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defaultThemeVersion="166925"/>
  <mc:AlternateContent xmlns:mc="http://schemas.openxmlformats.org/markup-compatibility/2006">
    <mc:Choice Requires="x15">
      <x15ac:absPath xmlns:x15ac="http://schemas.microsoft.com/office/spreadsheetml/2010/11/ac" url="F:\2024-Despues de reseteo sep 2024\COTIZACIONES Y REPORTES\2025\ENERO\"/>
    </mc:Choice>
  </mc:AlternateContent>
  <xr:revisionPtr revIDLastSave="0" documentId="8_{40F67F27-340B-41D5-8145-51EF0375A7BB}" xr6:coauthVersionLast="47" xr6:coauthVersionMax="47" xr10:uidLastSave="{00000000-0000-0000-0000-000000000000}"/>
  <bookViews>
    <workbookView xWindow="-120" yWindow="-120" windowWidth="29040" windowHeight="15840" tabRatio="854" xr2:uid="{00000000-000D-0000-FFFF-FFFF00000000}"/>
  </bookViews>
  <sheets>
    <sheet name="Cotizacion" sheetId="41" r:id="rId1"/>
    <sheet name="Mantenimiento completo  MAT" sheetId="42" r:id="rId2"/>
    <sheet name="Mantenimiento completo  M0" sheetId="43" r:id="rId3"/>
    <sheet name="MAT (1)" sheetId="86" r:id="rId4"/>
    <sheet name="M0 (1)" sheetId="87" r:id="rId5"/>
    <sheet name="MAT (2)" sheetId="44" r:id="rId6"/>
    <sheet name="M0 (2)" sheetId="45" r:id="rId7"/>
    <sheet name="MAT (3)" sheetId="47" r:id="rId8"/>
    <sheet name="M0  (3)" sheetId="46" r:id="rId9"/>
    <sheet name="MAT (4)" sheetId="48" r:id="rId10"/>
    <sheet name="M0  (4)" sheetId="49" r:id="rId11"/>
    <sheet name="MAT (5)" sheetId="50" r:id="rId12"/>
    <sheet name="M0  (5)" sheetId="51" r:id="rId13"/>
    <sheet name="MAT (6)" sheetId="52" r:id="rId14"/>
    <sheet name="M0  (6)" sheetId="53" r:id="rId15"/>
    <sheet name="MAT (7)" sheetId="54" r:id="rId16"/>
    <sheet name="M0  (7)" sheetId="55" r:id="rId17"/>
    <sheet name="MAT (8)" sheetId="56" r:id="rId18"/>
    <sheet name="M0  (8)" sheetId="57" r:id="rId19"/>
    <sheet name="MAT (9)" sheetId="58" r:id="rId20"/>
    <sheet name="M0  (9)" sheetId="59" r:id="rId21"/>
    <sheet name="MAT (10)" sheetId="60" r:id="rId22"/>
    <sheet name="M0  (10)" sheetId="61" r:id="rId23"/>
    <sheet name="MAT (11)" sheetId="62" r:id="rId24"/>
    <sheet name="M0  (11)" sheetId="63" r:id="rId25"/>
    <sheet name="MAT (12)" sheetId="64" r:id="rId26"/>
    <sheet name="M0  (12)" sheetId="65" r:id="rId27"/>
    <sheet name="MAT (13)" sheetId="66" r:id="rId28"/>
    <sheet name="M0  (13)" sheetId="67" r:id="rId29"/>
    <sheet name="MAT (14)" sheetId="68" r:id="rId30"/>
    <sheet name="M0  (14)" sheetId="69" r:id="rId31"/>
    <sheet name="MAT (15)" sheetId="70" r:id="rId32"/>
    <sheet name="M0  (15)" sheetId="71" r:id="rId33"/>
    <sheet name="MAT (16)" sheetId="72" r:id="rId34"/>
    <sheet name="M0  (16)" sheetId="73" r:id="rId35"/>
    <sheet name="MAT (17)" sheetId="74" r:id="rId36"/>
    <sheet name="M0  (17)" sheetId="75" r:id="rId37"/>
    <sheet name="MAT (18)" sheetId="76" r:id="rId38"/>
    <sheet name="M0  (18)" sheetId="77" r:id="rId39"/>
    <sheet name="MAT (19)" sheetId="78" r:id="rId40"/>
    <sheet name="M0  (19)" sheetId="79" r:id="rId41"/>
    <sheet name="MAT (20)" sheetId="80" r:id="rId42"/>
    <sheet name="M0  (20)" sheetId="81" r:id="rId43"/>
    <sheet name="MAT (21)" sheetId="82" r:id="rId44"/>
    <sheet name="M0  (21)" sheetId="83" r:id="rId45"/>
    <sheet name="MAT (22)" sheetId="84" r:id="rId46"/>
    <sheet name="M0  (22)" sheetId="85" r:id="rId47"/>
  </sheets>
  <definedNames>
    <definedName name="_xlnm.Print_Area" localSheetId="0">Cotizacion!$A$1:$F$36</definedName>
    <definedName name="_xlnm.Print_Area" localSheetId="22">'M0  (10)'!$A$1:$X$99</definedName>
    <definedName name="_xlnm.Print_Area" localSheetId="24">'M0  (11)'!$A$1:$X$99</definedName>
    <definedName name="_xlnm.Print_Area" localSheetId="26">'M0  (12)'!$A$1:$X$99</definedName>
    <definedName name="_xlnm.Print_Area" localSheetId="28">'M0  (13)'!$A$1:$X$99</definedName>
    <definedName name="_xlnm.Print_Area" localSheetId="30">'M0  (14)'!$A$1:$X$99</definedName>
    <definedName name="_xlnm.Print_Area" localSheetId="32">'M0  (15)'!$A$1:$X$99</definedName>
    <definedName name="_xlnm.Print_Area" localSheetId="34">'M0  (16)'!$A$1:$X$99</definedName>
    <definedName name="_xlnm.Print_Area" localSheetId="36">'M0  (17)'!$A$1:$X$99</definedName>
    <definedName name="_xlnm.Print_Area" localSheetId="38">'M0  (18)'!$A$1:$X$99</definedName>
    <definedName name="_xlnm.Print_Area" localSheetId="40">'M0  (19)'!$A$1:$X$99</definedName>
    <definedName name="_xlnm.Print_Area" localSheetId="42">'M0  (20)'!$A$1:$X$99</definedName>
    <definedName name="_xlnm.Print_Area" localSheetId="44">'M0  (21)'!$A$1:$X$99</definedName>
    <definedName name="_xlnm.Print_Area" localSheetId="46">'M0  (22)'!$A$1:$X$99</definedName>
    <definedName name="_xlnm.Print_Area" localSheetId="8">'M0  (3)'!$A$1:$X$99</definedName>
    <definedName name="_xlnm.Print_Area" localSheetId="10">'M0  (4)'!$A$1:$X$99</definedName>
    <definedName name="_xlnm.Print_Area" localSheetId="12">'M0  (5)'!$A$1:$X$99</definedName>
    <definedName name="_xlnm.Print_Area" localSheetId="14">'M0  (6)'!$A$1:$X$99</definedName>
    <definedName name="_xlnm.Print_Area" localSheetId="16">'M0  (7)'!$A$1:$X$99</definedName>
    <definedName name="_xlnm.Print_Area" localSheetId="18">'M0  (8)'!$A$1:$X$99</definedName>
    <definedName name="_xlnm.Print_Area" localSheetId="20">'M0  (9)'!$A$1:$X$99</definedName>
    <definedName name="_xlnm.Print_Area" localSheetId="4">'M0 (1)'!$A$1:$X$99</definedName>
    <definedName name="_xlnm.Print_Area" localSheetId="6">'M0 (2)'!$A$1:$X$99</definedName>
    <definedName name="_xlnm.Print_Area" localSheetId="2">'Mantenimiento completo  M0'!$A$1:$X$99</definedName>
    <definedName name="_xlnm.Print_Area" localSheetId="1">'Mantenimiento completo  MAT'!$A$1:$X$127</definedName>
    <definedName name="_xlnm.Print_Area" localSheetId="3">'MAT (1)'!$A$1:$X$124</definedName>
    <definedName name="_xlnm.Print_Area" localSheetId="21">'MAT (10)'!$A$1:$X$127</definedName>
    <definedName name="_xlnm.Print_Area" localSheetId="23">'MAT (11)'!$A$1:$X$127</definedName>
    <definedName name="_xlnm.Print_Area" localSheetId="25">'MAT (12)'!$A$1:$X$127</definedName>
    <definedName name="_xlnm.Print_Area" localSheetId="27">'MAT (13)'!$A$1:$X$127</definedName>
    <definedName name="_xlnm.Print_Area" localSheetId="29">'MAT (14)'!$A$1:$X$127</definedName>
    <definedName name="_xlnm.Print_Area" localSheetId="31">'MAT (15)'!$A$1:$X$127</definedName>
    <definedName name="_xlnm.Print_Area" localSheetId="33">'MAT (16)'!$A$1:$X$127</definedName>
    <definedName name="_xlnm.Print_Area" localSheetId="35">'MAT (17)'!$A$1:$X$127</definedName>
    <definedName name="_xlnm.Print_Area" localSheetId="37">'MAT (18)'!$A$1:$X$127</definedName>
    <definedName name="_xlnm.Print_Area" localSheetId="39">'MAT (19)'!$A$1:$X$127</definedName>
    <definedName name="_xlnm.Print_Area" localSheetId="5">'MAT (2)'!$A$1:$X$124</definedName>
    <definedName name="_xlnm.Print_Area" localSheetId="41">'MAT (20)'!$A$1:$X$127</definedName>
    <definedName name="_xlnm.Print_Area" localSheetId="43">'MAT (21)'!$A$1:$X$127</definedName>
    <definedName name="_xlnm.Print_Area" localSheetId="45">'MAT (22)'!$A$1:$X$127</definedName>
    <definedName name="_xlnm.Print_Area" localSheetId="7">'MAT (3)'!$A$1:$X$127</definedName>
    <definedName name="_xlnm.Print_Area" localSheetId="9">'MAT (4)'!$A$1:$X$127</definedName>
    <definedName name="_xlnm.Print_Area" localSheetId="11">'MAT (5)'!$A$1:$X$127</definedName>
    <definedName name="_xlnm.Print_Area" localSheetId="13">'MAT (6)'!$A$1:$X$127</definedName>
    <definedName name="_xlnm.Print_Area" localSheetId="15">'MAT (7)'!$A$1:$X$127</definedName>
    <definedName name="_xlnm.Print_Area" localSheetId="17">'MAT (8)'!$A$1:$X$127</definedName>
    <definedName name="_xlnm.Print_Area" localSheetId="19">'MAT (9)'!$A$1:$X$127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9" i="87" l="1"/>
  <c r="H88" i="87"/>
  <c r="H85" i="87"/>
  <c r="H84" i="87"/>
  <c r="H83" i="87"/>
  <c r="H82" i="87"/>
  <c r="H81" i="87"/>
  <c r="H80" i="87"/>
  <c r="H79" i="87"/>
  <c r="H78" i="87"/>
  <c r="H77" i="87"/>
  <c r="H76" i="87"/>
  <c r="H75" i="87"/>
  <c r="H74" i="87"/>
  <c r="H73" i="87"/>
  <c r="H72" i="87"/>
  <c r="H71" i="87"/>
  <c r="H70" i="87"/>
  <c r="H69" i="87"/>
  <c r="H68" i="87"/>
  <c r="H67" i="87"/>
  <c r="H66" i="87"/>
  <c r="H65" i="87"/>
  <c r="H64" i="87"/>
  <c r="H63" i="87"/>
  <c r="H62" i="87"/>
  <c r="H86" i="87"/>
  <c r="H58" i="87"/>
  <c r="M57" i="87"/>
  <c r="H57" i="87"/>
  <c r="M56" i="87"/>
  <c r="H56" i="87"/>
  <c r="M55" i="87"/>
  <c r="H55" i="87"/>
  <c r="M54" i="87"/>
  <c r="H54" i="87"/>
  <c r="M53" i="87"/>
  <c r="H53" i="87"/>
  <c r="M52" i="87"/>
  <c r="H52" i="87"/>
  <c r="M51" i="87"/>
  <c r="H51" i="87"/>
  <c r="F44" i="87"/>
  <c r="V43" i="87"/>
  <c r="M43" i="87"/>
  <c r="N43" i="87"/>
  <c r="K43" i="87"/>
  <c r="J43" i="87"/>
  <c r="H43" i="87"/>
  <c r="V42" i="87"/>
  <c r="N42" i="87"/>
  <c r="K42" i="87"/>
  <c r="J42" i="87"/>
  <c r="H42" i="87"/>
  <c r="V41" i="87"/>
  <c r="N41" i="87"/>
  <c r="K41" i="87"/>
  <c r="H41" i="87"/>
  <c r="V40" i="87"/>
  <c r="N40" i="87"/>
  <c r="K40" i="87"/>
  <c r="H40" i="87"/>
  <c r="V39" i="87"/>
  <c r="N39" i="87"/>
  <c r="K39" i="87"/>
  <c r="H39" i="87"/>
  <c r="V38" i="87"/>
  <c r="N38" i="87"/>
  <c r="K38" i="87"/>
  <c r="H38" i="87"/>
  <c r="N37" i="87"/>
  <c r="K37" i="87"/>
  <c r="H37" i="87"/>
  <c r="V36" i="87"/>
  <c r="N36" i="87"/>
  <c r="K36" i="87"/>
  <c r="H36" i="87"/>
  <c r="V35" i="87"/>
  <c r="N35" i="87"/>
  <c r="K35" i="87"/>
  <c r="H35" i="87"/>
  <c r="V34" i="87"/>
  <c r="N34" i="87"/>
  <c r="K34" i="87"/>
  <c r="H34" i="87"/>
  <c r="V33" i="87"/>
  <c r="N33" i="87"/>
  <c r="K33" i="87"/>
  <c r="H33" i="87"/>
  <c r="V32" i="87"/>
  <c r="N32" i="87"/>
  <c r="K32" i="87"/>
  <c r="H32" i="87"/>
  <c r="V31" i="87"/>
  <c r="N31" i="87"/>
  <c r="K31" i="87"/>
  <c r="H31" i="87"/>
  <c r="V30" i="87"/>
  <c r="N30" i="87"/>
  <c r="K30" i="87"/>
  <c r="H30" i="87"/>
  <c r="V29" i="87"/>
  <c r="N29" i="87"/>
  <c r="K29" i="87"/>
  <c r="H29" i="87"/>
  <c r="V28" i="87"/>
  <c r="N28" i="87"/>
  <c r="K28" i="87"/>
  <c r="H28" i="87"/>
  <c r="V27" i="87"/>
  <c r="N27" i="87"/>
  <c r="K27" i="87"/>
  <c r="H27" i="87"/>
  <c r="V26" i="87"/>
  <c r="N26" i="87"/>
  <c r="K26" i="87"/>
  <c r="H26" i="87"/>
  <c r="V25" i="87"/>
  <c r="N25" i="87"/>
  <c r="K25" i="87"/>
  <c r="H25" i="87"/>
  <c r="V24" i="87"/>
  <c r="N24" i="87"/>
  <c r="K24" i="87"/>
  <c r="H24" i="87"/>
  <c r="V23" i="87"/>
  <c r="N23" i="87"/>
  <c r="K23" i="87"/>
  <c r="H23" i="87"/>
  <c r="V22" i="87"/>
  <c r="N22" i="87"/>
  <c r="K22" i="87"/>
  <c r="H22" i="87"/>
  <c r="V21" i="87"/>
  <c r="N21" i="87"/>
  <c r="K21" i="87"/>
  <c r="K44" i="87"/>
  <c r="H21" i="87"/>
  <c r="H44" i="87"/>
  <c r="I16" i="87"/>
  <c r="H16" i="87"/>
  <c r="H15" i="87"/>
  <c r="H14" i="87"/>
  <c r="H13" i="87"/>
  <c r="H12" i="87"/>
  <c r="H11" i="87"/>
  <c r="H10" i="87"/>
  <c r="H17" i="87"/>
  <c r="K93" i="87"/>
  <c r="H9" i="87"/>
  <c r="D123" i="86"/>
  <c r="B114" i="86"/>
  <c r="H112" i="86"/>
  <c r="H109" i="86"/>
  <c r="H108" i="86"/>
  <c r="H107" i="86"/>
  <c r="H106" i="86"/>
  <c r="H105" i="86"/>
  <c r="H104" i="86"/>
  <c r="H103" i="86"/>
  <c r="H102" i="86"/>
  <c r="H101" i="86"/>
  <c r="H100" i="86"/>
  <c r="H99" i="86"/>
  <c r="H98" i="86"/>
  <c r="H97" i="86"/>
  <c r="H96" i="86"/>
  <c r="H95" i="86"/>
  <c r="H94" i="86"/>
  <c r="H93" i="86"/>
  <c r="H92" i="86"/>
  <c r="H91" i="86"/>
  <c r="H110" i="86"/>
  <c r="H90" i="86"/>
  <c r="H86" i="86"/>
  <c r="H85" i="86"/>
  <c r="H82" i="86"/>
  <c r="H81" i="86"/>
  <c r="H76" i="86"/>
  <c r="H77" i="86"/>
  <c r="H75" i="86"/>
  <c r="M71" i="86"/>
  <c r="H71" i="86"/>
  <c r="M70" i="86"/>
  <c r="H70" i="86"/>
  <c r="H72" i="86"/>
  <c r="M66" i="86"/>
  <c r="H66" i="86"/>
  <c r="M65" i="86"/>
  <c r="H65" i="86"/>
  <c r="M64" i="86"/>
  <c r="H64" i="86"/>
  <c r="M63" i="86"/>
  <c r="H63" i="86"/>
  <c r="M62" i="86"/>
  <c r="H62" i="86"/>
  <c r="M61" i="86"/>
  <c r="H61" i="86"/>
  <c r="H67" i="86"/>
  <c r="M60" i="86"/>
  <c r="H60" i="86"/>
  <c r="F54" i="86"/>
  <c r="V53" i="86"/>
  <c r="N53" i="86"/>
  <c r="M53" i="86"/>
  <c r="J53" i="86"/>
  <c r="K53" i="86"/>
  <c r="H53" i="86"/>
  <c r="V52" i="86"/>
  <c r="N52" i="86"/>
  <c r="K52" i="86"/>
  <c r="H52" i="86"/>
  <c r="V51" i="86"/>
  <c r="N51" i="86"/>
  <c r="K51" i="86"/>
  <c r="H51" i="86"/>
  <c r="V50" i="86"/>
  <c r="N50" i="86"/>
  <c r="K50" i="86"/>
  <c r="H50" i="86"/>
  <c r="V49" i="86"/>
  <c r="N49" i="86"/>
  <c r="K49" i="86"/>
  <c r="H49" i="86"/>
  <c r="V48" i="86"/>
  <c r="N48" i="86"/>
  <c r="K48" i="86"/>
  <c r="H48" i="86"/>
  <c r="N47" i="86"/>
  <c r="K47" i="86"/>
  <c r="H47" i="86"/>
  <c r="V46" i="86"/>
  <c r="N46" i="86"/>
  <c r="K46" i="86"/>
  <c r="H46" i="86"/>
  <c r="V45" i="86"/>
  <c r="N45" i="86"/>
  <c r="K45" i="86"/>
  <c r="H45" i="86"/>
  <c r="V44" i="86"/>
  <c r="N44" i="86"/>
  <c r="K44" i="86"/>
  <c r="H44" i="86"/>
  <c r="V43" i="86"/>
  <c r="N43" i="86"/>
  <c r="K43" i="86"/>
  <c r="H43" i="86"/>
  <c r="V42" i="86"/>
  <c r="N42" i="86"/>
  <c r="K42" i="86"/>
  <c r="H42" i="86"/>
  <c r="V41" i="86"/>
  <c r="N41" i="86"/>
  <c r="K41" i="86"/>
  <c r="H41" i="86"/>
  <c r="V40" i="86"/>
  <c r="N40" i="86"/>
  <c r="K40" i="86"/>
  <c r="H40" i="86"/>
  <c r="V39" i="86"/>
  <c r="N39" i="86"/>
  <c r="K39" i="86"/>
  <c r="H39" i="86"/>
  <c r="V38" i="86"/>
  <c r="N38" i="86"/>
  <c r="K38" i="86"/>
  <c r="H38" i="86"/>
  <c r="V37" i="86"/>
  <c r="N37" i="86"/>
  <c r="K37" i="86"/>
  <c r="H37" i="86"/>
  <c r="V36" i="86"/>
  <c r="N36" i="86"/>
  <c r="K36" i="86"/>
  <c r="H36" i="86"/>
  <c r="V35" i="86"/>
  <c r="N35" i="86"/>
  <c r="K35" i="86"/>
  <c r="H35" i="86"/>
  <c r="V34" i="86"/>
  <c r="N34" i="86"/>
  <c r="K34" i="86"/>
  <c r="H34" i="86"/>
  <c r="V33" i="86"/>
  <c r="N33" i="86"/>
  <c r="K33" i="86"/>
  <c r="H33" i="86"/>
  <c r="V32" i="86"/>
  <c r="N32" i="86"/>
  <c r="K32" i="86"/>
  <c r="H32" i="86"/>
  <c r="V31" i="86"/>
  <c r="N31" i="86"/>
  <c r="N54" i="86"/>
  <c r="K31" i="86"/>
  <c r="K54" i="86"/>
  <c r="H31" i="86"/>
  <c r="H54" i="86"/>
  <c r="H55" i="86"/>
  <c r="H26" i="86"/>
  <c r="I26" i="86"/>
  <c r="H25" i="86"/>
  <c r="H24" i="86"/>
  <c r="H23" i="86"/>
  <c r="H22" i="86"/>
  <c r="H21" i="86"/>
  <c r="H20" i="86"/>
  <c r="H19" i="86"/>
  <c r="H18" i="86"/>
  <c r="H17" i="86"/>
  <c r="H16" i="86"/>
  <c r="H15" i="86"/>
  <c r="H14" i="86"/>
  <c r="H13" i="86"/>
  <c r="H12" i="86"/>
  <c r="H11" i="86"/>
  <c r="H10" i="86"/>
  <c r="H9" i="86"/>
  <c r="H96" i="83"/>
  <c r="H96" i="81"/>
  <c r="H96" i="79"/>
  <c r="H96" i="77"/>
  <c r="H96" i="75"/>
  <c r="H96" i="73"/>
  <c r="H96" i="71"/>
  <c r="H96" i="69"/>
  <c r="H96" i="67"/>
  <c r="H96" i="65"/>
  <c r="H96" i="63"/>
  <c r="H96" i="61"/>
  <c r="D99" i="85"/>
  <c r="H88" i="85"/>
  <c r="H85" i="85"/>
  <c r="H84" i="85"/>
  <c r="H83" i="85"/>
  <c r="H82" i="85"/>
  <c r="H81" i="85"/>
  <c r="H80" i="85"/>
  <c r="H79" i="85"/>
  <c r="H78" i="85"/>
  <c r="H77" i="85"/>
  <c r="H76" i="85"/>
  <c r="H75" i="85"/>
  <c r="H74" i="85"/>
  <c r="H73" i="85"/>
  <c r="H72" i="85"/>
  <c r="H71" i="85"/>
  <c r="H70" i="85"/>
  <c r="H69" i="85"/>
  <c r="H68" i="85"/>
  <c r="H67" i="85"/>
  <c r="H66" i="85"/>
  <c r="H65" i="85"/>
  <c r="H64" i="85"/>
  <c r="H63" i="85"/>
  <c r="H62" i="85"/>
  <c r="H86" i="85"/>
  <c r="M57" i="85"/>
  <c r="H57" i="85"/>
  <c r="M56" i="85"/>
  <c r="H56" i="85"/>
  <c r="M55" i="85"/>
  <c r="H55" i="85"/>
  <c r="M54" i="85"/>
  <c r="H54" i="85"/>
  <c r="M53" i="85"/>
  <c r="H53" i="85"/>
  <c r="M52" i="85"/>
  <c r="H52" i="85"/>
  <c r="H58" i="85"/>
  <c r="M51" i="85"/>
  <c r="H51" i="85"/>
  <c r="F44" i="85"/>
  <c r="V43" i="85"/>
  <c r="N43" i="85"/>
  <c r="M43" i="85"/>
  <c r="K43" i="85"/>
  <c r="J43" i="85"/>
  <c r="H43" i="85"/>
  <c r="V42" i="85"/>
  <c r="N42" i="85"/>
  <c r="J42" i="85"/>
  <c r="K42" i="85"/>
  <c r="H42" i="85"/>
  <c r="V41" i="85"/>
  <c r="N41" i="85"/>
  <c r="K41" i="85"/>
  <c r="H41" i="85"/>
  <c r="V40" i="85"/>
  <c r="N40" i="85"/>
  <c r="K40" i="85"/>
  <c r="H40" i="85"/>
  <c r="V39" i="85"/>
  <c r="N39" i="85"/>
  <c r="K39" i="85"/>
  <c r="H39" i="85"/>
  <c r="V38" i="85"/>
  <c r="N38" i="85"/>
  <c r="K38" i="85"/>
  <c r="H38" i="85"/>
  <c r="N37" i="85"/>
  <c r="K37" i="85"/>
  <c r="H37" i="85"/>
  <c r="V36" i="85"/>
  <c r="N36" i="85"/>
  <c r="K36" i="85"/>
  <c r="H36" i="85"/>
  <c r="V35" i="85"/>
  <c r="N35" i="85"/>
  <c r="K35" i="85"/>
  <c r="H35" i="85"/>
  <c r="V34" i="85"/>
  <c r="N34" i="85"/>
  <c r="K34" i="85"/>
  <c r="H34" i="85"/>
  <c r="V33" i="85"/>
  <c r="N33" i="85"/>
  <c r="K33" i="85"/>
  <c r="H33" i="85"/>
  <c r="V32" i="85"/>
  <c r="N32" i="85"/>
  <c r="K32" i="85"/>
  <c r="H32" i="85"/>
  <c r="V31" i="85"/>
  <c r="N31" i="85"/>
  <c r="K31" i="85"/>
  <c r="F31" i="85"/>
  <c r="H31" i="85"/>
  <c r="V30" i="85"/>
  <c r="N30" i="85"/>
  <c r="K30" i="85"/>
  <c r="H30" i="85"/>
  <c r="V29" i="85"/>
  <c r="N29" i="85"/>
  <c r="K29" i="85"/>
  <c r="F29" i="85"/>
  <c r="H29" i="85"/>
  <c r="V28" i="85"/>
  <c r="N28" i="85"/>
  <c r="K28" i="85"/>
  <c r="H28" i="85"/>
  <c r="V27" i="85"/>
  <c r="N27" i="85"/>
  <c r="K27" i="85"/>
  <c r="H27" i="85"/>
  <c r="V26" i="85"/>
  <c r="N26" i="85"/>
  <c r="K26" i="85"/>
  <c r="H26" i="85"/>
  <c r="F26" i="85"/>
  <c r="V25" i="85"/>
  <c r="N25" i="85"/>
  <c r="K25" i="85"/>
  <c r="H25" i="85"/>
  <c r="V24" i="85"/>
  <c r="N24" i="85"/>
  <c r="K24" i="85"/>
  <c r="H24" i="85"/>
  <c r="V23" i="85"/>
  <c r="N23" i="85"/>
  <c r="K23" i="85"/>
  <c r="H23" i="85"/>
  <c r="F23" i="85"/>
  <c r="V22" i="85"/>
  <c r="N22" i="85"/>
  <c r="K22" i="85"/>
  <c r="H22" i="85"/>
  <c r="V21" i="85"/>
  <c r="N21" i="85"/>
  <c r="N44" i="85"/>
  <c r="K21" i="85"/>
  <c r="H21" i="85"/>
  <c r="I16" i="85"/>
  <c r="H16" i="85"/>
  <c r="H15" i="85"/>
  <c r="H14" i="85"/>
  <c r="H13" i="85"/>
  <c r="H12" i="85"/>
  <c r="H11" i="85"/>
  <c r="H10" i="85"/>
  <c r="H9" i="85"/>
  <c r="H17" i="85"/>
  <c r="K93" i="85"/>
  <c r="D126" i="84"/>
  <c r="B117" i="84"/>
  <c r="H115" i="84"/>
  <c r="H112" i="84"/>
  <c r="H111" i="84"/>
  <c r="H110" i="84"/>
  <c r="H109" i="84"/>
  <c r="H108" i="84"/>
  <c r="H107" i="84"/>
  <c r="H106" i="84"/>
  <c r="H105" i="84"/>
  <c r="H104" i="84"/>
  <c r="H103" i="84"/>
  <c r="H102" i="84"/>
  <c r="H101" i="84"/>
  <c r="H100" i="84"/>
  <c r="H99" i="84"/>
  <c r="H98" i="84"/>
  <c r="H113" i="84"/>
  <c r="H97" i="84"/>
  <c r="H96" i="84"/>
  <c r="H95" i="84"/>
  <c r="H94" i="84"/>
  <c r="H93" i="84"/>
  <c r="H88" i="84"/>
  <c r="H89" i="84"/>
  <c r="H85" i="84"/>
  <c r="H84" i="84"/>
  <c r="H79" i="84"/>
  <c r="H80" i="84"/>
  <c r="H78" i="84"/>
  <c r="M74" i="84"/>
  <c r="H74" i="84"/>
  <c r="M73" i="84"/>
  <c r="H73" i="84"/>
  <c r="H75" i="84"/>
  <c r="M69" i="84"/>
  <c r="H69" i="84"/>
  <c r="M68" i="84"/>
  <c r="H68" i="84"/>
  <c r="M67" i="84"/>
  <c r="H67" i="84"/>
  <c r="M66" i="84"/>
  <c r="H66" i="84"/>
  <c r="M65" i="84"/>
  <c r="H65" i="84"/>
  <c r="M64" i="84"/>
  <c r="H64" i="84"/>
  <c r="M63" i="84"/>
  <c r="H63" i="84"/>
  <c r="H70" i="84"/>
  <c r="F57" i="84"/>
  <c r="V56" i="84"/>
  <c r="M56" i="84"/>
  <c r="N56" i="84"/>
  <c r="J56" i="84"/>
  <c r="K56" i="84"/>
  <c r="H56" i="84"/>
  <c r="V55" i="84"/>
  <c r="N55" i="84"/>
  <c r="K55" i="84"/>
  <c r="H55" i="84"/>
  <c r="V54" i="84"/>
  <c r="N54" i="84"/>
  <c r="K54" i="84"/>
  <c r="H54" i="84"/>
  <c r="V53" i="84"/>
  <c r="N53" i="84"/>
  <c r="K53" i="84"/>
  <c r="H53" i="84"/>
  <c r="V52" i="84"/>
  <c r="N52" i="84"/>
  <c r="K52" i="84"/>
  <c r="H52" i="84"/>
  <c r="V51" i="84"/>
  <c r="N51" i="84"/>
  <c r="K51" i="84"/>
  <c r="H51" i="84"/>
  <c r="N50" i="84"/>
  <c r="K50" i="84"/>
  <c r="H50" i="84"/>
  <c r="V49" i="84"/>
  <c r="N49" i="84"/>
  <c r="K49" i="84"/>
  <c r="H49" i="84"/>
  <c r="V48" i="84"/>
  <c r="N48" i="84"/>
  <c r="K48" i="84"/>
  <c r="H48" i="84"/>
  <c r="V47" i="84"/>
  <c r="N47" i="84"/>
  <c r="K47" i="84"/>
  <c r="H47" i="84"/>
  <c r="V46" i="84"/>
  <c r="N46" i="84"/>
  <c r="K46" i="84"/>
  <c r="H46" i="84"/>
  <c r="V45" i="84"/>
  <c r="N45" i="84"/>
  <c r="K45" i="84"/>
  <c r="H45" i="84"/>
  <c r="V44" i="84"/>
  <c r="N44" i="84"/>
  <c r="K44" i="84"/>
  <c r="H44" i="84"/>
  <c r="V43" i="84"/>
  <c r="N43" i="84"/>
  <c r="K43" i="84"/>
  <c r="H43" i="84"/>
  <c r="V42" i="84"/>
  <c r="N42" i="84"/>
  <c r="K42" i="84"/>
  <c r="H42" i="84"/>
  <c r="V41" i="84"/>
  <c r="N41" i="84"/>
  <c r="K41" i="84"/>
  <c r="H41" i="84"/>
  <c r="V40" i="84"/>
  <c r="N40" i="84"/>
  <c r="K40" i="84"/>
  <c r="H40" i="84"/>
  <c r="V39" i="84"/>
  <c r="N39" i="84"/>
  <c r="K39" i="84"/>
  <c r="H39" i="84"/>
  <c r="V38" i="84"/>
  <c r="N38" i="84"/>
  <c r="K38" i="84"/>
  <c r="H38" i="84"/>
  <c r="V37" i="84"/>
  <c r="N37" i="84"/>
  <c r="K37" i="84"/>
  <c r="H37" i="84"/>
  <c r="V36" i="84"/>
  <c r="N36" i="84"/>
  <c r="K36" i="84"/>
  <c r="H36" i="84"/>
  <c r="V35" i="84"/>
  <c r="N35" i="84"/>
  <c r="K35" i="84"/>
  <c r="H35" i="84"/>
  <c r="V34" i="84"/>
  <c r="N34" i="84"/>
  <c r="N57" i="84"/>
  <c r="K34" i="84"/>
  <c r="K57" i="84"/>
  <c r="H34" i="84"/>
  <c r="H57" i="84"/>
  <c r="H58" i="84"/>
  <c r="I29" i="84"/>
  <c r="H29" i="84"/>
  <c r="H28" i="84"/>
  <c r="H27" i="84"/>
  <c r="H26" i="84"/>
  <c r="H25" i="84"/>
  <c r="H24" i="84"/>
  <c r="H23" i="84"/>
  <c r="H22" i="84"/>
  <c r="H21" i="84"/>
  <c r="H20" i="84"/>
  <c r="H19" i="84"/>
  <c r="H18" i="84"/>
  <c r="H17" i="84"/>
  <c r="H16" i="84"/>
  <c r="H15" i="84"/>
  <c r="H14" i="84"/>
  <c r="H13" i="84"/>
  <c r="H12" i="84"/>
  <c r="H11" i="84"/>
  <c r="H10" i="84"/>
  <c r="H9" i="84"/>
  <c r="H30" i="84"/>
  <c r="K120" i="84"/>
  <c r="D99" i="83"/>
  <c r="H88" i="83"/>
  <c r="H85" i="83"/>
  <c r="H84" i="83"/>
  <c r="H83" i="83"/>
  <c r="H82" i="83"/>
  <c r="H81" i="83"/>
  <c r="H80" i="83"/>
  <c r="H79" i="83"/>
  <c r="H78" i="83"/>
  <c r="H77" i="83"/>
  <c r="H76" i="83"/>
  <c r="H75" i="83"/>
  <c r="H74" i="83"/>
  <c r="H73" i="83"/>
  <c r="H72" i="83"/>
  <c r="H71" i="83"/>
  <c r="H70" i="83"/>
  <c r="H69" i="83"/>
  <c r="H68" i="83"/>
  <c r="H67" i="83"/>
  <c r="H66" i="83"/>
  <c r="H65" i="83"/>
  <c r="H64" i="83"/>
  <c r="H63" i="83"/>
  <c r="H62" i="83"/>
  <c r="H86" i="83"/>
  <c r="M57" i="83"/>
  <c r="H57" i="83"/>
  <c r="M56" i="83"/>
  <c r="H56" i="83"/>
  <c r="M55" i="83"/>
  <c r="H55" i="83"/>
  <c r="M54" i="83"/>
  <c r="H54" i="83"/>
  <c r="M53" i="83"/>
  <c r="H53" i="83"/>
  <c r="M52" i="83"/>
  <c r="H52" i="83"/>
  <c r="H58" i="83"/>
  <c r="M51" i="83"/>
  <c r="H51" i="83"/>
  <c r="F44" i="83"/>
  <c r="V43" i="83"/>
  <c r="M43" i="83"/>
  <c r="N43" i="83"/>
  <c r="K43" i="83"/>
  <c r="J43" i="83"/>
  <c r="H43" i="83"/>
  <c r="V42" i="83"/>
  <c r="N42" i="83"/>
  <c r="J42" i="83"/>
  <c r="K42" i="83"/>
  <c r="H42" i="83"/>
  <c r="V41" i="83"/>
  <c r="N41" i="83"/>
  <c r="K41" i="83"/>
  <c r="H41" i="83"/>
  <c r="V40" i="83"/>
  <c r="N40" i="83"/>
  <c r="K40" i="83"/>
  <c r="H40" i="83"/>
  <c r="V39" i="83"/>
  <c r="N39" i="83"/>
  <c r="K39" i="83"/>
  <c r="H39" i="83"/>
  <c r="V38" i="83"/>
  <c r="N38" i="83"/>
  <c r="K38" i="83"/>
  <c r="H38" i="83"/>
  <c r="N37" i="83"/>
  <c r="K37" i="83"/>
  <c r="H37" i="83"/>
  <c r="V36" i="83"/>
  <c r="N36" i="83"/>
  <c r="K36" i="83"/>
  <c r="H36" i="83"/>
  <c r="V35" i="83"/>
  <c r="N35" i="83"/>
  <c r="K35" i="83"/>
  <c r="H35" i="83"/>
  <c r="V34" i="83"/>
  <c r="N34" i="83"/>
  <c r="K34" i="83"/>
  <c r="H34" i="83"/>
  <c r="V33" i="83"/>
  <c r="N33" i="83"/>
  <c r="K33" i="83"/>
  <c r="H33" i="83"/>
  <c r="V32" i="83"/>
  <c r="N32" i="83"/>
  <c r="K32" i="83"/>
  <c r="H32" i="83"/>
  <c r="V31" i="83"/>
  <c r="N31" i="83"/>
  <c r="K31" i="83"/>
  <c r="F31" i="83"/>
  <c r="H31" i="83"/>
  <c r="V30" i="83"/>
  <c r="N30" i="83"/>
  <c r="K30" i="83"/>
  <c r="H30" i="83"/>
  <c r="V29" i="83"/>
  <c r="N29" i="83"/>
  <c r="K29" i="83"/>
  <c r="F29" i="83"/>
  <c r="H29" i="83"/>
  <c r="V28" i="83"/>
  <c r="N28" i="83"/>
  <c r="K28" i="83"/>
  <c r="H28" i="83"/>
  <c r="V27" i="83"/>
  <c r="N27" i="83"/>
  <c r="K27" i="83"/>
  <c r="H27" i="83"/>
  <c r="V26" i="83"/>
  <c r="N26" i="83"/>
  <c r="K26" i="83"/>
  <c r="H26" i="83"/>
  <c r="F26" i="83"/>
  <c r="V25" i="83"/>
  <c r="N25" i="83"/>
  <c r="K25" i="83"/>
  <c r="H25" i="83"/>
  <c r="V24" i="83"/>
  <c r="N24" i="83"/>
  <c r="K24" i="83"/>
  <c r="H24" i="83"/>
  <c r="V23" i="83"/>
  <c r="N23" i="83"/>
  <c r="K23" i="83"/>
  <c r="H23" i="83"/>
  <c r="F23" i="83"/>
  <c r="V22" i="83"/>
  <c r="N22" i="83"/>
  <c r="K22" i="83"/>
  <c r="H22" i="83"/>
  <c r="V21" i="83"/>
  <c r="N21" i="83"/>
  <c r="K21" i="83"/>
  <c r="K44" i="83"/>
  <c r="H21" i="83"/>
  <c r="H17" i="83"/>
  <c r="K93" i="83"/>
  <c r="I16" i="83"/>
  <c r="H16" i="83"/>
  <c r="H15" i="83"/>
  <c r="H14" i="83"/>
  <c r="H13" i="83"/>
  <c r="H12" i="83"/>
  <c r="H11" i="83"/>
  <c r="H10" i="83"/>
  <c r="H9" i="83"/>
  <c r="D126" i="82"/>
  <c r="B117" i="82"/>
  <c r="H115" i="82"/>
  <c r="H112" i="82"/>
  <c r="H111" i="82"/>
  <c r="H110" i="82"/>
  <c r="H109" i="82"/>
  <c r="H108" i="82"/>
  <c r="H107" i="82"/>
  <c r="H106" i="82"/>
  <c r="H105" i="82"/>
  <c r="H104" i="82"/>
  <c r="H103" i="82"/>
  <c r="H102" i="82"/>
  <c r="H101" i="82"/>
  <c r="H100" i="82"/>
  <c r="H99" i="82"/>
  <c r="H98" i="82"/>
  <c r="H113" i="82"/>
  <c r="H97" i="82"/>
  <c r="H96" i="82"/>
  <c r="H95" i="82"/>
  <c r="H94" i="82"/>
  <c r="H93" i="82"/>
  <c r="H89" i="82"/>
  <c r="H88" i="82"/>
  <c r="H84" i="82"/>
  <c r="H85" i="82"/>
  <c r="H80" i="82"/>
  <c r="H79" i="82"/>
  <c r="H78" i="82"/>
  <c r="M74" i="82"/>
  <c r="H74" i="82"/>
  <c r="M73" i="82"/>
  <c r="H73" i="82"/>
  <c r="H75" i="82"/>
  <c r="M69" i="82"/>
  <c r="H69" i="82"/>
  <c r="M68" i="82"/>
  <c r="H68" i="82"/>
  <c r="M67" i="82"/>
  <c r="H67" i="82"/>
  <c r="M66" i="82"/>
  <c r="H66" i="82"/>
  <c r="M65" i="82"/>
  <c r="H65" i="82"/>
  <c r="M64" i="82"/>
  <c r="H64" i="82"/>
  <c r="H70" i="82"/>
  <c r="M63" i="82"/>
  <c r="H63" i="82"/>
  <c r="F57" i="82"/>
  <c r="V56" i="82"/>
  <c r="M56" i="82"/>
  <c r="N56" i="82"/>
  <c r="J56" i="82"/>
  <c r="K56" i="82"/>
  <c r="H56" i="82"/>
  <c r="V55" i="82"/>
  <c r="N55" i="82"/>
  <c r="K55" i="82"/>
  <c r="H55" i="82"/>
  <c r="V54" i="82"/>
  <c r="N54" i="82"/>
  <c r="K54" i="82"/>
  <c r="H54" i="82"/>
  <c r="V53" i="82"/>
  <c r="N53" i="82"/>
  <c r="K53" i="82"/>
  <c r="H53" i="82"/>
  <c r="V52" i="82"/>
  <c r="N52" i="82"/>
  <c r="K52" i="82"/>
  <c r="H52" i="82"/>
  <c r="V51" i="82"/>
  <c r="N51" i="82"/>
  <c r="K51" i="82"/>
  <c r="H51" i="82"/>
  <c r="N50" i="82"/>
  <c r="K50" i="82"/>
  <c r="H50" i="82"/>
  <c r="V49" i="82"/>
  <c r="N49" i="82"/>
  <c r="K49" i="82"/>
  <c r="H49" i="82"/>
  <c r="V48" i="82"/>
  <c r="N48" i="82"/>
  <c r="K48" i="82"/>
  <c r="H48" i="82"/>
  <c r="V47" i="82"/>
  <c r="N47" i="82"/>
  <c r="K47" i="82"/>
  <c r="H47" i="82"/>
  <c r="V46" i="82"/>
  <c r="N46" i="82"/>
  <c r="K46" i="82"/>
  <c r="H46" i="82"/>
  <c r="V45" i="82"/>
  <c r="N45" i="82"/>
  <c r="K45" i="82"/>
  <c r="H45" i="82"/>
  <c r="V44" i="82"/>
  <c r="N44" i="82"/>
  <c r="K44" i="82"/>
  <c r="H44" i="82"/>
  <c r="V43" i="82"/>
  <c r="N43" i="82"/>
  <c r="K43" i="82"/>
  <c r="H43" i="82"/>
  <c r="V42" i="82"/>
  <c r="N42" i="82"/>
  <c r="K42" i="82"/>
  <c r="H42" i="82"/>
  <c r="V41" i="82"/>
  <c r="N41" i="82"/>
  <c r="K41" i="82"/>
  <c r="H41" i="82"/>
  <c r="V40" i="82"/>
  <c r="N40" i="82"/>
  <c r="K40" i="82"/>
  <c r="H40" i="82"/>
  <c r="V39" i="82"/>
  <c r="N39" i="82"/>
  <c r="K39" i="82"/>
  <c r="H39" i="82"/>
  <c r="V38" i="82"/>
  <c r="N38" i="82"/>
  <c r="K38" i="82"/>
  <c r="H38" i="82"/>
  <c r="V37" i="82"/>
  <c r="N37" i="82"/>
  <c r="K37" i="82"/>
  <c r="H37" i="82"/>
  <c r="V36" i="82"/>
  <c r="N36" i="82"/>
  <c r="K36" i="82"/>
  <c r="H36" i="82"/>
  <c r="V35" i="82"/>
  <c r="N35" i="82"/>
  <c r="K35" i="82"/>
  <c r="H35" i="82"/>
  <c r="V34" i="82"/>
  <c r="N34" i="82"/>
  <c r="N57" i="82"/>
  <c r="K34" i="82"/>
  <c r="K57" i="82"/>
  <c r="H34" i="82"/>
  <c r="H57" i="82"/>
  <c r="H58" i="82"/>
  <c r="I29" i="82"/>
  <c r="H29" i="82"/>
  <c r="H28" i="82"/>
  <c r="H27" i="82"/>
  <c r="H26" i="82"/>
  <c r="H25" i="82"/>
  <c r="H24" i="82"/>
  <c r="H23" i="82"/>
  <c r="H22" i="82"/>
  <c r="H21" i="82"/>
  <c r="H20" i="82"/>
  <c r="H19" i="82"/>
  <c r="H18" i="82"/>
  <c r="H17" i="82"/>
  <c r="H16" i="82"/>
  <c r="H15" i="82"/>
  <c r="H14" i="82"/>
  <c r="H13" i="82"/>
  <c r="H12" i="82"/>
  <c r="H11" i="82"/>
  <c r="H10" i="82"/>
  <c r="H30" i="82"/>
  <c r="K120" i="82"/>
  <c r="H9" i="82"/>
  <c r="D99" i="81"/>
  <c r="H88" i="81"/>
  <c r="H85" i="81"/>
  <c r="H84" i="81"/>
  <c r="H83" i="81"/>
  <c r="H82" i="81"/>
  <c r="H81" i="81"/>
  <c r="H80" i="81"/>
  <c r="H79" i="81"/>
  <c r="H78" i="81"/>
  <c r="H77" i="81"/>
  <c r="H76" i="81"/>
  <c r="H75" i="81"/>
  <c r="H74" i="81"/>
  <c r="H73" i="81"/>
  <c r="H72" i="81"/>
  <c r="H71" i="81"/>
  <c r="H70" i="81"/>
  <c r="H69" i="81"/>
  <c r="H68" i="81"/>
  <c r="H67" i="81"/>
  <c r="H66" i="81"/>
  <c r="H65" i="81"/>
  <c r="H64" i="81"/>
  <c r="H63" i="81"/>
  <c r="H62" i="81"/>
  <c r="H86" i="81"/>
  <c r="H58" i="81"/>
  <c r="M57" i="81"/>
  <c r="H57" i="81"/>
  <c r="M56" i="81"/>
  <c r="H56" i="81"/>
  <c r="M55" i="81"/>
  <c r="H55" i="81"/>
  <c r="M54" i="81"/>
  <c r="H54" i="81"/>
  <c r="M53" i="81"/>
  <c r="H53" i="81"/>
  <c r="M52" i="81"/>
  <c r="H52" i="81"/>
  <c r="M51" i="81"/>
  <c r="H51" i="81"/>
  <c r="F44" i="81"/>
  <c r="V43" i="81"/>
  <c r="M43" i="81"/>
  <c r="N43" i="81"/>
  <c r="K43" i="81"/>
  <c r="J43" i="81"/>
  <c r="H43" i="81"/>
  <c r="V42" i="81"/>
  <c r="N42" i="81"/>
  <c r="J42" i="81"/>
  <c r="K42" i="81"/>
  <c r="H42" i="81"/>
  <c r="V41" i="81"/>
  <c r="N41" i="81"/>
  <c r="K41" i="81"/>
  <c r="H41" i="81"/>
  <c r="V40" i="81"/>
  <c r="N40" i="81"/>
  <c r="K40" i="81"/>
  <c r="H40" i="81"/>
  <c r="V39" i="81"/>
  <c r="N39" i="81"/>
  <c r="K39" i="81"/>
  <c r="H39" i="81"/>
  <c r="V38" i="81"/>
  <c r="N38" i="81"/>
  <c r="K38" i="81"/>
  <c r="H38" i="81"/>
  <c r="N37" i="81"/>
  <c r="K37" i="81"/>
  <c r="H37" i="81"/>
  <c r="V36" i="81"/>
  <c r="N36" i="81"/>
  <c r="K36" i="81"/>
  <c r="H36" i="81"/>
  <c r="V35" i="81"/>
  <c r="N35" i="81"/>
  <c r="K35" i="81"/>
  <c r="H35" i="81"/>
  <c r="V34" i="81"/>
  <c r="N34" i="81"/>
  <c r="K34" i="81"/>
  <c r="H34" i="81"/>
  <c r="V33" i="81"/>
  <c r="N33" i="81"/>
  <c r="K33" i="81"/>
  <c r="H33" i="81"/>
  <c r="V32" i="81"/>
  <c r="N32" i="81"/>
  <c r="K32" i="81"/>
  <c r="H32" i="81"/>
  <c r="V31" i="81"/>
  <c r="N31" i="81"/>
  <c r="K31" i="81"/>
  <c r="F31" i="81"/>
  <c r="H31" i="81"/>
  <c r="V30" i="81"/>
  <c r="N30" i="81"/>
  <c r="K30" i="81"/>
  <c r="H30" i="81"/>
  <c r="V29" i="81"/>
  <c r="N29" i="81"/>
  <c r="K29" i="81"/>
  <c r="F29" i="81"/>
  <c r="H29" i="81"/>
  <c r="V28" i="81"/>
  <c r="N28" i="81"/>
  <c r="K28" i="81"/>
  <c r="H28" i="81"/>
  <c r="V27" i="81"/>
  <c r="N27" i="81"/>
  <c r="K27" i="81"/>
  <c r="H27" i="81"/>
  <c r="V26" i="81"/>
  <c r="N26" i="81"/>
  <c r="K26" i="81"/>
  <c r="H26" i="81"/>
  <c r="F26" i="81"/>
  <c r="V25" i="81"/>
  <c r="N25" i="81"/>
  <c r="K25" i="81"/>
  <c r="H25" i="81"/>
  <c r="V24" i="81"/>
  <c r="N24" i="81"/>
  <c r="K24" i="81"/>
  <c r="H24" i="81"/>
  <c r="V23" i="81"/>
  <c r="N23" i="81"/>
  <c r="K23" i="81"/>
  <c r="H23" i="81"/>
  <c r="F23" i="81"/>
  <c r="V22" i="81"/>
  <c r="N22" i="81"/>
  <c r="K22" i="81"/>
  <c r="H22" i="81"/>
  <c r="V21" i="81"/>
  <c r="N21" i="81"/>
  <c r="K21" i="81"/>
  <c r="H21" i="81"/>
  <c r="H17" i="81"/>
  <c r="K93" i="81"/>
  <c r="I16" i="81"/>
  <c r="H16" i="81"/>
  <c r="H15" i="81"/>
  <c r="H14" i="81"/>
  <c r="H13" i="81"/>
  <c r="H12" i="81"/>
  <c r="H11" i="81"/>
  <c r="H10" i="81"/>
  <c r="H9" i="81"/>
  <c r="D126" i="80"/>
  <c r="B117" i="80"/>
  <c r="H115" i="80"/>
  <c r="H112" i="80"/>
  <c r="H111" i="80"/>
  <c r="H110" i="80"/>
  <c r="H109" i="80"/>
  <c r="H108" i="80"/>
  <c r="H107" i="80"/>
  <c r="H106" i="80"/>
  <c r="H105" i="80"/>
  <c r="H104" i="80"/>
  <c r="H103" i="80"/>
  <c r="H102" i="80"/>
  <c r="H101" i="80"/>
  <c r="H100" i="80"/>
  <c r="H99" i="80"/>
  <c r="H98" i="80"/>
  <c r="H97" i="80"/>
  <c r="H96" i="80"/>
  <c r="H95" i="80"/>
  <c r="H94" i="80"/>
  <c r="H93" i="80"/>
  <c r="H113" i="80"/>
  <c r="H89" i="80"/>
  <c r="H88" i="80"/>
  <c r="H84" i="80"/>
  <c r="H85" i="80"/>
  <c r="H80" i="80"/>
  <c r="H79" i="80"/>
  <c r="H78" i="80"/>
  <c r="M74" i="80"/>
  <c r="H74" i="80"/>
  <c r="H75" i="80"/>
  <c r="M73" i="80"/>
  <c r="H73" i="80"/>
  <c r="M69" i="80"/>
  <c r="H69" i="80"/>
  <c r="M68" i="80"/>
  <c r="H68" i="80"/>
  <c r="M67" i="80"/>
  <c r="H67" i="80"/>
  <c r="M66" i="80"/>
  <c r="H66" i="80"/>
  <c r="M65" i="80"/>
  <c r="H65" i="80"/>
  <c r="M64" i="80"/>
  <c r="H64" i="80"/>
  <c r="M63" i="80"/>
  <c r="H63" i="80"/>
  <c r="H70" i="80"/>
  <c r="F57" i="80"/>
  <c r="V56" i="80"/>
  <c r="M56" i="80"/>
  <c r="N56" i="80"/>
  <c r="J56" i="80"/>
  <c r="K56" i="80"/>
  <c r="H56" i="80"/>
  <c r="V55" i="80"/>
  <c r="N55" i="80"/>
  <c r="K55" i="80"/>
  <c r="H55" i="80"/>
  <c r="V54" i="80"/>
  <c r="N54" i="80"/>
  <c r="K54" i="80"/>
  <c r="H54" i="80"/>
  <c r="V53" i="80"/>
  <c r="N53" i="80"/>
  <c r="K53" i="80"/>
  <c r="H53" i="80"/>
  <c r="V52" i="80"/>
  <c r="N52" i="80"/>
  <c r="K52" i="80"/>
  <c r="H52" i="80"/>
  <c r="V51" i="80"/>
  <c r="N51" i="80"/>
  <c r="K51" i="80"/>
  <c r="H51" i="80"/>
  <c r="N50" i="80"/>
  <c r="K50" i="80"/>
  <c r="H50" i="80"/>
  <c r="V49" i="80"/>
  <c r="N49" i="80"/>
  <c r="K49" i="80"/>
  <c r="H49" i="80"/>
  <c r="V48" i="80"/>
  <c r="N48" i="80"/>
  <c r="K48" i="80"/>
  <c r="H48" i="80"/>
  <c r="V47" i="80"/>
  <c r="N47" i="80"/>
  <c r="K47" i="80"/>
  <c r="H47" i="80"/>
  <c r="V46" i="80"/>
  <c r="N46" i="80"/>
  <c r="K46" i="80"/>
  <c r="H46" i="80"/>
  <c r="V45" i="80"/>
  <c r="N45" i="80"/>
  <c r="K45" i="80"/>
  <c r="H45" i="80"/>
  <c r="V44" i="80"/>
  <c r="N44" i="80"/>
  <c r="K44" i="80"/>
  <c r="H44" i="80"/>
  <c r="V43" i="80"/>
  <c r="N43" i="80"/>
  <c r="K43" i="80"/>
  <c r="H43" i="80"/>
  <c r="V42" i="80"/>
  <c r="N42" i="80"/>
  <c r="K42" i="80"/>
  <c r="H42" i="80"/>
  <c r="V41" i="80"/>
  <c r="N41" i="80"/>
  <c r="K41" i="80"/>
  <c r="H41" i="80"/>
  <c r="V40" i="80"/>
  <c r="N40" i="80"/>
  <c r="K40" i="80"/>
  <c r="H40" i="80"/>
  <c r="V39" i="80"/>
  <c r="N39" i="80"/>
  <c r="K39" i="80"/>
  <c r="H39" i="80"/>
  <c r="V38" i="80"/>
  <c r="N38" i="80"/>
  <c r="K38" i="80"/>
  <c r="H38" i="80"/>
  <c r="V37" i="80"/>
  <c r="N37" i="80"/>
  <c r="K37" i="80"/>
  <c r="H37" i="80"/>
  <c r="V36" i="80"/>
  <c r="N36" i="80"/>
  <c r="K36" i="80"/>
  <c r="H36" i="80"/>
  <c r="V35" i="80"/>
  <c r="N35" i="80"/>
  <c r="K35" i="80"/>
  <c r="H35" i="80"/>
  <c r="V34" i="80"/>
  <c r="N34" i="80"/>
  <c r="N57" i="80"/>
  <c r="K34" i="80"/>
  <c r="K57" i="80"/>
  <c r="H34" i="80"/>
  <c r="H57" i="80"/>
  <c r="H58" i="80"/>
  <c r="I29" i="80"/>
  <c r="H29" i="80"/>
  <c r="H28" i="80"/>
  <c r="H27" i="80"/>
  <c r="H26" i="80"/>
  <c r="H25" i="80"/>
  <c r="H24" i="80"/>
  <c r="H23" i="80"/>
  <c r="H22" i="80"/>
  <c r="H21" i="80"/>
  <c r="H20" i="80"/>
  <c r="H19" i="80"/>
  <c r="H18" i="80"/>
  <c r="H17" i="80"/>
  <c r="H16" i="80"/>
  <c r="H15" i="80"/>
  <c r="H14" i="80"/>
  <c r="H13" i="80"/>
  <c r="H12" i="80"/>
  <c r="H11" i="80"/>
  <c r="H10" i="80"/>
  <c r="H30" i="80"/>
  <c r="K120" i="80"/>
  <c r="H9" i="80"/>
  <c r="D99" i="79"/>
  <c r="H88" i="79"/>
  <c r="H85" i="79"/>
  <c r="H84" i="79"/>
  <c r="H83" i="79"/>
  <c r="H82" i="79"/>
  <c r="H81" i="79"/>
  <c r="H80" i="79"/>
  <c r="H79" i="79"/>
  <c r="H78" i="79"/>
  <c r="H77" i="79"/>
  <c r="H76" i="79"/>
  <c r="H75" i="79"/>
  <c r="H74" i="79"/>
  <c r="H73" i="79"/>
  <c r="H72" i="79"/>
  <c r="H71" i="79"/>
  <c r="H70" i="79"/>
  <c r="H69" i="79"/>
  <c r="H68" i="79"/>
  <c r="H67" i="79"/>
  <c r="H66" i="79"/>
  <c r="H65" i="79"/>
  <c r="H64" i="79"/>
  <c r="H63" i="79"/>
  <c r="H62" i="79"/>
  <c r="H86" i="79"/>
  <c r="M57" i="79"/>
  <c r="H57" i="79"/>
  <c r="M56" i="79"/>
  <c r="H56" i="79"/>
  <c r="M55" i="79"/>
  <c r="H55" i="79"/>
  <c r="M54" i="79"/>
  <c r="H54" i="79"/>
  <c r="M53" i="79"/>
  <c r="H53" i="79"/>
  <c r="M52" i="79"/>
  <c r="H52" i="79"/>
  <c r="H58" i="79"/>
  <c r="M51" i="79"/>
  <c r="H51" i="79"/>
  <c r="F44" i="79"/>
  <c r="V43" i="79"/>
  <c r="M43" i="79"/>
  <c r="N43" i="79"/>
  <c r="K43" i="79"/>
  <c r="J43" i="79"/>
  <c r="H43" i="79"/>
  <c r="V42" i="79"/>
  <c r="N42" i="79"/>
  <c r="J42" i="79"/>
  <c r="K42" i="79"/>
  <c r="H42" i="79"/>
  <c r="V41" i="79"/>
  <c r="N41" i="79"/>
  <c r="K41" i="79"/>
  <c r="H41" i="79"/>
  <c r="V40" i="79"/>
  <c r="N40" i="79"/>
  <c r="K40" i="79"/>
  <c r="H40" i="79"/>
  <c r="V39" i="79"/>
  <c r="N39" i="79"/>
  <c r="K39" i="79"/>
  <c r="H39" i="79"/>
  <c r="V38" i="79"/>
  <c r="N38" i="79"/>
  <c r="K38" i="79"/>
  <c r="H38" i="79"/>
  <c r="N37" i="79"/>
  <c r="K37" i="79"/>
  <c r="H37" i="79"/>
  <c r="V36" i="79"/>
  <c r="N36" i="79"/>
  <c r="K36" i="79"/>
  <c r="H36" i="79"/>
  <c r="V35" i="79"/>
  <c r="N35" i="79"/>
  <c r="K35" i="79"/>
  <c r="H35" i="79"/>
  <c r="V34" i="79"/>
  <c r="N34" i="79"/>
  <c r="K34" i="79"/>
  <c r="H34" i="79"/>
  <c r="V33" i="79"/>
  <c r="N33" i="79"/>
  <c r="K33" i="79"/>
  <c r="H33" i="79"/>
  <c r="V32" i="79"/>
  <c r="N32" i="79"/>
  <c r="K32" i="79"/>
  <c r="H32" i="79"/>
  <c r="V31" i="79"/>
  <c r="N31" i="79"/>
  <c r="K31" i="79"/>
  <c r="F31" i="79"/>
  <c r="H31" i="79"/>
  <c r="V30" i="79"/>
  <c r="N30" i="79"/>
  <c r="K30" i="79"/>
  <c r="H30" i="79"/>
  <c r="V29" i="79"/>
  <c r="N29" i="79"/>
  <c r="K29" i="79"/>
  <c r="F29" i="79"/>
  <c r="H29" i="79"/>
  <c r="V28" i="79"/>
  <c r="N28" i="79"/>
  <c r="K28" i="79"/>
  <c r="H28" i="79"/>
  <c r="V27" i="79"/>
  <c r="N27" i="79"/>
  <c r="K27" i="79"/>
  <c r="H27" i="79"/>
  <c r="V26" i="79"/>
  <c r="N26" i="79"/>
  <c r="K26" i="79"/>
  <c r="H26" i="79"/>
  <c r="F26" i="79"/>
  <c r="V25" i="79"/>
  <c r="N25" i="79"/>
  <c r="K25" i="79"/>
  <c r="H25" i="79"/>
  <c r="V24" i="79"/>
  <c r="N24" i="79"/>
  <c r="K24" i="79"/>
  <c r="H24" i="79"/>
  <c r="V23" i="79"/>
  <c r="N23" i="79"/>
  <c r="K23" i="79"/>
  <c r="H23" i="79"/>
  <c r="F23" i="79"/>
  <c r="V22" i="79"/>
  <c r="N22" i="79"/>
  <c r="K22" i="79"/>
  <c r="H22" i="79"/>
  <c r="V21" i="79"/>
  <c r="N21" i="79"/>
  <c r="K21" i="79"/>
  <c r="K44" i="79"/>
  <c r="H21" i="79"/>
  <c r="I16" i="79"/>
  <c r="H16" i="79"/>
  <c r="H15" i="79"/>
  <c r="H14" i="79"/>
  <c r="H13" i="79"/>
  <c r="H12" i="79"/>
  <c r="H11" i="79"/>
  <c r="H10" i="79"/>
  <c r="H9" i="79"/>
  <c r="H17" i="79"/>
  <c r="K93" i="79"/>
  <c r="D126" i="78"/>
  <c r="B117" i="78"/>
  <c r="H115" i="78"/>
  <c r="H112" i="78"/>
  <c r="H111" i="78"/>
  <c r="H110" i="78"/>
  <c r="H109" i="78"/>
  <c r="H108" i="78"/>
  <c r="H107" i="78"/>
  <c r="H106" i="78"/>
  <c r="H105" i="78"/>
  <c r="H104" i="78"/>
  <c r="H103" i="78"/>
  <c r="H102" i="78"/>
  <c r="H101" i="78"/>
  <c r="H100" i="78"/>
  <c r="H99" i="78"/>
  <c r="H113" i="78"/>
  <c r="H98" i="78"/>
  <c r="H97" i="78"/>
  <c r="H96" i="78"/>
  <c r="H95" i="78"/>
  <c r="H94" i="78"/>
  <c r="H93" i="78"/>
  <c r="H89" i="78"/>
  <c r="H88" i="78"/>
  <c r="H85" i="78"/>
  <c r="H84" i="78"/>
  <c r="H80" i="78"/>
  <c r="H79" i="78"/>
  <c r="H78" i="78"/>
  <c r="M74" i="78"/>
  <c r="H74" i="78"/>
  <c r="M73" i="78"/>
  <c r="H73" i="78"/>
  <c r="H75" i="78"/>
  <c r="M69" i="78"/>
  <c r="H69" i="78"/>
  <c r="M68" i="78"/>
  <c r="H68" i="78"/>
  <c r="M67" i="78"/>
  <c r="H67" i="78"/>
  <c r="M66" i="78"/>
  <c r="H66" i="78"/>
  <c r="M65" i="78"/>
  <c r="H65" i="78"/>
  <c r="M64" i="78"/>
  <c r="H64" i="78"/>
  <c r="M63" i="78"/>
  <c r="H63" i="78"/>
  <c r="H70" i="78"/>
  <c r="F57" i="78"/>
  <c r="V56" i="78"/>
  <c r="M56" i="78"/>
  <c r="N56" i="78"/>
  <c r="J56" i="78"/>
  <c r="K56" i="78"/>
  <c r="H56" i="78"/>
  <c r="V55" i="78"/>
  <c r="N55" i="78"/>
  <c r="K55" i="78"/>
  <c r="H55" i="78"/>
  <c r="V54" i="78"/>
  <c r="N54" i="78"/>
  <c r="K54" i="78"/>
  <c r="H54" i="78"/>
  <c r="V53" i="78"/>
  <c r="N53" i="78"/>
  <c r="K53" i="78"/>
  <c r="H53" i="78"/>
  <c r="V52" i="78"/>
  <c r="N52" i="78"/>
  <c r="K52" i="78"/>
  <c r="H52" i="78"/>
  <c r="V51" i="78"/>
  <c r="N51" i="78"/>
  <c r="K51" i="78"/>
  <c r="H51" i="78"/>
  <c r="N50" i="78"/>
  <c r="K50" i="78"/>
  <c r="H50" i="78"/>
  <c r="V49" i="78"/>
  <c r="N49" i="78"/>
  <c r="K49" i="78"/>
  <c r="H49" i="78"/>
  <c r="V48" i="78"/>
  <c r="N48" i="78"/>
  <c r="K48" i="78"/>
  <c r="H48" i="78"/>
  <c r="V47" i="78"/>
  <c r="N47" i="78"/>
  <c r="K47" i="78"/>
  <c r="H47" i="78"/>
  <c r="V46" i="78"/>
  <c r="N46" i="78"/>
  <c r="K46" i="78"/>
  <c r="H46" i="78"/>
  <c r="V45" i="78"/>
  <c r="N45" i="78"/>
  <c r="K45" i="78"/>
  <c r="H45" i="78"/>
  <c r="V44" i="78"/>
  <c r="N44" i="78"/>
  <c r="K44" i="78"/>
  <c r="H44" i="78"/>
  <c r="V43" i="78"/>
  <c r="N43" i="78"/>
  <c r="K43" i="78"/>
  <c r="H43" i="78"/>
  <c r="V42" i="78"/>
  <c r="N42" i="78"/>
  <c r="K42" i="78"/>
  <c r="H42" i="78"/>
  <c r="V41" i="78"/>
  <c r="N41" i="78"/>
  <c r="K41" i="78"/>
  <c r="H41" i="78"/>
  <c r="V40" i="78"/>
  <c r="N40" i="78"/>
  <c r="K40" i="78"/>
  <c r="H40" i="78"/>
  <c r="V39" i="78"/>
  <c r="N39" i="78"/>
  <c r="K39" i="78"/>
  <c r="H39" i="78"/>
  <c r="V38" i="78"/>
  <c r="N38" i="78"/>
  <c r="K38" i="78"/>
  <c r="H38" i="78"/>
  <c r="V37" i="78"/>
  <c r="N37" i="78"/>
  <c r="K37" i="78"/>
  <c r="H37" i="78"/>
  <c r="V36" i="78"/>
  <c r="N36" i="78"/>
  <c r="K36" i="78"/>
  <c r="H36" i="78"/>
  <c r="V35" i="78"/>
  <c r="N35" i="78"/>
  <c r="K35" i="78"/>
  <c r="H35" i="78"/>
  <c r="V34" i="78"/>
  <c r="N34" i="78"/>
  <c r="N57" i="78"/>
  <c r="K34" i="78"/>
  <c r="K57" i="78"/>
  <c r="H34" i="78"/>
  <c r="H57" i="78"/>
  <c r="H58" i="78"/>
  <c r="I29" i="78"/>
  <c r="H29" i="78"/>
  <c r="H28" i="78"/>
  <c r="H27" i="78"/>
  <c r="H26" i="78"/>
  <c r="H25" i="78"/>
  <c r="H24" i="78"/>
  <c r="H23" i="78"/>
  <c r="H22" i="78"/>
  <c r="H21" i="78"/>
  <c r="H20" i="78"/>
  <c r="H19" i="78"/>
  <c r="H18" i="78"/>
  <c r="H17" i="78"/>
  <c r="H16" i="78"/>
  <c r="H15" i="78"/>
  <c r="H14" i="78"/>
  <c r="H13" i="78"/>
  <c r="H12" i="78"/>
  <c r="H11" i="78"/>
  <c r="H10" i="78"/>
  <c r="H30" i="78"/>
  <c r="K120" i="78"/>
  <c r="H9" i="78"/>
  <c r="D99" i="77"/>
  <c r="H88" i="77"/>
  <c r="H85" i="77"/>
  <c r="H84" i="77"/>
  <c r="H83" i="77"/>
  <c r="H82" i="77"/>
  <c r="H81" i="77"/>
  <c r="H80" i="77"/>
  <c r="H79" i="77"/>
  <c r="H78" i="77"/>
  <c r="H77" i="77"/>
  <c r="H76" i="77"/>
  <c r="H75" i="77"/>
  <c r="H74" i="77"/>
  <c r="H73" i="77"/>
  <c r="H72" i="77"/>
  <c r="H71" i="77"/>
  <c r="H70" i="77"/>
  <c r="H69" i="77"/>
  <c r="H68" i="77"/>
  <c r="H67" i="77"/>
  <c r="H66" i="77"/>
  <c r="H65" i="77"/>
  <c r="H64" i="77"/>
  <c r="H63" i="77"/>
  <c r="H62" i="77"/>
  <c r="H86" i="77"/>
  <c r="M57" i="77"/>
  <c r="H57" i="77"/>
  <c r="M56" i="77"/>
  <c r="H56" i="77"/>
  <c r="M55" i="77"/>
  <c r="H55" i="77"/>
  <c r="M54" i="77"/>
  <c r="H54" i="77"/>
  <c r="M53" i="77"/>
  <c r="H53" i="77"/>
  <c r="M52" i="77"/>
  <c r="H52" i="77"/>
  <c r="H58" i="77"/>
  <c r="M51" i="77"/>
  <c r="H51" i="77"/>
  <c r="F44" i="77"/>
  <c r="V43" i="77"/>
  <c r="N43" i="77"/>
  <c r="M43" i="77"/>
  <c r="J43" i="77"/>
  <c r="K43" i="77"/>
  <c r="H43" i="77"/>
  <c r="V42" i="77"/>
  <c r="N42" i="77"/>
  <c r="J42" i="77"/>
  <c r="K42" i="77"/>
  <c r="H42" i="77"/>
  <c r="V41" i="77"/>
  <c r="N41" i="77"/>
  <c r="K41" i="77"/>
  <c r="H41" i="77"/>
  <c r="V40" i="77"/>
  <c r="N40" i="77"/>
  <c r="K40" i="77"/>
  <c r="H40" i="77"/>
  <c r="V39" i="77"/>
  <c r="N39" i="77"/>
  <c r="K39" i="77"/>
  <c r="H39" i="77"/>
  <c r="V38" i="77"/>
  <c r="N38" i="77"/>
  <c r="K38" i="77"/>
  <c r="H38" i="77"/>
  <c r="N37" i="77"/>
  <c r="K37" i="77"/>
  <c r="H37" i="77"/>
  <c r="V36" i="77"/>
  <c r="N36" i="77"/>
  <c r="K36" i="77"/>
  <c r="H36" i="77"/>
  <c r="V35" i="77"/>
  <c r="N35" i="77"/>
  <c r="K35" i="77"/>
  <c r="H35" i="77"/>
  <c r="V34" i="77"/>
  <c r="N34" i="77"/>
  <c r="K34" i="77"/>
  <c r="H34" i="77"/>
  <c r="V33" i="77"/>
  <c r="N33" i="77"/>
  <c r="K33" i="77"/>
  <c r="H33" i="77"/>
  <c r="V32" i="77"/>
  <c r="N32" i="77"/>
  <c r="K32" i="77"/>
  <c r="H32" i="77"/>
  <c r="V31" i="77"/>
  <c r="N31" i="77"/>
  <c r="K31" i="77"/>
  <c r="F31" i="77"/>
  <c r="H31" i="77"/>
  <c r="V30" i="77"/>
  <c r="N30" i="77"/>
  <c r="K30" i="77"/>
  <c r="H30" i="77"/>
  <c r="V29" i="77"/>
  <c r="N29" i="77"/>
  <c r="K29" i="77"/>
  <c r="F29" i="77"/>
  <c r="H29" i="77"/>
  <c r="V28" i="77"/>
  <c r="N28" i="77"/>
  <c r="K28" i="77"/>
  <c r="H28" i="77"/>
  <c r="V27" i="77"/>
  <c r="N27" i="77"/>
  <c r="K27" i="77"/>
  <c r="H27" i="77"/>
  <c r="V26" i="77"/>
  <c r="N26" i="77"/>
  <c r="K26" i="77"/>
  <c r="F26" i="77"/>
  <c r="H26" i="77"/>
  <c r="V25" i="77"/>
  <c r="N25" i="77"/>
  <c r="K25" i="77"/>
  <c r="H25" i="77"/>
  <c r="V24" i="77"/>
  <c r="N24" i="77"/>
  <c r="K24" i="77"/>
  <c r="H24" i="77"/>
  <c r="V23" i="77"/>
  <c r="N23" i="77"/>
  <c r="K23" i="77"/>
  <c r="H23" i="77"/>
  <c r="F23" i="77"/>
  <c r="V22" i="77"/>
  <c r="N22" i="77"/>
  <c r="K22" i="77"/>
  <c r="H22" i="77"/>
  <c r="V21" i="77"/>
  <c r="N21" i="77"/>
  <c r="N44" i="77"/>
  <c r="K21" i="77"/>
  <c r="H21" i="77"/>
  <c r="H16" i="77"/>
  <c r="I16" i="77"/>
  <c r="H15" i="77"/>
  <c r="H14" i="77"/>
  <c r="H13" i="77"/>
  <c r="H12" i="77"/>
  <c r="H11" i="77"/>
  <c r="H10" i="77"/>
  <c r="H9" i="77"/>
  <c r="H17" i="77"/>
  <c r="K93" i="77"/>
  <c r="D126" i="76"/>
  <c r="B117" i="76"/>
  <c r="H115" i="76"/>
  <c r="H112" i="76"/>
  <c r="H111" i="76"/>
  <c r="H110" i="76"/>
  <c r="H109" i="76"/>
  <c r="H108" i="76"/>
  <c r="H107" i="76"/>
  <c r="H106" i="76"/>
  <c r="H105" i="76"/>
  <c r="H104" i="76"/>
  <c r="H103" i="76"/>
  <c r="H102" i="76"/>
  <c r="H101" i="76"/>
  <c r="H100" i="76"/>
  <c r="H99" i="76"/>
  <c r="H98" i="76"/>
  <c r="H97" i="76"/>
  <c r="H96" i="76"/>
  <c r="H95" i="76"/>
  <c r="H94" i="76"/>
  <c r="H93" i="76"/>
  <c r="H113" i="76"/>
  <c r="H88" i="76"/>
  <c r="H89" i="76"/>
  <c r="H84" i="76"/>
  <c r="H85" i="76"/>
  <c r="H79" i="76"/>
  <c r="H80" i="76"/>
  <c r="H78" i="76"/>
  <c r="M74" i="76"/>
  <c r="H74" i="76"/>
  <c r="M73" i="76"/>
  <c r="H73" i="76"/>
  <c r="H75" i="76"/>
  <c r="M69" i="76"/>
  <c r="H69" i="76"/>
  <c r="M68" i="76"/>
  <c r="H68" i="76"/>
  <c r="M67" i="76"/>
  <c r="H67" i="76"/>
  <c r="M66" i="76"/>
  <c r="H66" i="76"/>
  <c r="M65" i="76"/>
  <c r="H65" i="76"/>
  <c r="M64" i="76"/>
  <c r="H64" i="76"/>
  <c r="M63" i="76"/>
  <c r="H63" i="76"/>
  <c r="H70" i="76"/>
  <c r="F57" i="76"/>
  <c r="V56" i="76"/>
  <c r="M56" i="76"/>
  <c r="N56" i="76"/>
  <c r="K56" i="76"/>
  <c r="J56" i="76"/>
  <c r="H56" i="76"/>
  <c r="V55" i="76"/>
  <c r="N55" i="76"/>
  <c r="K55" i="76"/>
  <c r="H55" i="76"/>
  <c r="V54" i="76"/>
  <c r="N54" i="76"/>
  <c r="K54" i="76"/>
  <c r="H54" i="76"/>
  <c r="V53" i="76"/>
  <c r="N53" i="76"/>
  <c r="K53" i="76"/>
  <c r="H53" i="76"/>
  <c r="V52" i="76"/>
  <c r="N52" i="76"/>
  <c r="K52" i="76"/>
  <c r="H52" i="76"/>
  <c r="V51" i="76"/>
  <c r="N51" i="76"/>
  <c r="K51" i="76"/>
  <c r="H51" i="76"/>
  <c r="N50" i="76"/>
  <c r="K50" i="76"/>
  <c r="H50" i="76"/>
  <c r="V49" i="76"/>
  <c r="N49" i="76"/>
  <c r="K49" i="76"/>
  <c r="H49" i="76"/>
  <c r="V48" i="76"/>
  <c r="N48" i="76"/>
  <c r="K48" i="76"/>
  <c r="H48" i="76"/>
  <c r="V47" i="76"/>
  <c r="N47" i="76"/>
  <c r="K47" i="76"/>
  <c r="H47" i="76"/>
  <c r="V46" i="76"/>
  <c r="N46" i="76"/>
  <c r="K46" i="76"/>
  <c r="H46" i="76"/>
  <c r="V45" i="76"/>
  <c r="N45" i="76"/>
  <c r="K45" i="76"/>
  <c r="H45" i="76"/>
  <c r="V44" i="76"/>
  <c r="N44" i="76"/>
  <c r="K44" i="76"/>
  <c r="H44" i="76"/>
  <c r="V43" i="76"/>
  <c r="N43" i="76"/>
  <c r="K43" i="76"/>
  <c r="H43" i="76"/>
  <c r="V42" i="76"/>
  <c r="N42" i="76"/>
  <c r="K42" i="76"/>
  <c r="H42" i="76"/>
  <c r="V41" i="76"/>
  <c r="N41" i="76"/>
  <c r="K41" i="76"/>
  <c r="H41" i="76"/>
  <c r="V40" i="76"/>
  <c r="N40" i="76"/>
  <c r="K40" i="76"/>
  <c r="H40" i="76"/>
  <c r="V39" i="76"/>
  <c r="N39" i="76"/>
  <c r="K39" i="76"/>
  <c r="H39" i="76"/>
  <c r="V38" i="76"/>
  <c r="N38" i="76"/>
  <c r="K38" i="76"/>
  <c r="H38" i="76"/>
  <c r="V37" i="76"/>
  <c r="N37" i="76"/>
  <c r="K37" i="76"/>
  <c r="H37" i="76"/>
  <c r="V36" i="76"/>
  <c r="N36" i="76"/>
  <c r="K36" i="76"/>
  <c r="H36" i="76"/>
  <c r="V35" i="76"/>
  <c r="N35" i="76"/>
  <c r="K35" i="76"/>
  <c r="H35" i="76"/>
  <c r="V34" i="76"/>
  <c r="N34" i="76"/>
  <c r="K34" i="76"/>
  <c r="K57" i="76"/>
  <c r="H34" i="76"/>
  <c r="H57" i="76"/>
  <c r="I29" i="76"/>
  <c r="H29" i="76"/>
  <c r="H28" i="76"/>
  <c r="H27" i="76"/>
  <c r="H26" i="76"/>
  <c r="H25" i="76"/>
  <c r="H24" i="76"/>
  <c r="H23" i="76"/>
  <c r="H22" i="76"/>
  <c r="H21" i="76"/>
  <c r="H20" i="76"/>
  <c r="H19" i="76"/>
  <c r="H18" i="76"/>
  <c r="H17" i="76"/>
  <c r="H16" i="76"/>
  <c r="H15" i="76"/>
  <c r="H14" i="76"/>
  <c r="H13" i="76"/>
  <c r="H12" i="76"/>
  <c r="H11" i="76"/>
  <c r="H10" i="76"/>
  <c r="H9" i="76"/>
  <c r="H30" i="76"/>
  <c r="K120" i="76"/>
  <c r="D99" i="75"/>
  <c r="H88" i="75"/>
  <c r="H85" i="75"/>
  <c r="H84" i="75"/>
  <c r="H83" i="75"/>
  <c r="H82" i="75"/>
  <c r="H81" i="75"/>
  <c r="H80" i="75"/>
  <c r="H79" i="75"/>
  <c r="H78" i="75"/>
  <c r="H77" i="75"/>
  <c r="H76" i="75"/>
  <c r="H75" i="75"/>
  <c r="H74" i="75"/>
  <c r="H73" i="75"/>
  <c r="H72" i="75"/>
  <c r="H71" i="75"/>
  <c r="H70" i="75"/>
  <c r="H69" i="75"/>
  <c r="H68" i="75"/>
  <c r="H67" i="75"/>
  <c r="H66" i="75"/>
  <c r="H65" i="75"/>
  <c r="H64" i="75"/>
  <c r="H63" i="75"/>
  <c r="H62" i="75"/>
  <c r="H86" i="75"/>
  <c r="M57" i="75"/>
  <c r="H57" i="75"/>
  <c r="M56" i="75"/>
  <c r="H56" i="75"/>
  <c r="M55" i="75"/>
  <c r="H55" i="75"/>
  <c r="M54" i="75"/>
  <c r="H54" i="75"/>
  <c r="M53" i="75"/>
  <c r="H53" i="75"/>
  <c r="M52" i="75"/>
  <c r="H52" i="75"/>
  <c r="H58" i="75"/>
  <c r="M51" i="75"/>
  <c r="H51" i="75"/>
  <c r="F44" i="75"/>
  <c r="V43" i="75"/>
  <c r="M43" i="75"/>
  <c r="N43" i="75"/>
  <c r="J43" i="75"/>
  <c r="K43" i="75"/>
  <c r="H43" i="75"/>
  <c r="V42" i="75"/>
  <c r="N42" i="75"/>
  <c r="J42" i="75"/>
  <c r="K42" i="75"/>
  <c r="H42" i="75"/>
  <c r="V41" i="75"/>
  <c r="N41" i="75"/>
  <c r="K41" i="75"/>
  <c r="H41" i="75"/>
  <c r="V40" i="75"/>
  <c r="N40" i="75"/>
  <c r="K40" i="75"/>
  <c r="H40" i="75"/>
  <c r="V39" i="75"/>
  <c r="N39" i="75"/>
  <c r="K39" i="75"/>
  <c r="H39" i="75"/>
  <c r="V38" i="75"/>
  <c r="N38" i="75"/>
  <c r="K38" i="75"/>
  <c r="H38" i="75"/>
  <c r="N37" i="75"/>
  <c r="K37" i="75"/>
  <c r="H37" i="75"/>
  <c r="V36" i="75"/>
  <c r="N36" i="75"/>
  <c r="K36" i="75"/>
  <c r="H36" i="75"/>
  <c r="V35" i="75"/>
  <c r="N35" i="75"/>
  <c r="K35" i="75"/>
  <c r="H35" i="75"/>
  <c r="V34" i="75"/>
  <c r="N34" i="75"/>
  <c r="K34" i="75"/>
  <c r="H34" i="75"/>
  <c r="V33" i="75"/>
  <c r="N33" i="75"/>
  <c r="K33" i="75"/>
  <c r="H33" i="75"/>
  <c r="V32" i="75"/>
  <c r="N32" i="75"/>
  <c r="K32" i="75"/>
  <c r="H32" i="75"/>
  <c r="V31" i="75"/>
  <c r="N31" i="75"/>
  <c r="K31" i="75"/>
  <c r="F31" i="75"/>
  <c r="H31" i="75"/>
  <c r="V30" i="75"/>
  <c r="N30" i="75"/>
  <c r="K30" i="75"/>
  <c r="H30" i="75"/>
  <c r="V29" i="75"/>
  <c r="N29" i="75"/>
  <c r="K29" i="75"/>
  <c r="F29" i="75"/>
  <c r="H29" i="75"/>
  <c r="V28" i="75"/>
  <c r="N28" i="75"/>
  <c r="K28" i="75"/>
  <c r="H28" i="75"/>
  <c r="V27" i="75"/>
  <c r="N27" i="75"/>
  <c r="K27" i="75"/>
  <c r="H27" i="75"/>
  <c r="V26" i="75"/>
  <c r="N26" i="75"/>
  <c r="K26" i="75"/>
  <c r="F26" i="75"/>
  <c r="H26" i="75"/>
  <c r="V25" i="75"/>
  <c r="N25" i="75"/>
  <c r="K25" i="75"/>
  <c r="H25" i="75"/>
  <c r="V24" i="75"/>
  <c r="N24" i="75"/>
  <c r="K24" i="75"/>
  <c r="H24" i="75"/>
  <c r="V23" i="75"/>
  <c r="N23" i="75"/>
  <c r="K23" i="75"/>
  <c r="H23" i="75"/>
  <c r="F23" i="75"/>
  <c r="V22" i="75"/>
  <c r="N22" i="75"/>
  <c r="K22" i="75"/>
  <c r="H22" i="75"/>
  <c r="V21" i="75"/>
  <c r="N21" i="75"/>
  <c r="N44" i="75"/>
  <c r="K21" i="75"/>
  <c r="H21" i="75"/>
  <c r="H16" i="75"/>
  <c r="H17" i="75"/>
  <c r="K93" i="75"/>
  <c r="H15" i="75"/>
  <c r="H14" i="75"/>
  <c r="H13" i="75"/>
  <c r="H12" i="75"/>
  <c r="H11" i="75"/>
  <c r="H10" i="75"/>
  <c r="H9" i="75"/>
  <c r="D126" i="74"/>
  <c r="B117" i="74"/>
  <c r="H115" i="74"/>
  <c r="H112" i="74"/>
  <c r="H111" i="74"/>
  <c r="H110" i="74"/>
  <c r="H109" i="74"/>
  <c r="H108" i="74"/>
  <c r="H107" i="74"/>
  <c r="H106" i="74"/>
  <c r="H105" i="74"/>
  <c r="H104" i="74"/>
  <c r="H103" i="74"/>
  <c r="H102" i="74"/>
  <c r="H101" i="74"/>
  <c r="H100" i="74"/>
  <c r="H99" i="74"/>
  <c r="H98" i="74"/>
  <c r="H113" i="74"/>
  <c r="H97" i="74"/>
  <c r="H96" i="74"/>
  <c r="H95" i="74"/>
  <c r="H94" i="74"/>
  <c r="H93" i="74"/>
  <c r="H88" i="74"/>
  <c r="H89" i="74"/>
  <c r="H85" i="74"/>
  <c r="H84" i="74"/>
  <c r="H80" i="74"/>
  <c r="H79" i="74"/>
  <c r="H78" i="74"/>
  <c r="M74" i="74"/>
  <c r="H74" i="74"/>
  <c r="M73" i="74"/>
  <c r="H73" i="74"/>
  <c r="H75" i="74"/>
  <c r="M69" i="74"/>
  <c r="H69" i="74"/>
  <c r="M68" i="74"/>
  <c r="H68" i="74"/>
  <c r="M67" i="74"/>
  <c r="H67" i="74"/>
  <c r="M66" i="74"/>
  <c r="H66" i="74"/>
  <c r="M65" i="74"/>
  <c r="H65" i="74"/>
  <c r="M64" i="74"/>
  <c r="H64" i="74"/>
  <c r="M63" i="74"/>
  <c r="H63" i="74"/>
  <c r="H70" i="74"/>
  <c r="F57" i="74"/>
  <c r="V56" i="74"/>
  <c r="N56" i="74"/>
  <c r="M56" i="74"/>
  <c r="J56" i="74"/>
  <c r="K56" i="74"/>
  <c r="H56" i="74"/>
  <c r="V55" i="74"/>
  <c r="N55" i="74"/>
  <c r="K55" i="74"/>
  <c r="H55" i="74"/>
  <c r="V54" i="74"/>
  <c r="N54" i="74"/>
  <c r="K54" i="74"/>
  <c r="H54" i="74"/>
  <c r="V53" i="74"/>
  <c r="N53" i="74"/>
  <c r="K53" i="74"/>
  <c r="H53" i="74"/>
  <c r="V52" i="74"/>
  <c r="N52" i="74"/>
  <c r="K52" i="74"/>
  <c r="H52" i="74"/>
  <c r="V51" i="74"/>
  <c r="N51" i="74"/>
  <c r="K51" i="74"/>
  <c r="H51" i="74"/>
  <c r="N50" i="74"/>
  <c r="K50" i="74"/>
  <c r="H50" i="74"/>
  <c r="V49" i="74"/>
  <c r="N49" i="74"/>
  <c r="K49" i="74"/>
  <c r="H49" i="74"/>
  <c r="V48" i="74"/>
  <c r="N48" i="74"/>
  <c r="K48" i="74"/>
  <c r="H48" i="74"/>
  <c r="V47" i="74"/>
  <c r="N47" i="74"/>
  <c r="K47" i="74"/>
  <c r="H47" i="74"/>
  <c r="V46" i="74"/>
  <c r="N46" i="74"/>
  <c r="K46" i="74"/>
  <c r="H46" i="74"/>
  <c r="V45" i="74"/>
  <c r="N45" i="74"/>
  <c r="K45" i="74"/>
  <c r="H45" i="74"/>
  <c r="V44" i="74"/>
  <c r="N44" i="74"/>
  <c r="K44" i="74"/>
  <c r="H44" i="74"/>
  <c r="V43" i="74"/>
  <c r="N43" i="74"/>
  <c r="K43" i="74"/>
  <c r="H43" i="74"/>
  <c r="V42" i="74"/>
  <c r="N42" i="74"/>
  <c r="K42" i="74"/>
  <c r="H42" i="74"/>
  <c r="V41" i="74"/>
  <c r="N41" i="74"/>
  <c r="K41" i="74"/>
  <c r="H41" i="74"/>
  <c r="V40" i="74"/>
  <c r="N40" i="74"/>
  <c r="K40" i="74"/>
  <c r="H40" i="74"/>
  <c r="V39" i="74"/>
  <c r="N39" i="74"/>
  <c r="K39" i="74"/>
  <c r="H39" i="74"/>
  <c r="V38" i="74"/>
  <c r="N38" i="74"/>
  <c r="K38" i="74"/>
  <c r="H38" i="74"/>
  <c r="V37" i="74"/>
  <c r="N37" i="74"/>
  <c r="K37" i="74"/>
  <c r="H37" i="74"/>
  <c r="V36" i="74"/>
  <c r="N36" i="74"/>
  <c r="K36" i="74"/>
  <c r="H36" i="74"/>
  <c r="V35" i="74"/>
  <c r="N35" i="74"/>
  <c r="K35" i="74"/>
  <c r="H35" i="74"/>
  <c r="V34" i="74"/>
  <c r="N34" i="74"/>
  <c r="N57" i="74"/>
  <c r="K34" i="74"/>
  <c r="K57" i="74"/>
  <c r="H34" i="74"/>
  <c r="H57" i="74"/>
  <c r="I29" i="74"/>
  <c r="H29" i="74"/>
  <c r="H28" i="74"/>
  <c r="H27" i="74"/>
  <c r="H26" i="74"/>
  <c r="H25" i="74"/>
  <c r="H24" i="74"/>
  <c r="H23" i="74"/>
  <c r="H22" i="74"/>
  <c r="H21" i="74"/>
  <c r="H20" i="74"/>
  <c r="H19" i="74"/>
  <c r="H18" i="74"/>
  <c r="H17" i="74"/>
  <c r="H16" i="74"/>
  <c r="H15" i="74"/>
  <c r="H14" i="74"/>
  <c r="H13" i="74"/>
  <c r="H12" i="74"/>
  <c r="H11" i="74"/>
  <c r="H10" i="74"/>
  <c r="H30" i="74"/>
  <c r="K120" i="74"/>
  <c r="H9" i="74"/>
  <c r="D99" i="73"/>
  <c r="H88" i="73"/>
  <c r="H85" i="73"/>
  <c r="H84" i="73"/>
  <c r="H83" i="73"/>
  <c r="H82" i="73"/>
  <c r="H81" i="73"/>
  <c r="H80" i="73"/>
  <c r="H79" i="73"/>
  <c r="H78" i="73"/>
  <c r="H77" i="73"/>
  <c r="H76" i="73"/>
  <c r="H75" i="73"/>
  <c r="H74" i="73"/>
  <c r="H73" i="73"/>
  <c r="H72" i="73"/>
  <c r="H71" i="73"/>
  <c r="H70" i="73"/>
  <c r="H69" i="73"/>
  <c r="H68" i="73"/>
  <c r="H67" i="73"/>
  <c r="H66" i="73"/>
  <c r="H65" i="73"/>
  <c r="H64" i="73"/>
  <c r="H63" i="73"/>
  <c r="H62" i="73"/>
  <c r="H86" i="73"/>
  <c r="M57" i="73"/>
  <c r="H57" i="73"/>
  <c r="M56" i="73"/>
  <c r="H56" i="73"/>
  <c r="M55" i="73"/>
  <c r="H55" i="73"/>
  <c r="M54" i="73"/>
  <c r="H54" i="73"/>
  <c r="M53" i="73"/>
  <c r="H53" i="73"/>
  <c r="M52" i="73"/>
  <c r="H52" i="73"/>
  <c r="H58" i="73"/>
  <c r="M51" i="73"/>
  <c r="H51" i="73"/>
  <c r="F44" i="73"/>
  <c r="V43" i="73"/>
  <c r="M43" i="73"/>
  <c r="N43" i="73"/>
  <c r="K43" i="73"/>
  <c r="J43" i="73"/>
  <c r="H43" i="73"/>
  <c r="V42" i="73"/>
  <c r="N42" i="73"/>
  <c r="J42" i="73"/>
  <c r="K42" i="73"/>
  <c r="H42" i="73"/>
  <c r="V41" i="73"/>
  <c r="N41" i="73"/>
  <c r="K41" i="73"/>
  <c r="H41" i="73"/>
  <c r="V40" i="73"/>
  <c r="N40" i="73"/>
  <c r="K40" i="73"/>
  <c r="H40" i="73"/>
  <c r="V39" i="73"/>
  <c r="N39" i="73"/>
  <c r="K39" i="73"/>
  <c r="H39" i="73"/>
  <c r="V38" i="73"/>
  <c r="N38" i="73"/>
  <c r="K38" i="73"/>
  <c r="H38" i="73"/>
  <c r="N37" i="73"/>
  <c r="K37" i="73"/>
  <c r="H37" i="73"/>
  <c r="V36" i="73"/>
  <c r="N36" i="73"/>
  <c r="K36" i="73"/>
  <c r="H36" i="73"/>
  <c r="V35" i="73"/>
  <c r="N35" i="73"/>
  <c r="K35" i="73"/>
  <c r="H35" i="73"/>
  <c r="V34" i="73"/>
  <c r="N34" i="73"/>
  <c r="K34" i="73"/>
  <c r="H34" i="73"/>
  <c r="V33" i="73"/>
  <c r="N33" i="73"/>
  <c r="K33" i="73"/>
  <c r="H33" i="73"/>
  <c r="V32" i="73"/>
  <c r="N32" i="73"/>
  <c r="K32" i="73"/>
  <c r="H32" i="73"/>
  <c r="V31" i="73"/>
  <c r="N31" i="73"/>
  <c r="K31" i="73"/>
  <c r="F31" i="73"/>
  <c r="H31" i="73"/>
  <c r="V30" i="73"/>
  <c r="N30" i="73"/>
  <c r="K30" i="73"/>
  <c r="H30" i="73"/>
  <c r="V29" i="73"/>
  <c r="N29" i="73"/>
  <c r="K29" i="73"/>
  <c r="F29" i="73"/>
  <c r="H29" i="73"/>
  <c r="V28" i="73"/>
  <c r="N28" i="73"/>
  <c r="K28" i="73"/>
  <c r="H28" i="73"/>
  <c r="V27" i="73"/>
  <c r="N27" i="73"/>
  <c r="K27" i="73"/>
  <c r="H27" i="73"/>
  <c r="V26" i="73"/>
  <c r="N26" i="73"/>
  <c r="K26" i="73"/>
  <c r="H26" i="73"/>
  <c r="F26" i="73"/>
  <c r="V25" i="73"/>
  <c r="N25" i="73"/>
  <c r="K25" i="73"/>
  <c r="H25" i="73"/>
  <c r="V24" i="73"/>
  <c r="N24" i="73"/>
  <c r="K24" i="73"/>
  <c r="H24" i="73"/>
  <c r="V23" i="73"/>
  <c r="N23" i="73"/>
  <c r="K23" i="73"/>
  <c r="H23" i="73"/>
  <c r="F23" i="73"/>
  <c r="V22" i="73"/>
  <c r="N22" i="73"/>
  <c r="K22" i="73"/>
  <c r="H22" i="73"/>
  <c r="V21" i="73"/>
  <c r="N21" i="73"/>
  <c r="K21" i="73"/>
  <c r="K44" i="73"/>
  <c r="H21" i="73"/>
  <c r="H17" i="73"/>
  <c r="K93" i="73"/>
  <c r="I16" i="73"/>
  <c r="H16" i="73"/>
  <c r="H15" i="73"/>
  <c r="H14" i="73"/>
  <c r="H13" i="73"/>
  <c r="H12" i="73"/>
  <c r="H11" i="73"/>
  <c r="H10" i="73"/>
  <c r="H9" i="73"/>
  <c r="D126" i="72"/>
  <c r="B117" i="72"/>
  <c r="H115" i="72"/>
  <c r="H112" i="72"/>
  <c r="H111" i="72"/>
  <c r="H110" i="72"/>
  <c r="H109" i="72"/>
  <c r="H108" i="72"/>
  <c r="H107" i="72"/>
  <c r="H106" i="72"/>
  <c r="H105" i="72"/>
  <c r="H104" i="72"/>
  <c r="H103" i="72"/>
  <c r="H102" i="72"/>
  <c r="H101" i="72"/>
  <c r="H100" i="72"/>
  <c r="H99" i="72"/>
  <c r="H98" i="72"/>
  <c r="H97" i="72"/>
  <c r="H96" i="72"/>
  <c r="H95" i="72"/>
  <c r="H94" i="72"/>
  <c r="H93" i="72"/>
  <c r="H113" i="72"/>
  <c r="H89" i="72"/>
  <c r="H88" i="72"/>
  <c r="H84" i="72"/>
  <c r="H85" i="72"/>
  <c r="H80" i="72"/>
  <c r="H79" i="72"/>
  <c r="H78" i="72"/>
  <c r="M74" i="72"/>
  <c r="H74" i="72"/>
  <c r="M73" i="72"/>
  <c r="H73" i="72"/>
  <c r="H75" i="72"/>
  <c r="M69" i="72"/>
  <c r="H69" i="72"/>
  <c r="M68" i="72"/>
  <c r="H68" i="72"/>
  <c r="M67" i="72"/>
  <c r="H67" i="72"/>
  <c r="M66" i="72"/>
  <c r="H66" i="72"/>
  <c r="M65" i="72"/>
  <c r="H65" i="72"/>
  <c r="M64" i="72"/>
  <c r="H64" i="72"/>
  <c r="H70" i="72"/>
  <c r="M63" i="72"/>
  <c r="H63" i="72"/>
  <c r="F57" i="72"/>
  <c r="V56" i="72"/>
  <c r="M56" i="72"/>
  <c r="N56" i="72"/>
  <c r="J56" i="72"/>
  <c r="K56" i="72"/>
  <c r="H56" i="72"/>
  <c r="V55" i="72"/>
  <c r="N55" i="72"/>
  <c r="K55" i="72"/>
  <c r="H55" i="72"/>
  <c r="V54" i="72"/>
  <c r="N54" i="72"/>
  <c r="K54" i="72"/>
  <c r="H54" i="72"/>
  <c r="V53" i="72"/>
  <c r="N53" i="72"/>
  <c r="K53" i="72"/>
  <c r="H53" i="72"/>
  <c r="V52" i="72"/>
  <c r="N52" i="72"/>
  <c r="K52" i="72"/>
  <c r="H52" i="72"/>
  <c r="V51" i="72"/>
  <c r="N51" i="72"/>
  <c r="K51" i="72"/>
  <c r="H51" i="72"/>
  <c r="N50" i="72"/>
  <c r="K50" i="72"/>
  <c r="H50" i="72"/>
  <c r="V49" i="72"/>
  <c r="N49" i="72"/>
  <c r="K49" i="72"/>
  <c r="H49" i="72"/>
  <c r="V48" i="72"/>
  <c r="N48" i="72"/>
  <c r="K48" i="72"/>
  <c r="H48" i="72"/>
  <c r="V47" i="72"/>
  <c r="N47" i="72"/>
  <c r="K47" i="72"/>
  <c r="H47" i="72"/>
  <c r="V46" i="72"/>
  <c r="N46" i="72"/>
  <c r="K46" i="72"/>
  <c r="H46" i="72"/>
  <c r="V45" i="72"/>
  <c r="N45" i="72"/>
  <c r="K45" i="72"/>
  <c r="H45" i="72"/>
  <c r="V44" i="72"/>
  <c r="N44" i="72"/>
  <c r="K44" i="72"/>
  <c r="H44" i="72"/>
  <c r="V43" i="72"/>
  <c r="N43" i="72"/>
  <c r="K43" i="72"/>
  <c r="H43" i="72"/>
  <c r="V42" i="72"/>
  <c r="N42" i="72"/>
  <c r="K42" i="72"/>
  <c r="H42" i="72"/>
  <c r="V41" i="72"/>
  <c r="N41" i="72"/>
  <c r="K41" i="72"/>
  <c r="H41" i="72"/>
  <c r="V40" i="72"/>
  <c r="N40" i="72"/>
  <c r="K40" i="72"/>
  <c r="H40" i="72"/>
  <c r="V39" i="72"/>
  <c r="N39" i="72"/>
  <c r="K39" i="72"/>
  <c r="H39" i="72"/>
  <c r="V38" i="72"/>
  <c r="N38" i="72"/>
  <c r="K38" i="72"/>
  <c r="H38" i="72"/>
  <c r="V37" i="72"/>
  <c r="N37" i="72"/>
  <c r="K37" i="72"/>
  <c r="H37" i="72"/>
  <c r="V36" i="72"/>
  <c r="N36" i="72"/>
  <c r="K36" i="72"/>
  <c r="H36" i="72"/>
  <c r="V35" i="72"/>
  <c r="N35" i="72"/>
  <c r="K35" i="72"/>
  <c r="H35" i="72"/>
  <c r="V34" i="72"/>
  <c r="N34" i="72"/>
  <c r="N57" i="72"/>
  <c r="K34" i="72"/>
  <c r="K57" i="72"/>
  <c r="H34" i="72"/>
  <c r="H57" i="72"/>
  <c r="H58" i="72"/>
  <c r="I29" i="72"/>
  <c r="H29" i="72"/>
  <c r="H28" i="72"/>
  <c r="H27" i="72"/>
  <c r="H26" i="72"/>
  <c r="H25" i="72"/>
  <c r="H24" i="72"/>
  <c r="H23" i="72"/>
  <c r="H22" i="72"/>
  <c r="H21" i="72"/>
  <c r="H20" i="72"/>
  <c r="H19" i="72"/>
  <c r="H18" i="72"/>
  <c r="H17" i="72"/>
  <c r="H16" i="72"/>
  <c r="H15" i="72"/>
  <c r="H14" i="72"/>
  <c r="H13" i="72"/>
  <c r="H12" i="72"/>
  <c r="H11" i="72"/>
  <c r="H10" i="72"/>
  <c r="H30" i="72"/>
  <c r="K120" i="72"/>
  <c r="H9" i="72"/>
  <c r="D99" i="71"/>
  <c r="H88" i="71"/>
  <c r="H85" i="71"/>
  <c r="H84" i="71"/>
  <c r="H83" i="71"/>
  <c r="H82" i="71"/>
  <c r="H81" i="71"/>
  <c r="H80" i="71"/>
  <c r="H79" i="71"/>
  <c r="H78" i="71"/>
  <c r="H77" i="71"/>
  <c r="H76" i="71"/>
  <c r="H75" i="71"/>
  <c r="H74" i="71"/>
  <c r="H73" i="71"/>
  <c r="H72" i="71"/>
  <c r="H71" i="71"/>
  <c r="H70" i="71"/>
  <c r="H69" i="71"/>
  <c r="H68" i="71"/>
  <c r="H67" i="71"/>
  <c r="H66" i="71"/>
  <c r="H65" i="71"/>
  <c r="H64" i="71"/>
  <c r="H63" i="71"/>
  <c r="H62" i="71"/>
  <c r="H86" i="71"/>
  <c r="M57" i="71"/>
  <c r="H57" i="71"/>
  <c r="M56" i="71"/>
  <c r="H56" i="71"/>
  <c r="M55" i="71"/>
  <c r="H55" i="71"/>
  <c r="M54" i="71"/>
  <c r="H54" i="71"/>
  <c r="M53" i="71"/>
  <c r="H53" i="71"/>
  <c r="M52" i="71"/>
  <c r="H52" i="71"/>
  <c r="H58" i="71"/>
  <c r="M51" i="71"/>
  <c r="H51" i="71"/>
  <c r="F44" i="71"/>
  <c r="V43" i="71"/>
  <c r="M43" i="71"/>
  <c r="N43" i="71"/>
  <c r="K43" i="71"/>
  <c r="J43" i="71"/>
  <c r="H43" i="71"/>
  <c r="V42" i="71"/>
  <c r="N42" i="71"/>
  <c r="J42" i="71"/>
  <c r="K42" i="71"/>
  <c r="H42" i="71"/>
  <c r="V41" i="71"/>
  <c r="N41" i="71"/>
  <c r="K41" i="71"/>
  <c r="H41" i="71"/>
  <c r="V40" i="71"/>
  <c r="N40" i="71"/>
  <c r="K40" i="71"/>
  <c r="H40" i="71"/>
  <c r="V39" i="71"/>
  <c r="N39" i="71"/>
  <c r="K39" i="71"/>
  <c r="H39" i="71"/>
  <c r="V38" i="71"/>
  <c r="N38" i="71"/>
  <c r="K38" i="71"/>
  <c r="H38" i="71"/>
  <c r="N37" i="71"/>
  <c r="K37" i="71"/>
  <c r="H37" i="71"/>
  <c r="V36" i="71"/>
  <c r="N36" i="71"/>
  <c r="K36" i="71"/>
  <c r="H36" i="71"/>
  <c r="V35" i="71"/>
  <c r="N35" i="71"/>
  <c r="K35" i="71"/>
  <c r="H35" i="71"/>
  <c r="V34" i="71"/>
  <c r="N34" i="71"/>
  <c r="K34" i="71"/>
  <c r="H34" i="71"/>
  <c r="V33" i="71"/>
  <c r="N33" i="71"/>
  <c r="K33" i="71"/>
  <c r="H33" i="71"/>
  <c r="V32" i="71"/>
  <c r="N32" i="71"/>
  <c r="K32" i="71"/>
  <c r="H32" i="71"/>
  <c r="V31" i="71"/>
  <c r="N31" i="71"/>
  <c r="K31" i="71"/>
  <c r="F31" i="71"/>
  <c r="H31" i="71"/>
  <c r="V30" i="71"/>
  <c r="N30" i="71"/>
  <c r="K30" i="71"/>
  <c r="H30" i="71"/>
  <c r="V29" i="71"/>
  <c r="N29" i="71"/>
  <c r="K29" i="71"/>
  <c r="F29" i="71"/>
  <c r="H29" i="71"/>
  <c r="V28" i="71"/>
  <c r="N28" i="71"/>
  <c r="K28" i="71"/>
  <c r="H28" i="71"/>
  <c r="V27" i="71"/>
  <c r="N27" i="71"/>
  <c r="K27" i="71"/>
  <c r="H27" i="71"/>
  <c r="V26" i="71"/>
  <c r="N26" i="71"/>
  <c r="K26" i="71"/>
  <c r="H26" i="71"/>
  <c r="F26" i="71"/>
  <c r="V25" i="71"/>
  <c r="N25" i="71"/>
  <c r="K25" i="71"/>
  <c r="H25" i="71"/>
  <c r="V24" i="71"/>
  <c r="N24" i="71"/>
  <c r="K24" i="71"/>
  <c r="H24" i="71"/>
  <c r="V23" i="71"/>
  <c r="N23" i="71"/>
  <c r="K23" i="71"/>
  <c r="H23" i="71"/>
  <c r="F23" i="71"/>
  <c r="V22" i="71"/>
  <c r="N22" i="71"/>
  <c r="K22" i="71"/>
  <c r="H22" i="71"/>
  <c r="V21" i="71"/>
  <c r="N21" i="71"/>
  <c r="K21" i="71"/>
  <c r="K44" i="71"/>
  <c r="H21" i="71"/>
  <c r="H17" i="71"/>
  <c r="K93" i="71"/>
  <c r="I16" i="71"/>
  <c r="H16" i="71"/>
  <c r="H15" i="71"/>
  <c r="H14" i="71"/>
  <c r="H13" i="71"/>
  <c r="H12" i="71"/>
  <c r="H11" i="71"/>
  <c r="H10" i="71"/>
  <c r="H9" i="71"/>
  <c r="D126" i="70"/>
  <c r="B117" i="70"/>
  <c r="H115" i="70"/>
  <c r="H112" i="70"/>
  <c r="H111" i="70"/>
  <c r="H110" i="70"/>
  <c r="H109" i="70"/>
  <c r="H108" i="70"/>
  <c r="H107" i="70"/>
  <c r="H106" i="70"/>
  <c r="H105" i="70"/>
  <c r="H104" i="70"/>
  <c r="H103" i="70"/>
  <c r="H102" i="70"/>
  <c r="H101" i="70"/>
  <c r="H100" i="70"/>
  <c r="H99" i="70"/>
  <c r="H98" i="70"/>
  <c r="H113" i="70"/>
  <c r="H97" i="70"/>
  <c r="H96" i="70"/>
  <c r="H95" i="70"/>
  <c r="H94" i="70"/>
  <c r="H93" i="70"/>
  <c r="H88" i="70"/>
  <c r="H89" i="70"/>
  <c r="H84" i="70"/>
  <c r="H85" i="70"/>
  <c r="H79" i="70"/>
  <c r="H80" i="70"/>
  <c r="H78" i="70"/>
  <c r="M74" i="70"/>
  <c r="H74" i="70"/>
  <c r="H75" i="70"/>
  <c r="M73" i="70"/>
  <c r="H73" i="70"/>
  <c r="M69" i="70"/>
  <c r="H69" i="70"/>
  <c r="M68" i="70"/>
  <c r="H68" i="70"/>
  <c r="M67" i="70"/>
  <c r="H67" i="70"/>
  <c r="M66" i="70"/>
  <c r="H66" i="70"/>
  <c r="M65" i="70"/>
  <c r="H65" i="70"/>
  <c r="M64" i="70"/>
  <c r="H64" i="70"/>
  <c r="M63" i="70"/>
  <c r="H63" i="70"/>
  <c r="H70" i="70"/>
  <c r="F57" i="70"/>
  <c r="V56" i="70"/>
  <c r="M56" i="70"/>
  <c r="N56" i="70"/>
  <c r="J56" i="70"/>
  <c r="K56" i="70"/>
  <c r="H56" i="70"/>
  <c r="V55" i="70"/>
  <c r="N55" i="70"/>
  <c r="K55" i="70"/>
  <c r="H55" i="70"/>
  <c r="V54" i="70"/>
  <c r="N54" i="70"/>
  <c r="K54" i="70"/>
  <c r="H54" i="70"/>
  <c r="V53" i="70"/>
  <c r="N53" i="70"/>
  <c r="K53" i="70"/>
  <c r="H53" i="70"/>
  <c r="V52" i="70"/>
  <c r="N52" i="70"/>
  <c r="K52" i="70"/>
  <c r="H52" i="70"/>
  <c r="V51" i="70"/>
  <c r="N51" i="70"/>
  <c r="K51" i="70"/>
  <c r="H51" i="70"/>
  <c r="N50" i="70"/>
  <c r="K50" i="70"/>
  <c r="H50" i="70"/>
  <c r="V49" i="70"/>
  <c r="N49" i="70"/>
  <c r="K49" i="70"/>
  <c r="H49" i="70"/>
  <c r="V48" i="70"/>
  <c r="N48" i="70"/>
  <c r="K48" i="70"/>
  <c r="H48" i="70"/>
  <c r="V47" i="70"/>
  <c r="N47" i="70"/>
  <c r="K47" i="70"/>
  <c r="H47" i="70"/>
  <c r="V46" i="70"/>
  <c r="N46" i="70"/>
  <c r="K46" i="70"/>
  <c r="H46" i="70"/>
  <c r="V45" i="70"/>
  <c r="N45" i="70"/>
  <c r="K45" i="70"/>
  <c r="H45" i="70"/>
  <c r="V44" i="70"/>
  <c r="N44" i="70"/>
  <c r="K44" i="70"/>
  <c r="H44" i="70"/>
  <c r="V43" i="70"/>
  <c r="N43" i="70"/>
  <c r="K43" i="70"/>
  <c r="H43" i="70"/>
  <c r="V42" i="70"/>
  <c r="N42" i="70"/>
  <c r="K42" i="70"/>
  <c r="H42" i="70"/>
  <c r="V41" i="70"/>
  <c r="N41" i="70"/>
  <c r="K41" i="70"/>
  <c r="H41" i="70"/>
  <c r="V40" i="70"/>
  <c r="N40" i="70"/>
  <c r="K40" i="70"/>
  <c r="H40" i="70"/>
  <c r="V39" i="70"/>
  <c r="N39" i="70"/>
  <c r="K39" i="70"/>
  <c r="H39" i="70"/>
  <c r="V38" i="70"/>
  <c r="N38" i="70"/>
  <c r="K38" i="70"/>
  <c r="H38" i="70"/>
  <c r="V37" i="70"/>
  <c r="N37" i="70"/>
  <c r="K37" i="70"/>
  <c r="H37" i="70"/>
  <c r="V36" i="70"/>
  <c r="N36" i="70"/>
  <c r="K36" i="70"/>
  <c r="H36" i="70"/>
  <c r="V35" i="70"/>
  <c r="N35" i="70"/>
  <c r="K35" i="70"/>
  <c r="H35" i="70"/>
  <c r="V34" i="70"/>
  <c r="N34" i="70"/>
  <c r="K34" i="70"/>
  <c r="K57" i="70"/>
  <c r="H34" i="70"/>
  <c r="H57" i="70"/>
  <c r="I29" i="70"/>
  <c r="H29" i="70"/>
  <c r="H28" i="70"/>
  <c r="H27" i="70"/>
  <c r="H26" i="70"/>
  <c r="H25" i="70"/>
  <c r="H24" i="70"/>
  <c r="H23" i="70"/>
  <c r="H22" i="70"/>
  <c r="H21" i="70"/>
  <c r="H20" i="70"/>
  <c r="H19" i="70"/>
  <c r="H18" i="70"/>
  <c r="H17" i="70"/>
  <c r="H16" i="70"/>
  <c r="H15" i="70"/>
  <c r="H14" i="70"/>
  <c r="H13" i="70"/>
  <c r="H12" i="70"/>
  <c r="H11" i="70"/>
  <c r="H10" i="70"/>
  <c r="H9" i="70"/>
  <c r="H30" i="70"/>
  <c r="K120" i="70"/>
  <c r="D99" i="69"/>
  <c r="H88" i="69"/>
  <c r="H85" i="69"/>
  <c r="H84" i="69"/>
  <c r="H83" i="69"/>
  <c r="H82" i="69"/>
  <c r="H81" i="69"/>
  <c r="H80" i="69"/>
  <c r="H79" i="69"/>
  <c r="H78" i="69"/>
  <c r="H77" i="69"/>
  <c r="H76" i="69"/>
  <c r="H75" i="69"/>
  <c r="H74" i="69"/>
  <c r="H73" i="69"/>
  <c r="H72" i="69"/>
  <c r="H71" i="69"/>
  <c r="H70" i="69"/>
  <c r="H69" i="69"/>
  <c r="H68" i="69"/>
  <c r="H67" i="69"/>
  <c r="H66" i="69"/>
  <c r="H65" i="69"/>
  <c r="H64" i="69"/>
  <c r="H63" i="69"/>
  <c r="H62" i="69"/>
  <c r="H86" i="69"/>
  <c r="M57" i="69"/>
  <c r="H57" i="69"/>
  <c r="M56" i="69"/>
  <c r="H56" i="69"/>
  <c r="M55" i="69"/>
  <c r="H55" i="69"/>
  <c r="M54" i="69"/>
  <c r="H54" i="69"/>
  <c r="M53" i="69"/>
  <c r="H53" i="69"/>
  <c r="M52" i="69"/>
  <c r="H52" i="69"/>
  <c r="H58" i="69"/>
  <c r="M51" i="69"/>
  <c r="H51" i="69"/>
  <c r="F44" i="69"/>
  <c r="V43" i="69"/>
  <c r="N43" i="69"/>
  <c r="M43" i="69"/>
  <c r="J43" i="69"/>
  <c r="K43" i="69"/>
  <c r="H43" i="69"/>
  <c r="V42" i="69"/>
  <c r="N42" i="69"/>
  <c r="K42" i="69"/>
  <c r="J42" i="69"/>
  <c r="H42" i="69"/>
  <c r="V41" i="69"/>
  <c r="N41" i="69"/>
  <c r="K41" i="69"/>
  <c r="H41" i="69"/>
  <c r="V40" i="69"/>
  <c r="N40" i="69"/>
  <c r="K40" i="69"/>
  <c r="H40" i="69"/>
  <c r="V39" i="69"/>
  <c r="N39" i="69"/>
  <c r="K39" i="69"/>
  <c r="H39" i="69"/>
  <c r="V38" i="69"/>
  <c r="N38" i="69"/>
  <c r="K38" i="69"/>
  <c r="H38" i="69"/>
  <c r="N37" i="69"/>
  <c r="K37" i="69"/>
  <c r="H37" i="69"/>
  <c r="V36" i="69"/>
  <c r="N36" i="69"/>
  <c r="K36" i="69"/>
  <c r="H36" i="69"/>
  <c r="V35" i="69"/>
  <c r="N35" i="69"/>
  <c r="K35" i="69"/>
  <c r="H35" i="69"/>
  <c r="V34" i="69"/>
  <c r="N34" i="69"/>
  <c r="K34" i="69"/>
  <c r="H34" i="69"/>
  <c r="V33" i="69"/>
  <c r="N33" i="69"/>
  <c r="K33" i="69"/>
  <c r="H33" i="69"/>
  <c r="V32" i="69"/>
  <c r="N32" i="69"/>
  <c r="K32" i="69"/>
  <c r="H32" i="69"/>
  <c r="V31" i="69"/>
  <c r="N31" i="69"/>
  <c r="K31" i="69"/>
  <c r="F31" i="69"/>
  <c r="H31" i="69"/>
  <c r="V30" i="69"/>
  <c r="N30" i="69"/>
  <c r="K30" i="69"/>
  <c r="H30" i="69"/>
  <c r="V29" i="69"/>
  <c r="N29" i="69"/>
  <c r="K29" i="69"/>
  <c r="F29" i="69"/>
  <c r="H29" i="69"/>
  <c r="V28" i="69"/>
  <c r="N28" i="69"/>
  <c r="K28" i="69"/>
  <c r="H28" i="69"/>
  <c r="V27" i="69"/>
  <c r="N27" i="69"/>
  <c r="K27" i="69"/>
  <c r="H27" i="69"/>
  <c r="V26" i="69"/>
  <c r="N26" i="69"/>
  <c r="K26" i="69"/>
  <c r="F26" i="69"/>
  <c r="H26" i="69"/>
  <c r="V25" i="69"/>
  <c r="N25" i="69"/>
  <c r="K25" i="69"/>
  <c r="H25" i="69"/>
  <c r="V24" i="69"/>
  <c r="N24" i="69"/>
  <c r="K24" i="69"/>
  <c r="H24" i="69"/>
  <c r="V23" i="69"/>
  <c r="N23" i="69"/>
  <c r="K23" i="69"/>
  <c r="H23" i="69"/>
  <c r="F23" i="69"/>
  <c r="V22" i="69"/>
  <c r="N22" i="69"/>
  <c r="K22" i="69"/>
  <c r="H22" i="69"/>
  <c r="V21" i="69"/>
  <c r="N21" i="69"/>
  <c r="N44" i="69"/>
  <c r="K21" i="69"/>
  <c r="H21" i="69"/>
  <c r="H16" i="69"/>
  <c r="I16" i="69"/>
  <c r="H15" i="69"/>
  <c r="H14" i="69"/>
  <c r="H13" i="69"/>
  <c r="H12" i="69"/>
  <c r="H11" i="69"/>
  <c r="H10" i="69"/>
  <c r="H9" i="69"/>
  <c r="H17" i="69"/>
  <c r="K93" i="69"/>
  <c r="D126" i="68"/>
  <c r="B117" i="68"/>
  <c r="H115" i="68"/>
  <c r="H112" i="68"/>
  <c r="H111" i="68"/>
  <c r="H110" i="68"/>
  <c r="H109" i="68"/>
  <c r="H108" i="68"/>
  <c r="H107" i="68"/>
  <c r="H106" i="68"/>
  <c r="H105" i="68"/>
  <c r="H104" i="68"/>
  <c r="H103" i="68"/>
  <c r="H102" i="68"/>
  <c r="H101" i="68"/>
  <c r="H100" i="68"/>
  <c r="H99" i="68"/>
  <c r="H98" i="68"/>
  <c r="H97" i="68"/>
  <c r="H113" i="68"/>
  <c r="H96" i="68"/>
  <c r="H95" i="68"/>
  <c r="H94" i="68"/>
  <c r="H93" i="68"/>
  <c r="H88" i="68"/>
  <c r="H89" i="68"/>
  <c r="H85" i="68"/>
  <c r="H84" i="68"/>
  <c r="H80" i="68"/>
  <c r="H79" i="68"/>
  <c r="H78" i="68"/>
  <c r="H75" i="68"/>
  <c r="M74" i="68"/>
  <c r="H74" i="68"/>
  <c r="M73" i="68"/>
  <c r="H73" i="68"/>
  <c r="M69" i="68"/>
  <c r="H69" i="68"/>
  <c r="M68" i="68"/>
  <c r="H68" i="68"/>
  <c r="M67" i="68"/>
  <c r="H67" i="68"/>
  <c r="M66" i="68"/>
  <c r="H66" i="68"/>
  <c r="M65" i="68"/>
  <c r="H65" i="68"/>
  <c r="M64" i="68"/>
  <c r="H64" i="68"/>
  <c r="M63" i="68"/>
  <c r="H63" i="68"/>
  <c r="H70" i="68"/>
  <c r="F57" i="68"/>
  <c r="V56" i="68"/>
  <c r="M56" i="68"/>
  <c r="N56" i="68"/>
  <c r="K56" i="68"/>
  <c r="J56" i="68"/>
  <c r="H56" i="68"/>
  <c r="V55" i="68"/>
  <c r="N55" i="68"/>
  <c r="K55" i="68"/>
  <c r="H55" i="68"/>
  <c r="V54" i="68"/>
  <c r="N54" i="68"/>
  <c r="K54" i="68"/>
  <c r="H54" i="68"/>
  <c r="V53" i="68"/>
  <c r="N53" i="68"/>
  <c r="K53" i="68"/>
  <c r="H53" i="68"/>
  <c r="V52" i="68"/>
  <c r="N52" i="68"/>
  <c r="K52" i="68"/>
  <c r="H52" i="68"/>
  <c r="V51" i="68"/>
  <c r="N51" i="68"/>
  <c r="K51" i="68"/>
  <c r="H51" i="68"/>
  <c r="N50" i="68"/>
  <c r="K50" i="68"/>
  <c r="H50" i="68"/>
  <c r="V49" i="68"/>
  <c r="N49" i="68"/>
  <c r="K49" i="68"/>
  <c r="H49" i="68"/>
  <c r="V48" i="68"/>
  <c r="N48" i="68"/>
  <c r="K48" i="68"/>
  <c r="H48" i="68"/>
  <c r="V47" i="68"/>
  <c r="N47" i="68"/>
  <c r="K47" i="68"/>
  <c r="H47" i="68"/>
  <c r="V46" i="68"/>
  <c r="N46" i="68"/>
  <c r="K46" i="68"/>
  <c r="H46" i="68"/>
  <c r="V45" i="68"/>
  <c r="N45" i="68"/>
  <c r="K45" i="68"/>
  <c r="H45" i="68"/>
  <c r="V44" i="68"/>
  <c r="N44" i="68"/>
  <c r="K44" i="68"/>
  <c r="H44" i="68"/>
  <c r="V43" i="68"/>
  <c r="N43" i="68"/>
  <c r="K43" i="68"/>
  <c r="H43" i="68"/>
  <c r="V42" i="68"/>
  <c r="N42" i="68"/>
  <c r="K42" i="68"/>
  <c r="H42" i="68"/>
  <c r="V41" i="68"/>
  <c r="N41" i="68"/>
  <c r="K41" i="68"/>
  <c r="H41" i="68"/>
  <c r="V40" i="68"/>
  <c r="N40" i="68"/>
  <c r="K40" i="68"/>
  <c r="H40" i="68"/>
  <c r="V39" i="68"/>
  <c r="N39" i="68"/>
  <c r="K39" i="68"/>
  <c r="H39" i="68"/>
  <c r="V38" i="68"/>
  <c r="N38" i="68"/>
  <c r="K38" i="68"/>
  <c r="H38" i="68"/>
  <c r="V37" i="68"/>
  <c r="N37" i="68"/>
  <c r="K37" i="68"/>
  <c r="H37" i="68"/>
  <c r="V36" i="68"/>
  <c r="N36" i="68"/>
  <c r="K36" i="68"/>
  <c r="H36" i="68"/>
  <c r="V35" i="68"/>
  <c r="N35" i="68"/>
  <c r="K35" i="68"/>
  <c r="H35" i="68"/>
  <c r="V34" i="68"/>
  <c r="N34" i="68"/>
  <c r="N57" i="68"/>
  <c r="K34" i="68"/>
  <c r="K57" i="68"/>
  <c r="H34" i="68"/>
  <c r="H57" i="68"/>
  <c r="I29" i="68"/>
  <c r="H29" i="68"/>
  <c r="H28" i="68"/>
  <c r="H27" i="68"/>
  <c r="H26" i="68"/>
  <c r="H25" i="68"/>
  <c r="H24" i="68"/>
  <c r="H23" i="68"/>
  <c r="H22" i="68"/>
  <c r="H21" i="68"/>
  <c r="H20" i="68"/>
  <c r="H19" i="68"/>
  <c r="H18" i="68"/>
  <c r="H17" i="68"/>
  <c r="H16" i="68"/>
  <c r="H15" i="68"/>
  <c r="H14" i="68"/>
  <c r="H13" i="68"/>
  <c r="H12" i="68"/>
  <c r="H11" i="68"/>
  <c r="H10" i="68"/>
  <c r="H9" i="68"/>
  <c r="H30" i="68"/>
  <c r="K120" i="68"/>
  <c r="D99" i="67"/>
  <c r="H88" i="67"/>
  <c r="H85" i="67"/>
  <c r="H84" i="67"/>
  <c r="H83" i="67"/>
  <c r="H82" i="67"/>
  <c r="H81" i="67"/>
  <c r="H80" i="67"/>
  <c r="H79" i="67"/>
  <c r="H78" i="67"/>
  <c r="H77" i="67"/>
  <c r="H76" i="67"/>
  <c r="H75" i="67"/>
  <c r="H74" i="67"/>
  <c r="H73" i="67"/>
  <c r="H72" i="67"/>
  <c r="H71" i="67"/>
  <c r="H70" i="67"/>
  <c r="H69" i="67"/>
  <c r="H68" i="67"/>
  <c r="H67" i="67"/>
  <c r="H66" i="67"/>
  <c r="H65" i="67"/>
  <c r="H64" i="67"/>
  <c r="H63" i="67"/>
  <c r="H62" i="67"/>
  <c r="H86" i="67"/>
  <c r="H58" i="67"/>
  <c r="M57" i="67"/>
  <c r="H57" i="67"/>
  <c r="M56" i="67"/>
  <c r="H56" i="67"/>
  <c r="M55" i="67"/>
  <c r="H55" i="67"/>
  <c r="M54" i="67"/>
  <c r="H54" i="67"/>
  <c r="M53" i="67"/>
  <c r="H53" i="67"/>
  <c r="M52" i="67"/>
  <c r="H52" i="67"/>
  <c r="M51" i="67"/>
  <c r="H51" i="67"/>
  <c r="F44" i="67"/>
  <c r="V43" i="67"/>
  <c r="M43" i="67"/>
  <c r="N43" i="67"/>
  <c r="K43" i="67"/>
  <c r="J43" i="67"/>
  <c r="H43" i="67"/>
  <c r="V42" i="67"/>
  <c r="N42" i="67"/>
  <c r="J42" i="67"/>
  <c r="K42" i="67"/>
  <c r="H42" i="67"/>
  <c r="V41" i="67"/>
  <c r="N41" i="67"/>
  <c r="K41" i="67"/>
  <c r="H41" i="67"/>
  <c r="V40" i="67"/>
  <c r="N40" i="67"/>
  <c r="K40" i="67"/>
  <c r="H40" i="67"/>
  <c r="V39" i="67"/>
  <c r="N39" i="67"/>
  <c r="K39" i="67"/>
  <c r="H39" i="67"/>
  <c r="V38" i="67"/>
  <c r="N38" i="67"/>
  <c r="K38" i="67"/>
  <c r="H38" i="67"/>
  <c r="N37" i="67"/>
  <c r="K37" i="67"/>
  <c r="H37" i="67"/>
  <c r="V36" i="67"/>
  <c r="N36" i="67"/>
  <c r="K36" i="67"/>
  <c r="H36" i="67"/>
  <c r="V35" i="67"/>
  <c r="N35" i="67"/>
  <c r="K35" i="67"/>
  <c r="H35" i="67"/>
  <c r="V34" i="67"/>
  <c r="N34" i="67"/>
  <c r="K34" i="67"/>
  <c r="H34" i="67"/>
  <c r="V33" i="67"/>
  <c r="N33" i="67"/>
  <c r="K33" i="67"/>
  <c r="H33" i="67"/>
  <c r="V32" i="67"/>
  <c r="N32" i="67"/>
  <c r="K32" i="67"/>
  <c r="H32" i="67"/>
  <c r="V31" i="67"/>
  <c r="N31" i="67"/>
  <c r="K31" i="67"/>
  <c r="F31" i="67"/>
  <c r="H31" i="67"/>
  <c r="V30" i="67"/>
  <c r="N30" i="67"/>
  <c r="K30" i="67"/>
  <c r="H30" i="67"/>
  <c r="V29" i="67"/>
  <c r="N29" i="67"/>
  <c r="K29" i="67"/>
  <c r="F29" i="67"/>
  <c r="H29" i="67"/>
  <c r="V28" i="67"/>
  <c r="N28" i="67"/>
  <c r="K28" i="67"/>
  <c r="H28" i="67"/>
  <c r="V27" i="67"/>
  <c r="N27" i="67"/>
  <c r="K27" i="67"/>
  <c r="H27" i="67"/>
  <c r="V26" i="67"/>
  <c r="N26" i="67"/>
  <c r="K26" i="67"/>
  <c r="H26" i="67"/>
  <c r="F26" i="67"/>
  <c r="V25" i="67"/>
  <c r="N25" i="67"/>
  <c r="K25" i="67"/>
  <c r="H25" i="67"/>
  <c r="V24" i="67"/>
  <c r="N24" i="67"/>
  <c r="K24" i="67"/>
  <c r="H24" i="67"/>
  <c r="V23" i="67"/>
  <c r="N23" i="67"/>
  <c r="K23" i="67"/>
  <c r="H23" i="67"/>
  <c r="F23" i="67"/>
  <c r="V22" i="67"/>
  <c r="N22" i="67"/>
  <c r="K22" i="67"/>
  <c r="H22" i="67"/>
  <c r="V21" i="67"/>
  <c r="N21" i="67"/>
  <c r="K21" i="67"/>
  <c r="H21" i="67"/>
  <c r="H17" i="67"/>
  <c r="K93" i="67"/>
  <c r="I16" i="67"/>
  <c r="H16" i="67"/>
  <c r="H15" i="67"/>
  <c r="H14" i="67"/>
  <c r="H13" i="67"/>
  <c r="H12" i="67"/>
  <c r="H11" i="67"/>
  <c r="H10" i="67"/>
  <c r="H9" i="67"/>
  <c r="D126" i="66"/>
  <c r="B117" i="66"/>
  <c r="H115" i="66"/>
  <c r="H112" i="66"/>
  <c r="H111" i="66"/>
  <c r="H110" i="66"/>
  <c r="H109" i="66"/>
  <c r="H108" i="66"/>
  <c r="H107" i="66"/>
  <c r="H106" i="66"/>
  <c r="H105" i="66"/>
  <c r="H104" i="66"/>
  <c r="H103" i="66"/>
  <c r="H102" i="66"/>
  <c r="H101" i="66"/>
  <c r="H100" i="66"/>
  <c r="H99" i="66"/>
  <c r="H113" i="66"/>
  <c r="H98" i="66"/>
  <c r="H97" i="66"/>
  <c r="H96" i="66"/>
  <c r="H95" i="66"/>
  <c r="H94" i="66"/>
  <c r="H93" i="66"/>
  <c r="H89" i="66"/>
  <c r="H88" i="66"/>
  <c r="H84" i="66"/>
  <c r="H85" i="66"/>
  <c r="H80" i="66"/>
  <c r="H79" i="66"/>
  <c r="H78" i="66"/>
  <c r="M74" i="66"/>
  <c r="H74" i="66"/>
  <c r="M73" i="66"/>
  <c r="H73" i="66"/>
  <c r="H75" i="66"/>
  <c r="M69" i="66"/>
  <c r="H69" i="66"/>
  <c r="M68" i="66"/>
  <c r="H68" i="66"/>
  <c r="M67" i="66"/>
  <c r="H67" i="66"/>
  <c r="M66" i="66"/>
  <c r="H66" i="66"/>
  <c r="M65" i="66"/>
  <c r="H65" i="66"/>
  <c r="M64" i="66"/>
  <c r="H64" i="66"/>
  <c r="M63" i="66"/>
  <c r="H63" i="66"/>
  <c r="H70" i="66"/>
  <c r="F57" i="66"/>
  <c r="V56" i="66"/>
  <c r="N56" i="66"/>
  <c r="M56" i="66"/>
  <c r="J56" i="66"/>
  <c r="K56" i="66"/>
  <c r="H56" i="66"/>
  <c r="V55" i="66"/>
  <c r="N55" i="66"/>
  <c r="K55" i="66"/>
  <c r="H55" i="66"/>
  <c r="V54" i="66"/>
  <c r="N54" i="66"/>
  <c r="K54" i="66"/>
  <c r="H54" i="66"/>
  <c r="V53" i="66"/>
  <c r="N53" i="66"/>
  <c r="K53" i="66"/>
  <c r="H53" i="66"/>
  <c r="V52" i="66"/>
  <c r="N52" i="66"/>
  <c r="K52" i="66"/>
  <c r="H52" i="66"/>
  <c r="V51" i="66"/>
  <c r="N51" i="66"/>
  <c r="K51" i="66"/>
  <c r="H51" i="66"/>
  <c r="N50" i="66"/>
  <c r="K50" i="66"/>
  <c r="H50" i="66"/>
  <c r="V49" i="66"/>
  <c r="N49" i="66"/>
  <c r="K49" i="66"/>
  <c r="H49" i="66"/>
  <c r="V48" i="66"/>
  <c r="N48" i="66"/>
  <c r="K48" i="66"/>
  <c r="H48" i="66"/>
  <c r="V47" i="66"/>
  <c r="N47" i="66"/>
  <c r="K47" i="66"/>
  <c r="H47" i="66"/>
  <c r="V46" i="66"/>
  <c r="N46" i="66"/>
  <c r="K46" i="66"/>
  <c r="H46" i="66"/>
  <c r="V45" i="66"/>
  <c r="N45" i="66"/>
  <c r="K45" i="66"/>
  <c r="H45" i="66"/>
  <c r="V44" i="66"/>
  <c r="N44" i="66"/>
  <c r="K44" i="66"/>
  <c r="H44" i="66"/>
  <c r="V43" i="66"/>
  <c r="N43" i="66"/>
  <c r="K43" i="66"/>
  <c r="H43" i="66"/>
  <c r="V42" i="66"/>
  <c r="N42" i="66"/>
  <c r="K42" i="66"/>
  <c r="H42" i="66"/>
  <c r="V41" i="66"/>
  <c r="N41" i="66"/>
  <c r="K41" i="66"/>
  <c r="H41" i="66"/>
  <c r="V40" i="66"/>
  <c r="N40" i="66"/>
  <c r="K40" i="66"/>
  <c r="H40" i="66"/>
  <c r="V39" i="66"/>
  <c r="N39" i="66"/>
  <c r="K39" i="66"/>
  <c r="H39" i="66"/>
  <c r="V38" i="66"/>
  <c r="N38" i="66"/>
  <c r="K38" i="66"/>
  <c r="H38" i="66"/>
  <c r="V37" i="66"/>
  <c r="N37" i="66"/>
  <c r="K37" i="66"/>
  <c r="H37" i="66"/>
  <c r="V36" i="66"/>
  <c r="N36" i="66"/>
  <c r="K36" i="66"/>
  <c r="H36" i="66"/>
  <c r="V35" i="66"/>
  <c r="N35" i="66"/>
  <c r="K35" i="66"/>
  <c r="H35" i="66"/>
  <c r="V34" i="66"/>
  <c r="N34" i="66"/>
  <c r="N57" i="66"/>
  <c r="K34" i="66"/>
  <c r="K57" i="66"/>
  <c r="H34" i="66"/>
  <c r="H57" i="66"/>
  <c r="H58" i="66"/>
  <c r="I29" i="66"/>
  <c r="H29" i="66"/>
  <c r="H28" i="66"/>
  <c r="H27" i="66"/>
  <c r="H26" i="66"/>
  <c r="H25" i="66"/>
  <c r="H24" i="66"/>
  <c r="H23" i="66"/>
  <c r="H22" i="66"/>
  <c r="H21" i="66"/>
  <c r="H20" i="66"/>
  <c r="H19" i="66"/>
  <c r="H18" i="66"/>
  <c r="H17" i="66"/>
  <c r="H16" i="66"/>
  <c r="H15" i="66"/>
  <c r="H14" i="66"/>
  <c r="H13" i="66"/>
  <c r="H12" i="66"/>
  <c r="H11" i="66"/>
  <c r="H10" i="66"/>
  <c r="H9" i="66"/>
  <c r="H30" i="66"/>
  <c r="K120" i="66"/>
  <c r="D99" i="65"/>
  <c r="H88" i="65"/>
  <c r="H85" i="65"/>
  <c r="H84" i="65"/>
  <c r="H83" i="65"/>
  <c r="H82" i="65"/>
  <c r="H81" i="65"/>
  <c r="H80" i="65"/>
  <c r="H79" i="65"/>
  <c r="H78" i="65"/>
  <c r="H77" i="65"/>
  <c r="H76" i="65"/>
  <c r="H75" i="65"/>
  <c r="H74" i="65"/>
  <c r="H73" i="65"/>
  <c r="H72" i="65"/>
  <c r="H71" i="65"/>
  <c r="H70" i="65"/>
  <c r="H69" i="65"/>
  <c r="H68" i="65"/>
  <c r="H67" i="65"/>
  <c r="H66" i="65"/>
  <c r="H65" i="65"/>
  <c r="H64" i="65"/>
  <c r="H63" i="65"/>
  <c r="H62" i="65"/>
  <c r="H86" i="65"/>
  <c r="M57" i="65"/>
  <c r="H57" i="65"/>
  <c r="M56" i="65"/>
  <c r="H56" i="65"/>
  <c r="M55" i="65"/>
  <c r="H55" i="65"/>
  <c r="M54" i="65"/>
  <c r="H54" i="65"/>
  <c r="M53" i="65"/>
  <c r="H53" i="65"/>
  <c r="M52" i="65"/>
  <c r="H52" i="65"/>
  <c r="H58" i="65"/>
  <c r="M51" i="65"/>
  <c r="H51" i="65"/>
  <c r="F44" i="65"/>
  <c r="V43" i="65"/>
  <c r="M43" i="65"/>
  <c r="N43" i="65"/>
  <c r="K43" i="65"/>
  <c r="J43" i="65"/>
  <c r="H43" i="65"/>
  <c r="V42" i="65"/>
  <c r="N42" i="65"/>
  <c r="K42" i="65"/>
  <c r="J42" i="65"/>
  <c r="H42" i="65"/>
  <c r="V41" i="65"/>
  <c r="N41" i="65"/>
  <c r="K41" i="65"/>
  <c r="H41" i="65"/>
  <c r="V40" i="65"/>
  <c r="N40" i="65"/>
  <c r="K40" i="65"/>
  <c r="H40" i="65"/>
  <c r="V39" i="65"/>
  <c r="N39" i="65"/>
  <c r="K39" i="65"/>
  <c r="H39" i="65"/>
  <c r="V38" i="65"/>
  <c r="N38" i="65"/>
  <c r="K38" i="65"/>
  <c r="H38" i="65"/>
  <c r="N37" i="65"/>
  <c r="K37" i="65"/>
  <c r="H37" i="65"/>
  <c r="V36" i="65"/>
  <c r="N36" i="65"/>
  <c r="K36" i="65"/>
  <c r="H36" i="65"/>
  <c r="V35" i="65"/>
  <c r="N35" i="65"/>
  <c r="K35" i="65"/>
  <c r="H35" i="65"/>
  <c r="V34" i="65"/>
  <c r="N34" i="65"/>
  <c r="K34" i="65"/>
  <c r="H34" i="65"/>
  <c r="V33" i="65"/>
  <c r="N33" i="65"/>
  <c r="K33" i="65"/>
  <c r="H33" i="65"/>
  <c r="V32" i="65"/>
  <c r="N32" i="65"/>
  <c r="K32" i="65"/>
  <c r="H32" i="65"/>
  <c r="V31" i="65"/>
  <c r="N31" i="65"/>
  <c r="K31" i="65"/>
  <c r="F31" i="65"/>
  <c r="H31" i="65"/>
  <c r="V30" i="65"/>
  <c r="N30" i="65"/>
  <c r="K30" i="65"/>
  <c r="H30" i="65"/>
  <c r="V29" i="65"/>
  <c r="N29" i="65"/>
  <c r="K29" i="65"/>
  <c r="F29" i="65"/>
  <c r="H29" i="65"/>
  <c r="V28" i="65"/>
  <c r="N28" i="65"/>
  <c r="K28" i="65"/>
  <c r="H28" i="65"/>
  <c r="V27" i="65"/>
  <c r="N27" i="65"/>
  <c r="K27" i="65"/>
  <c r="H27" i="65"/>
  <c r="V26" i="65"/>
  <c r="N26" i="65"/>
  <c r="K26" i="65"/>
  <c r="H26" i="65"/>
  <c r="F26" i="65"/>
  <c r="V25" i="65"/>
  <c r="N25" i="65"/>
  <c r="K25" i="65"/>
  <c r="H25" i="65"/>
  <c r="V24" i="65"/>
  <c r="N24" i="65"/>
  <c r="K24" i="65"/>
  <c r="H24" i="65"/>
  <c r="V23" i="65"/>
  <c r="N23" i="65"/>
  <c r="K23" i="65"/>
  <c r="H23" i="65"/>
  <c r="F23" i="65"/>
  <c r="V22" i="65"/>
  <c r="N22" i="65"/>
  <c r="K22" i="65"/>
  <c r="H22" i="65"/>
  <c r="V21" i="65"/>
  <c r="N21" i="65"/>
  <c r="N44" i="65"/>
  <c r="K21" i="65"/>
  <c r="K44" i="65"/>
  <c r="H21" i="65"/>
  <c r="H17" i="65"/>
  <c r="K93" i="65"/>
  <c r="I16" i="65"/>
  <c r="H16" i="65"/>
  <c r="H15" i="65"/>
  <c r="H14" i="65"/>
  <c r="H13" i="65"/>
  <c r="H12" i="65"/>
  <c r="H11" i="65"/>
  <c r="H10" i="65"/>
  <c r="H9" i="65"/>
  <c r="D126" i="64"/>
  <c r="B117" i="64"/>
  <c r="H115" i="64"/>
  <c r="H112" i="64"/>
  <c r="H111" i="64"/>
  <c r="H110" i="64"/>
  <c r="H109" i="64"/>
  <c r="H108" i="64"/>
  <c r="H107" i="64"/>
  <c r="H106" i="64"/>
  <c r="H105" i="64"/>
  <c r="H104" i="64"/>
  <c r="H103" i="64"/>
  <c r="H102" i="64"/>
  <c r="H101" i="64"/>
  <c r="H100" i="64"/>
  <c r="H99" i="64"/>
  <c r="H113" i="64"/>
  <c r="H98" i="64"/>
  <c r="H97" i="64"/>
  <c r="H96" i="64"/>
  <c r="H95" i="64"/>
  <c r="H94" i="64"/>
  <c r="H93" i="64"/>
  <c r="H89" i="64"/>
  <c r="H88" i="64"/>
  <c r="H84" i="64"/>
  <c r="H85" i="64"/>
  <c r="H80" i="64"/>
  <c r="H79" i="64"/>
  <c r="H78" i="64"/>
  <c r="M74" i="64"/>
  <c r="H74" i="64"/>
  <c r="H75" i="64"/>
  <c r="M73" i="64"/>
  <c r="H73" i="64"/>
  <c r="M69" i="64"/>
  <c r="H69" i="64"/>
  <c r="M68" i="64"/>
  <c r="H68" i="64"/>
  <c r="M67" i="64"/>
  <c r="H67" i="64"/>
  <c r="M66" i="64"/>
  <c r="H66" i="64"/>
  <c r="M65" i="64"/>
  <c r="H65" i="64"/>
  <c r="M64" i="64"/>
  <c r="H64" i="64"/>
  <c r="M63" i="64"/>
  <c r="H63" i="64"/>
  <c r="H70" i="64"/>
  <c r="F57" i="64"/>
  <c r="V56" i="64"/>
  <c r="M56" i="64"/>
  <c r="N56" i="64"/>
  <c r="J56" i="64"/>
  <c r="K56" i="64"/>
  <c r="H56" i="64"/>
  <c r="V55" i="64"/>
  <c r="N55" i="64"/>
  <c r="K55" i="64"/>
  <c r="H55" i="64"/>
  <c r="V54" i="64"/>
  <c r="N54" i="64"/>
  <c r="K54" i="64"/>
  <c r="H54" i="64"/>
  <c r="V53" i="64"/>
  <c r="N53" i="64"/>
  <c r="K53" i="64"/>
  <c r="H53" i="64"/>
  <c r="V52" i="64"/>
  <c r="N52" i="64"/>
  <c r="K52" i="64"/>
  <c r="H52" i="64"/>
  <c r="V51" i="64"/>
  <c r="N51" i="64"/>
  <c r="K51" i="64"/>
  <c r="H51" i="64"/>
  <c r="N50" i="64"/>
  <c r="K50" i="64"/>
  <c r="H50" i="64"/>
  <c r="V49" i="64"/>
  <c r="N49" i="64"/>
  <c r="K49" i="64"/>
  <c r="H49" i="64"/>
  <c r="V48" i="64"/>
  <c r="N48" i="64"/>
  <c r="K48" i="64"/>
  <c r="H48" i="64"/>
  <c r="V47" i="64"/>
  <c r="N47" i="64"/>
  <c r="K47" i="64"/>
  <c r="H47" i="64"/>
  <c r="V46" i="64"/>
  <c r="N46" i="64"/>
  <c r="K46" i="64"/>
  <c r="H46" i="64"/>
  <c r="V45" i="64"/>
  <c r="N45" i="64"/>
  <c r="K45" i="64"/>
  <c r="H45" i="64"/>
  <c r="V44" i="64"/>
  <c r="N44" i="64"/>
  <c r="K44" i="64"/>
  <c r="H44" i="64"/>
  <c r="V43" i="64"/>
  <c r="N43" i="64"/>
  <c r="K43" i="64"/>
  <c r="H43" i="64"/>
  <c r="V42" i="64"/>
  <c r="N42" i="64"/>
  <c r="K42" i="64"/>
  <c r="H42" i="64"/>
  <c r="V41" i="64"/>
  <c r="N41" i="64"/>
  <c r="K41" i="64"/>
  <c r="H41" i="64"/>
  <c r="V40" i="64"/>
  <c r="N40" i="64"/>
  <c r="K40" i="64"/>
  <c r="H40" i="64"/>
  <c r="V39" i="64"/>
  <c r="N39" i="64"/>
  <c r="K39" i="64"/>
  <c r="H39" i="64"/>
  <c r="V38" i="64"/>
  <c r="N38" i="64"/>
  <c r="K38" i="64"/>
  <c r="H38" i="64"/>
  <c r="V37" i="64"/>
  <c r="N37" i="64"/>
  <c r="K37" i="64"/>
  <c r="H37" i="64"/>
  <c r="V36" i="64"/>
  <c r="N36" i="64"/>
  <c r="K36" i="64"/>
  <c r="H36" i="64"/>
  <c r="V35" i="64"/>
  <c r="N35" i="64"/>
  <c r="K35" i="64"/>
  <c r="H35" i="64"/>
  <c r="V34" i="64"/>
  <c r="N34" i="64"/>
  <c r="N57" i="64"/>
  <c r="K34" i="64"/>
  <c r="K57" i="64"/>
  <c r="H34" i="64"/>
  <c r="H57" i="64"/>
  <c r="H58" i="64"/>
  <c r="I29" i="64"/>
  <c r="H29" i="64"/>
  <c r="H28" i="64"/>
  <c r="H27" i="64"/>
  <c r="H26" i="64"/>
  <c r="H25" i="64"/>
  <c r="H24" i="64"/>
  <c r="H23" i="64"/>
  <c r="H22" i="64"/>
  <c r="H21" i="64"/>
  <c r="H20" i="64"/>
  <c r="H19" i="64"/>
  <c r="H18" i="64"/>
  <c r="H17" i="64"/>
  <c r="H16" i="64"/>
  <c r="H15" i="64"/>
  <c r="H14" i="64"/>
  <c r="H13" i="64"/>
  <c r="H12" i="64"/>
  <c r="H11" i="64"/>
  <c r="H10" i="64"/>
  <c r="H9" i="64"/>
  <c r="H30" i="64"/>
  <c r="K120" i="64"/>
  <c r="D99" i="63"/>
  <c r="H88" i="63"/>
  <c r="H85" i="63"/>
  <c r="H84" i="63"/>
  <c r="H83" i="63"/>
  <c r="H82" i="63"/>
  <c r="H81" i="63"/>
  <c r="H80" i="63"/>
  <c r="H79" i="63"/>
  <c r="H78" i="63"/>
  <c r="H77" i="63"/>
  <c r="H76" i="63"/>
  <c r="H75" i="63"/>
  <c r="H74" i="63"/>
  <c r="H73" i="63"/>
  <c r="H72" i="63"/>
  <c r="H71" i="63"/>
  <c r="H70" i="63"/>
  <c r="H69" i="63"/>
  <c r="H68" i="63"/>
  <c r="H67" i="63"/>
  <c r="H66" i="63"/>
  <c r="H65" i="63"/>
  <c r="H64" i="63"/>
  <c r="H63" i="63"/>
  <c r="H62" i="63"/>
  <c r="H86" i="63"/>
  <c r="M57" i="63"/>
  <c r="H57" i="63"/>
  <c r="M56" i="63"/>
  <c r="H56" i="63"/>
  <c r="M55" i="63"/>
  <c r="H55" i="63"/>
  <c r="M54" i="63"/>
  <c r="H54" i="63"/>
  <c r="M53" i="63"/>
  <c r="H53" i="63"/>
  <c r="M52" i="63"/>
  <c r="H52" i="63"/>
  <c r="H58" i="63"/>
  <c r="M51" i="63"/>
  <c r="H51" i="63"/>
  <c r="F44" i="63"/>
  <c r="V43" i="63"/>
  <c r="M43" i="63"/>
  <c r="N43" i="63"/>
  <c r="K43" i="63"/>
  <c r="J43" i="63"/>
  <c r="H43" i="63"/>
  <c r="V42" i="63"/>
  <c r="N42" i="63"/>
  <c r="J42" i="63"/>
  <c r="K42" i="63"/>
  <c r="H42" i="63"/>
  <c r="V41" i="63"/>
  <c r="N41" i="63"/>
  <c r="K41" i="63"/>
  <c r="H41" i="63"/>
  <c r="V40" i="63"/>
  <c r="N40" i="63"/>
  <c r="K40" i="63"/>
  <c r="H40" i="63"/>
  <c r="V39" i="63"/>
  <c r="N39" i="63"/>
  <c r="K39" i="63"/>
  <c r="H39" i="63"/>
  <c r="V38" i="63"/>
  <c r="N38" i="63"/>
  <c r="K38" i="63"/>
  <c r="H38" i="63"/>
  <c r="N37" i="63"/>
  <c r="K37" i="63"/>
  <c r="H37" i="63"/>
  <c r="V36" i="63"/>
  <c r="N36" i="63"/>
  <c r="K36" i="63"/>
  <c r="H36" i="63"/>
  <c r="V35" i="63"/>
  <c r="N35" i="63"/>
  <c r="K35" i="63"/>
  <c r="H35" i="63"/>
  <c r="V34" i="63"/>
  <c r="N34" i="63"/>
  <c r="K34" i="63"/>
  <c r="H34" i="63"/>
  <c r="V33" i="63"/>
  <c r="N33" i="63"/>
  <c r="K33" i="63"/>
  <c r="H33" i="63"/>
  <c r="V32" i="63"/>
  <c r="N32" i="63"/>
  <c r="K32" i="63"/>
  <c r="H32" i="63"/>
  <c r="V31" i="63"/>
  <c r="N31" i="63"/>
  <c r="K31" i="63"/>
  <c r="F31" i="63"/>
  <c r="H31" i="63"/>
  <c r="V30" i="63"/>
  <c r="N30" i="63"/>
  <c r="K30" i="63"/>
  <c r="H30" i="63"/>
  <c r="V29" i="63"/>
  <c r="N29" i="63"/>
  <c r="K29" i="63"/>
  <c r="F29" i="63"/>
  <c r="H29" i="63"/>
  <c r="V28" i="63"/>
  <c r="N28" i="63"/>
  <c r="K28" i="63"/>
  <c r="H28" i="63"/>
  <c r="V27" i="63"/>
  <c r="N27" i="63"/>
  <c r="K27" i="63"/>
  <c r="H27" i="63"/>
  <c r="V26" i="63"/>
  <c r="N26" i="63"/>
  <c r="K26" i="63"/>
  <c r="H26" i="63"/>
  <c r="F26" i="63"/>
  <c r="V25" i="63"/>
  <c r="N25" i="63"/>
  <c r="K25" i="63"/>
  <c r="H25" i="63"/>
  <c r="V24" i="63"/>
  <c r="N24" i="63"/>
  <c r="K24" i="63"/>
  <c r="H24" i="63"/>
  <c r="V23" i="63"/>
  <c r="N23" i="63"/>
  <c r="K23" i="63"/>
  <c r="F23" i="63"/>
  <c r="H23" i="63"/>
  <c r="V22" i="63"/>
  <c r="N22" i="63"/>
  <c r="K22" i="63"/>
  <c r="H22" i="63"/>
  <c r="V21" i="63"/>
  <c r="N21" i="63"/>
  <c r="K21" i="63"/>
  <c r="K44" i="63"/>
  <c r="H21" i="63"/>
  <c r="H17" i="63"/>
  <c r="K93" i="63"/>
  <c r="I16" i="63"/>
  <c r="H16" i="63"/>
  <c r="H15" i="63"/>
  <c r="H14" i="63"/>
  <c r="H13" i="63"/>
  <c r="H12" i="63"/>
  <c r="H11" i="63"/>
  <c r="H10" i="63"/>
  <c r="H9" i="63"/>
  <c r="D126" i="62"/>
  <c r="B117" i="62"/>
  <c r="H115" i="62"/>
  <c r="H112" i="62"/>
  <c r="H111" i="62"/>
  <c r="H110" i="62"/>
  <c r="H109" i="62"/>
  <c r="H108" i="62"/>
  <c r="H107" i="62"/>
  <c r="H106" i="62"/>
  <c r="H105" i="62"/>
  <c r="H104" i="62"/>
  <c r="H103" i="62"/>
  <c r="H102" i="62"/>
  <c r="H101" i="62"/>
  <c r="H100" i="62"/>
  <c r="H99" i="62"/>
  <c r="H98" i="62"/>
  <c r="H97" i="62"/>
  <c r="H96" i="62"/>
  <c r="H95" i="62"/>
  <c r="H94" i="62"/>
  <c r="H93" i="62"/>
  <c r="H113" i="62"/>
  <c r="H89" i="62"/>
  <c r="H88" i="62"/>
  <c r="H85" i="62"/>
  <c r="H84" i="62"/>
  <c r="H80" i="62"/>
  <c r="H79" i="62"/>
  <c r="H78" i="62"/>
  <c r="M74" i="62"/>
  <c r="H74" i="62"/>
  <c r="M73" i="62"/>
  <c r="H73" i="62"/>
  <c r="H75" i="62"/>
  <c r="M69" i="62"/>
  <c r="H69" i="62"/>
  <c r="M68" i="62"/>
  <c r="H68" i="62"/>
  <c r="M67" i="62"/>
  <c r="H67" i="62"/>
  <c r="M66" i="62"/>
  <c r="H66" i="62"/>
  <c r="M65" i="62"/>
  <c r="H65" i="62"/>
  <c r="M64" i="62"/>
  <c r="H64" i="62"/>
  <c r="M63" i="62"/>
  <c r="H63" i="62"/>
  <c r="H70" i="62"/>
  <c r="F57" i="62"/>
  <c r="V56" i="62"/>
  <c r="M56" i="62"/>
  <c r="N56" i="62"/>
  <c r="J56" i="62"/>
  <c r="K56" i="62"/>
  <c r="H56" i="62"/>
  <c r="V55" i="62"/>
  <c r="N55" i="62"/>
  <c r="K55" i="62"/>
  <c r="H55" i="62"/>
  <c r="V54" i="62"/>
  <c r="N54" i="62"/>
  <c r="K54" i="62"/>
  <c r="H54" i="62"/>
  <c r="V53" i="62"/>
  <c r="N53" i="62"/>
  <c r="K53" i="62"/>
  <c r="H53" i="62"/>
  <c r="V52" i="62"/>
  <c r="N52" i="62"/>
  <c r="K52" i="62"/>
  <c r="H52" i="62"/>
  <c r="V51" i="62"/>
  <c r="N51" i="62"/>
  <c r="K51" i="62"/>
  <c r="H51" i="62"/>
  <c r="N50" i="62"/>
  <c r="K50" i="62"/>
  <c r="H50" i="62"/>
  <c r="V49" i="62"/>
  <c r="N49" i="62"/>
  <c r="K49" i="62"/>
  <c r="H49" i="62"/>
  <c r="V48" i="62"/>
  <c r="N48" i="62"/>
  <c r="K48" i="62"/>
  <c r="H48" i="62"/>
  <c r="V47" i="62"/>
  <c r="N47" i="62"/>
  <c r="K47" i="62"/>
  <c r="H47" i="62"/>
  <c r="V46" i="62"/>
  <c r="N46" i="62"/>
  <c r="K46" i="62"/>
  <c r="H46" i="62"/>
  <c r="V45" i="62"/>
  <c r="N45" i="62"/>
  <c r="K45" i="62"/>
  <c r="H45" i="62"/>
  <c r="V44" i="62"/>
  <c r="N44" i="62"/>
  <c r="K44" i="62"/>
  <c r="H44" i="62"/>
  <c r="V43" i="62"/>
  <c r="N43" i="62"/>
  <c r="K43" i="62"/>
  <c r="H43" i="62"/>
  <c r="V42" i="62"/>
  <c r="N42" i="62"/>
  <c r="K42" i="62"/>
  <c r="H42" i="62"/>
  <c r="V41" i="62"/>
  <c r="N41" i="62"/>
  <c r="K41" i="62"/>
  <c r="H41" i="62"/>
  <c r="V40" i="62"/>
  <c r="N40" i="62"/>
  <c r="K40" i="62"/>
  <c r="H40" i="62"/>
  <c r="V39" i="62"/>
  <c r="N39" i="62"/>
  <c r="K39" i="62"/>
  <c r="H39" i="62"/>
  <c r="V38" i="62"/>
  <c r="N38" i="62"/>
  <c r="K38" i="62"/>
  <c r="H38" i="62"/>
  <c r="V37" i="62"/>
  <c r="N37" i="62"/>
  <c r="K37" i="62"/>
  <c r="H37" i="62"/>
  <c r="V36" i="62"/>
  <c r="N36" i="62"/>
  <c r="K36" i="62"/>
  <c r="H36" i="62"/>
  <c r="V35" i="62"/>
  <c r="N35" i="62"/>
  <c r="K35" i="62"/>
  <c r="H35" i="62"/>
  <c r="V34" i="62"/>
  <c r="N34" i="62"/>
  <c r="N57" i="62"/>
  <c r="K34" i="62"/>
  <c r="K57" i="62"/>
  <c r="H34" i="62"/>
  <c r="H57" i="62"/>
  <c r="I29" i="62"/>
  <c r="H29" i="62"/>
  <c r="H28" i="62"/>
  <c r="H27" i="62"/>
  <c r="H26" i="62"/>
  <c r="H25" i="62"/>
  <c r="H24" i="62"/>
  <c r="H23" i="62"/>
  <c r="H22" i="62"/>
  <c r="H21" i="62"/>
  <c r="H20" i="62"/>
  <c r="H19" i="62"/>
  <c r="H18" i="62"/>
  <c r="H17" i="62"/>
  <c r="H16" i="62"/>
  <c r="H15" i="62"/>
  <c r="H14" i="62"/>
  <c r="H13" i="62"/>
  <c r="H12" i="62"/>
  <c r="H11" i="62"/>
  <c r="H10" i="62"/>
  <c r="H30" i="62"/>
  <c r="K120" i="62"/>
  <c r="H9" i="62"/>
  <c r="D99" i="61"/>
  <c r="H88" i="61"/>
  <c r="H85" i="61"/>
  <c r="H84" i="61"/>
  <c r="H83" i="61"/>
  <c r="H82" i="61"/>
  <c r="H81" i="61"/>
  <c r="H80" i="61"/>
  <c r="H79" i="61"/>
  <c r="H78" i="61"/>
  <c r="H77" i="61"/>
  <c r="H76" i="61"/>
  <c r="H75" i="61"/>
  <c r="H74" i="61"/>
  <c r="H73" i="61"/>
  <c r="H72" i="61"/>
  <c r="H71" i="61"/>
  <c r="H70" i="61"/>
  <c r="H69" i="61"/>
  <c r="H68" i="61"/>
  <c r="H67" i="61"/>
  <c r="H66" i="61"/>
  <c r="H65" i="61"/>
  <c r="H64" i="61"/>
  <c r="H63" i="61"/>
  <c r="H62" i="61"/>
  <c r="H86" i="61"/>
  <c r="M57" i="61"/>
  <c r="H57" i="61"/>
  <c r="M56" i="61"/>
  <c r="H56" i="61"/>
  <c r="M55" i="61"/>
  <c r="H55" i="61"/>
  <c r="M54" i="61"/>
  <c r="H54" i="61"/>
  <c r="M53" i="61"/>
  <c r="H53" i="61"/>
  <c r="M52" i="61"/>
  <c r="H52" i="61"/>
  <c r="H58" i="61"/>
  <c r="M51" i="61"/>
  <c r="H51" i="61"/>
  <c r="F44" i="61"/>
  <c r="V43" i="61"/>
  <c r="M43" i="61"/>
  <c r="N43" i="61"/>
  <c r="K43" i="61"/>
  <c r="J43" i="61"/>
  <c r="H43" i="61"/>
  <c r="V42" i="61"/>
  <c r="N42" i="61"/>
  <c r="J42" i="61"/>
  <c r="K42" i="61"/>
  <c r="H42" i="61"/>
  <c r="V41" i="61"/>
  <c r="N41" i="61"/>
  <c r="K41" i="61"/>
  <c r="H41" i="61"/>
  <c r="V40" i="61"/>
  <c r="N40" i="61"/>
  <c r="K40" i="61"/>
  <c r="H40" i="61"/>
  <c r="V39" i="61"/>
  <c r="N39" i="61"/>
  <c r="K39" i="61"/>
  <c r="H39" i="61"/>
  <c r="V38" i="61"/>
  <c r="N38" i="61"/>
  <c r="K38" i="61"/>
  <c r="H38" i="61"/>
  <c r="N37" i="61"/>
  <c r="K37" i="61"/>
  <c r="H37" i="61"/>
  <c r="V36" i="61"/>
  <c r="N36" i="61"/>
  <c r="K36" i="61"/>
  <c r="H36" i="61"/>
  <c r="V35" i="61"/>
  <c r="N35" i="61"/>
  <c r="K35" i="61"/>
  <c r="H35" i="61"/>
  <c r="V34" i="61"/>
  <c r="N34" i="61"/>
  <c r="K34" i="61"/>
  <c r="H34" i="61"/>
  <c r="V33" i="61"/>
  <c r="N33" i="61"/>
  <c r="K33" i="61"/>
  <c r="H33" i="61"/>
  <c r="V32" i="61"/>
  <c r="N32" i="61"/>
  <c r="K32" i="61"/>
  <c r="H32" i="61"/>
  <c r="V31" i="61"/>
  <c r="N31" i="61"/>
  <c r="K31" i="61"/>
  <c r="F31" i="61"/>
  <c r="H31" i="61"/>
  <c r="V30" i="61"/>
  <c r="N30" i="61"/>
  <c r="K30" i="61"/>
  <c r="H30" i="61"/>
  <c r="V29" i="61"/>
  <c r="N29" i="61"/>
  <c r="K29" i="61"/>
  <c r="F29" i="61"/>
  <c r="H29" i="61"/>
  <c r="V28" i="61"/>
  <c r="N28" i="61"/>
  <c r="K28" i="61"/>
  <c r="H28" i="61"/>
  <c r="V27" i="61"/>
  <c r="N27" i="61"/>
  <c r="K27" i="61"/>
  <c r="H27" i="61"/>
  <c r="V26" i="61"/>
  <c r="N26" i="61"/>
  <c r="K26" i="61"/>
  <c r="H26" i="61"/>
  <c r="F26" i="61"/>
  <c r="V25" i="61"/>
  <c r="N25" i="61"/>
  <c r="K25" i="61"/>
  <c r="H25" i="61"/>
  <c r="V24" i="61"/>
  <c r="N24" i="61"/>
  <c r="K24" i="61"/>
  <c r="H24" i="61"/>
  <c r="V23" i="61"/>
  <c r="N23" i="61"/>
  <c r="K23" i="61"/>
  <c r="H23" i="61"/>
  <c r="F23" i="61"/>
  <c r="V22" i="61"/>
  <c r="N22" i="61"/>
  <c r="K22" i="61"/>
  <c r="H22" i="61"/>
  <c r="V21" i="61"/>
  <c r="N21" i="61"/>
  <c r="K21" i="61"/>
  <c r="K44" i="61"/>
  <c r="H21" i="61"/>
  <c r="H17" i="61"/>
  <c r="K93" i="61"/>
  <c r="I16" i="61"/>
  <c r="H16" i="61"/>
  <c r="H15" i="61"/>
  <c r="H14" i="61"/>
  <c r="H13" i="61"/>
  <c r="H12" i="61"/>
  <c r="H11" i="61"/>
  <c r="H10" i="61"/>
  <c r="H9" i="61"/>
  <c r="D126" i="60"/>
  <c r="B117" i="60"/>
  <c r="H115" i="60"/>
  <c r="H112" i="60"/>
  <c r="H111" i="60"/>
  <c r="H110" i="60"/>
  <c r="H109" i="60"/>
  <c r="H108" i="60"/>
  <c r="H107" i="60"/>
  <c r="H106" i="60"/>
  <c r="H105" i="60"/>
  <c r="H104" i="60"/>
  <c r="H103" i="60"/>
  <c r="H102" i="60"/>
  <c r="H101" i="60"/>
  <c r="H100" i="60"/>
  <c r="H99" i="60"/>
  <c r="H98" i="60"/>
  <c r="H97" i="60"/>
  <c r="H96" i="60"/>
  <c r="H95" i="60"/>
  <c r="H94" i="60"/>
  <c r="H93" i="60"/>
  <c r="H113" i="60"/>
  <c r="H89" i="60"/>
  <c r="H88" i="60"/>
  <c r="H84" i="60"/>
  <c r="H85" i="60"/>
  <c r="H80" i="60"/>
  <c r="H79" i="60"/>
  <c r="H78" i="60"/>
  <c r="M74" i="60"/>
  <c r="H74" i="60"/>
  <c r="M73" i="60"/>
  <c r="H73" i="60"/>
  <c r="H75" i="60"/>
  <c r="M69" i="60"/>
  <c r="H69" i="60"/>
  <c r="M68" i="60"/>
  <c r="H68" i="60"/>
  <c r="M67" i="60"/>
  <c r="H67" i="60"/>
  <c r="M66" i="60"/>
  <c r="H66" i="60"/>
  <c r="M65" i="60"/>
  <c r="H65" i="60"/>
  <c r="M64" i="60"/>
  <c r="H64" i="60"/>
  <c r="H70" i="60"/>
  <c r="M63" i="60"/>
  <c r="H63" i="60"/>
  <c r="F57" i="60"/>
  <c r="V56" i="60"/>
  <c r="M56" i="60"/>
  <c r="N56" i="60"/>
  <c r="J56" i="60"/>
  <c r="K56" i="60"/>
  <c r="H56" i="60"/>
  <c r="V55" i="60"/>
  <c r="N55" i="60"/>
  <c r="K55" i="60"/>
  <c r="H55" i="60"/>
  <c r="V54" i="60"/>
  <c r="N54" i="60"/>
  <c r="K54" i="60"/>
  <c r="H54" i="60"/>
  <c r="V53" i="60"/>
  <c r="N53" i="60"/>
  <c r="K53" i="60"/>
  <c r="H53" i="60"/>
  <c r="V52" i="60"/>
  <c r="N52" i="60"/>
  <c r="K52" i="60"/>
  <c r="H52" i="60"/>
  <c r="V51" i="60"/>
  <c r="N51" i="60"/>
  <c r="K51" i="60"/>
  <c r="H51" i="60"/>
  <c r="N50" i="60"/>
  <c r="K50" i="60"/>
  <c r="H50" i="60"/>
  <c r="V49" i="60"/>
  <c r="N49" i="60"/>
  <c r="K49" i="60"/>
  <c r="H49" i="60"/>
  <c r="V48" i="60"/>
  <c r="N48" i="60"/>
  <c r="K48" i="60"/>
  <c r="H48" i="60"/>
  <c r="V47" i="60"/>
  <c r="N47" i="60"/>
  <c r="K47" i="60"/>
  <c r="H47" i="60"/>
  <c r="V46" i="60"/>
  <c r="N46" i="60"/>
  <c r="K46" i="60"/>
  <c r="H46" i="60"/>
  <c r="V45" i="60"/>
  <c r="N45" i="60"/>
  <c r="K45" i="60"/>
  <c r="H45" i="60"/>
  <c r="V44" i="60"/>
  <c r="N44" i="60"/>
  <c r="K44" i="60"/>
  <c r="H44" i="60"/>
  <c r="V43" i="60"/>
  <c r="N43" i="60"/>
  <c r="K43" i="60"/>
  <c r="H43" i="60"/>
  <c r="V42" i="60"/>
  <c r="N42" i="60"/>
  <c r="K42" i="60"/>
  <c r="H42" i="60"/>
  <c r="V41" i="60"/>
  <c r="N41" i="60"/>
  <c r="K41" i="60"/>
  <c r="H41" i="60"/>
  <c r="V40" i="60"/>
  <c r="N40" i="60"/>
  <c r="K40" i="60"/>
  <c r="H40" i="60"/>
  <c r="V39" i="60"/>
  <c r="N39" i="60"/>
  <c r="K39" i="60"/>
  <c r="H39" i="60"/>
  <c r="V38" i="60"/>
  <c r="N38" i="60"/>
  <c r="K38" i="60"/>
  <c r="H38" i="60"/>
  <c r="V37" i="60"/>
  <c r="N37" i="60"/>
  <c r="K37" i="60"/>
  <c r="H37" i="60"/>
  <c r="V36" i="60"/>
  <c r="N36" i="60"/>
  <c r="K36" i="60"/>
  <c r="H36" i="60"/>
  <c r="V35" i="60"/>
  <c r="N35" i="60"/>
  <c r="K35" i="60"/>
  <c r="H35" i="60"/>
  <c r="V34" i="60"/>
  <c r="N34" i="60"/>
  <c r="N57" i="60"/>
  <c r="K34" i="60"/>
  <c r="H34" i="60"/>
  <c r="H57" i="60"/>
  <c r="I29" i="60"/>
  <c r="H29" i="60"/>
  <c r="H28" i="60"/>
  <c r="H27" i="60"/>
  <c r="H26" i="60"/>
  <c r="H25" i="60"/>
  <c r="H24" i="60"/>
  <c r="H23" i="60"/>
  <c r="H22" i="60"/>
  <c r="H21" i="60"/>
  <c r="H20" i="60"/>
  <c r="H19" i="60"/>
  <c r="H18" i="60"/>
  <c r="H17" i="60"/>
  <c r="H16" i="60"/>
  <c r="H15" i="60"/>
  <c r="H14" i="60"/>
  <c r="H13" i="60"/>
  <c r="H12" i="60"/>
  <c r="H11" i="60"/>
  <c r="H10" i="60"/>
  <c r="H30" i="60"/>
  <c r="K120" i="60"/>
  <c r="H9" i="60"/>
  <c r="D99" i="59"/>
  <c r="H88" i="59"/>
  <c r="H85" i="59"/>
  <c r="H84" i="59"/>
  <c r="H83" i="59"/>
  <c r="H82" i="59"/>
  <c r="H81" i="59"/>
  <c r="H80" i="59"/>
  <c r="H79" i="59"/>
  <c r="H78" i="59"/>
  <c r="H77" i="59"/>
  <c r="H76" i="59"/>
  <c r="H75" i="59"/>
  <c r="H74" i="59"/>
  <c r="H73" i="59"/>
  <c r="H72" i="59"/>
  <c r="H71" i="59"/>
  <c r="H70" i="59"/>
  <c r="H69" i="59"/>
  <c r="H68" i="59"/>
  <c r="H67" i="59"/>
  <c r="H66" i="59"/>
  <c r="H65" i="59"/>
  <c r="H64" i="59"/>
  <c r="H63" i="59"/>
  <c r="H62" i="59"/>
  <c r="H58" i="59"/>
  <c r="M57" i="59"/>
  <c r="H57" i="59"/>
  <c r="M56" i="59"/>
  <c r="H56" i="59"/>
  <c r="M55" i="59"/>
  <c r="H55" i="59"/>
  <c r="M54" i="59"/>
  <c r="H54" i="59"/>
  <c r="M53" i="59"/>
  <c r="H53" i="59"/>
  <c r="M52" i="59"/>
  <c r="H52" i="59"/>
  <c r="M51" i="59"/>
  <c r="H51" i="59"/>
  <c r="F44" i="59"/>
  <c r="V43" i="59"/>
  <c r="M43" i="59"/>
  <c r="N43" i="59"/>
  <c r="J43" i="59"/>
  <c r="K43" i="59"/>
  <c r="H43" i="59"/>
  <c r="V42" i="59"/>
  <c r="N42" i="59"/>
  <c r="J42" i="59"/>
  <c r="K42" i="59"/>
  <c r="H42" i="59"/>
  <c r="V41" i="59"/>
  <c r="N41" i="59"/>
  <c r="K41" i="59"/>
  <c r="H41" i="59"/>
  <c r="V40" i="59"/>
  <c r="N40" i="59"/>
  <c r="K40" i="59"/>
  <c r="H40" i="59"/>
  <c r="V39" i="59"/>
  <c r="N39" i="59"/>
  <c r="K39" i="59"/>
  <c r="H39" i="59"/>
  <c r="V38" i="59"/>
  <c r="N38" i="59"/>
  <c r="K38" i="59"/>
  <c r="H38" i="59"/>
  <c r="N37" i="59"/>
  <c r="K37" i="59"/>
  <c r="H37" i="59"/>
  <c r="V36" i="59"/>
  <c r="N36" i="59"/>
  <c r="K36" i="59"/>
  <c r="H36" i="59"/>
  <c r="V35" i="59"/>
  <c r="N35" i="59"/>
  <c r="K35" i="59"/>
  <c r="H35" i="59"/>
  <c r="V34" i="59"/>
  <c r="N34" i="59"/>
  <c r="K34" i="59"/>
  <c r="H34" i="59"/>
  <c r="V33" i="59"/>
  <c r="N33" i="59"/>
  <c r="K33" i="59"/>
  <c r="H33" i="59"/>
  <c r="V32" i="59"/>
  <c r="N32" i="59"/>
  <c r="K32" i="59"/>
  <c r="H32" i="59"/>
  <c r="V31" i="59"/>
  <c r="N31" i="59"/>
  <c r="K31" i="59"/>
  <c r="H31" i="59"/>
  <c r="V30" i="59"/>
  <c r="N30" i="59"/>
  <c r="K30" i="59"/>
  <c r="H30" i="59"/>
  <c r="V29" i="59"/>
  <c r="N29" i="59"/>
  <c r="K29" i="59"/>
  <c r="H29" i="59"/>
  <c r="V28" i="59"/>
  <c r="N28" i="59"/>
  <c r="K28" i="59"/>
  <c r="H28" i="59"/>
  <c r="V27" i="59"/>
  <c r="N27" i="59"/>
  <c r="K27" i="59"/>
  <c r="H27" i="59"/>
  <c r="V26" i="59"/>
  <c r="N26" i="59"/>
  <c r="K26" i="59"/>
  <c r="H26" i="59"/>
  <c r="V25" i="59"/>
  <c r="N25" i="59"/>
  <c r="K25" i="59"/>
  <c r="H25" i="59"/>
  <c r="V24" i="59"/>
  <c r="N24" i="59"/>
  <c r="K24" i="59"/>
  <c r="H24" i="59"/>
  <c r="V23" i="59"/>
  <c r="N23" i="59"/>
  <c r="K23" i="59"/>
  <c r="H23" i="59"/>
  <c r="V22" i="59"/>
  <c r="N22" i="59"/>
  <c r="K22" i="59"/>
  <c r="H22" i="59"/>
  <c r="V21" i="59"/>
  <c r="N21" i="59"/>
  <c r="K21" i="59"/>
  <c r="H21" i="59"/>
  <c r="H16" i="59"/>
  <c r="I16" i="59"/>
  <c r="H15" i="59"/>
  <c r="H14" i="59"/>
  <c r="H13" i="59"/>
  <c r="H12" i="59"/>
  <c r="H11" i="59"/>
  <c r="H10" i="59"/>
  <c r="H17" i="59"/>
  <c r="K93" i="59"/>
  <c r="H9" i="59"/>
  <c r="D126" i="58"/>
  <c r="B117" i="58"/>
  <c r="H115" i="58"/>
  <c r="H112" i="58"/>
  <c r="H111" i="58"/>
  <c r="H110" i="58"/>
  <c r="H109" i="58"/>
  <c r="H108" i="58"/>
  <c r="H107" i="58"/>
  <c r="H106" i="58"/>
  <c r="H105" i="58"/>
  <c r="H104" i="58"/>
  <c r="H103" i="58"/>
  <c r="H102" i="58"/>
  <c r="H101" i="58"/>
  <c r="H100" i="58"/>
  <c r="H99" i="58"/>
  <c r="H98" i="58"/>
  <c r="H97" i="58"/>
  <c r="H96" i="58"/>
  <c r="H95" i="58"/>
  <c r="H94" i="58"/>
  <c r="H93" i="58"/>
  <c r="H113" i="58"/>
  <c r="H88" i="58"/>
  <c r="H89" i="58"/>
  <c r="H84" i="58"/>
  <c r="H85" i="58"/>
  <c r="H79" i="58"/>
  <c r="H80" i="58"/>
  <c r="H78" i="58"/>
  <c r="M74" i="58"/>
  <c r="H74" i="58"/>
  <c r="M73" i="58"/>
  <c r="H73" i="58"/>
  <c r="H75" i="58"/>
  <c r="M69" i="58"/>
  <c r="H69" i="58"/>
  <c r="M68" i="58"/>
  <c r="H68" i="58"/>
  <c r="M67" i="58"/>
  <c r="H67" i="58"/>
  <c r="M66" i="58"/>
  <c r="H66" i="58"/>
  <c r="M65" i="58"/>
  <c r="H65" i="58"/>
  <c r="M64" i="58"/>
  <c r="H64" i="58"/>
  <c r="H70" i="58"/>
  <c r="M63" i="58"/>
  <c r="H63" i="58"/>
  <c r="F57" i="58"/>
  <c r="V56" i="58"/>
  <c r="M56" i="58"/>
  <c r="N56" i="58"/>
  <c r="J56" i="58"/>
  <c r="K56" i="58"/>
  <c r="H56" i="58"/>
  <c r="V55" i="58"/>
  <c r="N55" i="58"/>
  <c r="K55" i="58"/>
  <c r="H55" i="58"/>
  <c r="V54" i="58"/>
  <c r="N54" i="58"/>
  <c r="K54" i="58"/>
  <c r="H54" i="58"/>
  <c r="V53" i="58"/>
  <c r="N53" i="58"/>
  <c r="K53" i="58"/>
  <c r="H53" i="58"/>
  <c r="V52" i="58"/>
  <c r="N52" i="58"/>
  <c r="K52" i="58"/>
  <c r="H52" i="58"/>
  <c r="V51" i="58"/>
  <c r="N51" i="58"/>
  <c r="K51" i="58"/>
  <c r="H51" i="58"/>
  <c r="N50" i="58"/>
  <c r="K50" i="58"/>
  <c r="H50" i="58"/>
  <c r="V49" i="58"/>
  <c r="N49" i="58"/>
  <c r="K49" i="58"/>
  <c r="H49" i="58"/>
  <c r="V48" i="58"/>
  <c r="N48" i="58"/>
  <c r="K48" i="58"/>
  <c r="H48" i="58"/>
  <c r="V47" i="58"/>
  <c r="N47" i="58"/>
  <c r="K47" i="58"/>
  <c r="H47" i="58"/>
  <c r="V46" i="58"/>
  <c r="N46" i="58"/>
  <c r="K46" i="58"/>
  <c r="H46" i="58"/>
  <c r="V45" i="58"/>
  <c r="N45" i="58"/>
  <c r="K45" i="58"/>
  <c r="H45" i="58"/>
  <c r="V44" i="58"/>
  <c r="N44" i="58"/>
  <c r="K44" i="58"/>
  <c r="H44" i="58"/>
  <c r="V43" i="58"/>
  <c r="N43" i="58"/>
  <c r="K43" i="58"/>
  <c r="H43" i="58"/>
  <c r="V42" i="58"/>
  <c r="N42" i="58"/>
  <c r="K42" i="58"/>
  <c r="H42" i="58"/>
  <c r="V41" i="58"/>
  <c r="N41" i="58"/>
  <c r="K41" i="58"/>
  <c r="H41" i="58"/>
  <c r="V40" i="58"/>
  <c r="N40" i="58"/>
  <c r="K40" i="58"/>
  <c r="H40" i="58"/>
  <c r="V39" i="58"/>
  <c r="N39" i="58"/>
  <c r="K39" i="58"/>
  <c r="H39" i="58"/>
  <c r="V38" i="58"/>
  <c r="N38" i="58"/>
  <c r="K38" i="58"/>
  <c r="H38" i="58"/>
  <c r="V37" i="58"/>
  <c r="N37" i="58"/>
  <c r="K37" i="58"/>
  <c r="H37" i="58"/>
  <c r="V36" i="58"/>
  <c r="N36" i="58"/>
  <c r="K36" i="58"/>
  <c r="H36" i="58"/>
  <c r="V35" i="58"/>
  <c r="N35" i="58"/>
  <c r="K35" i="58"/>
  <c r="H35" i="58"/>
  <c r="V34" i="58"/>
  <c r="N34" i="58"/>
  <c r="N57" i="58"/>
  <c r="K34" i="58"/>
  <c r="K57" i="58"/>
  <c r="H34" i="58"/>
  <c r="H57" i="58"/>
  <c r="I29" i="58"/>
  <c r="H29" i="58"/>
  <c r="H28" i="58"/>
  <c r="H27" i="58"/>
  <c r="H26" i="58"/>
  <c r="H25" i="58"/>
  <c r="H24" i="58"/>
  <c r="H23" i="58"/>
  <c r="H22" i="58"/>
  <c r="H21" i="58"/>
  <c r="H20" i="58"/>
  <c r="H19" i="58"/>
  <c r="H18" i="58"/>
  <c r="H17" i="58"/>
  <c r="H16" i="58"/>
  <c r="H15" i="58"/>
  <c r="H14" i="58"/>
  <c r="H13" i="58"/>
  <c r="H12" i="58"/>
  <c r="H11" i="58"/>
  <c r="H10" i="58"/>
  <c r="H9" i="58"/>
  <c r="D99" i="57"/>
  <c r="H88" i="57"/>
  <c r="H85" i="57"/>
  <c r="H84" i="57"/>
  <c r="H83" i="57"/>
  <c r="H82" i="57"/>
  <c r="H81" i="57"/>
  <c r="H80" i="57"/>
  <c r="H79" i="57"/>
  <c r="H78" i="57"/>
  <c r="H77" i="57"/>
  <c r="H76" i="57"/>
  <c r="H75" i="57"/>
  <c r="H74" i="57"/>
  <c r="H73" i="57"/>
  <c r="H72" i="57"/>
  <c r="H71" i="57"/>
  <c r="H70" i="57"/>
  <c r="H69" i="57"/>
  <c r="H68" i="57"/>
  <c r="H67" i="57"/>
  <c r="H66" i="57"/>
  <c r="H65" i="57"/>
  <c r="H64" i="57"/>
  <c r="H63" i="57"/>
  <c r="H62" i="57"/>
  <c r="H86" i="57"/>
  <c r="H58" i="57"/>
  <c r="M57" i="57"/>
  <c r="H57" i="57"/>
  <c r="M56" i="57"/>
  <c r="H56" i="57"/>
  <c r="M55" i="57"/>
  <c r="H55" i="57"/>
  <c r="M54" i="57"/>
  <c r="H54" i="57"/>
  <c r="M53" i="57"/>
  <c r="H53" i="57"/>
  <c r="M52" i="57"/>
  <c r="H52" i="57"/>
  <c r="M51" i="57"/>
  <c r="H51" i="57"/>
  <c r="F44" i="57"/>
  <c r="V43" i="57"/>
  <c r="M43" i="57"/>
  <c r="N43" i="57"/>
  <c r="K43" i="57"/>
  <c r="J43" i="57"/>
  <c r="H43" i="57"/>
  <c r="V42" i="57"/>
  <c r="N42" i="57"/>
  <c r="J42" i="57"/>
  <c r="K42" i="57"/>
  <c r="H42" i="57"/>
  <c r="V41" i="57"/>
  <c r="N41" i="57"/>
  <c r="K41" i="57"/>
  <c r="H41" i="57"/>
  <c r="V40" i="57"/>
  <c r="N40" i="57"/>
  <c r="K40" i="57"/>
  <c r="H40" i="57"/>
  <c r="V39" i="57"/>
  <c r="N39" i="57"/>
  <c r="K39" i="57"/>
  <c r="H39" i="57"/>
  <c r="V38" i="57"/>
  <c r="N38" i="57"/>
  <c r="K38" i="57"/>
  <c r="H38" i="57"/>
  <c r="N37" i="57"/>
  <c r="K37" i="57"/>
  <c r="H37" i="57"/>
  <c r="V36" i="57"/>
  <c r="N36" i="57"/>
  <c r="K36" i="57"/>
  <c r="H36" i="57"/>
  <c r="V35" i="57"/>
  <c r="N35" i="57"/>
  <c r="K35" i="57"/>
  <c r="H35" i="57"/>
  <c r="V34" i="57"/>
  <c r="N34" i="57"/>
  <c r="K34" i="57"/>
  <c r="H34" i="57"/>
  <c r="V33" i="57"/>
  <c r="N33" i="57"/>
  <c r="K33" i="57"/>
  <c r="H33" i="57"/>
  <c r="V32" i="57"/>
  <c r="N32" i="57"/>
  <c r="K32" i="57"/>
  <c r="H32" i="57"/>
  <c r="V31" i="57"/>
  <c r="N31" i="57"/>
  <c r="K31" i="57"/>
  <c r="H31" i="57"/>
  <c r="V30" i="57"/>
  <c r="N30" i="57"/>
  <c r="K30" i="57"/>
  <c r="H30" i="57"/>
  <c r="V29" i="57"/>
  <c r="N29" i="57"/>
  <c r="K29" i="57"/>
  <c r="H29" i="57"/>
  <c r="V28" i="57"/>
  <c r="N28" i="57"/>
  <c r="K28" i="57"/>
  <c r="H28" i="57"/>
  <c r="V27" i="57"/>
  <c r="N27" i="57"/>
  <c r="K27" i="57"/>
  <c r="H27" i="57"/>
  <c r="V26" i="57"/>
  <c r="N26" i="57"/>
  <c r="K26" i="57"/>
  <c r="H26" i="57"/>
  <c r="V25" i="57"/>
  <c r="N25" i="57"/>
  <c r="K25" i="57"/>
  <c r="H25" i="57"/>
  <c r="V24" i="57"/>
  <c r="N24" i="57"/>
  <c r="K24" i="57"/>
  <c r="H24" i="57"/>
  <c r="V23" i="57"/>
  <c r="N23" i="57"/>
  <c r="K23" i="57"/>
  <c r="H23" i="57"/>
  <c r="V22" i="57"/>
  <c r="N22" i="57"/>
  <c r="K22" i="57"/>
  <c r="H22" i="57"/>
  <c r="V21" i="57"/>
  <c r="N21" i="57"/>
  <c r="K21" i="57"/>
  <c r="H21" i="57"/>
  <c r="H17" i="57"/>
  <c r="K93" i="57"/>
  <c r="I16" i="57"/>
  <c r="H16" i="57"/>
  <c r="H15" i="57"/>
  <c r="H14" i="57"/>
  <c r="H13" i="57"/>
  <c r="H12" i="57"/>
  <c r="H11" i="57"/>
  <c r="H10" i="57"/>
  <c r="H9" i="57"/>
  <c r="D126" i="56"/>
  <c r="B117" i="56"/>
  <c r="H115" i="56"/>
  <c r="H112" i="56"/>
  <c r="H111" i="56"/>
  <c r="H110" i="56"/>
  <c r="H109" i="56"/>
  <c r="H108" i="56"/>
  <c r="H107" i="56"/>
  <c r="H106" i="56"/>
  <c r="H105" i="56"/>
  <c r="H104" i="56"/>
  <c r="H103" i="56"/>
  <c r="H102" i="56"/>
  <c r="H101" i="56"/>
  <c r="H100" i="56"/>
  <c r="H99" i="56"/>
  <c r="H98" i="56"/>
  <c r="H113" i="56"/>
  <c r="H97" i="56"/>
  <c r="H96" i="56"/>
  <c r="H95" i="56"/>
  <c r="H94" i="56"/>
  <c r="H93" i="56"/>
  <c r="H88" i="56"/>
  <c r="H89" i="56"/>
  <c r="H84" i="56"/>
  <c r="H85" i="56"/>
  <c r="H79" i="56"/>
  <c r="H80" i="56"/>
  <c r="H78" i="56"/>
  <c r="M74" i="56"/>
  <c r="H74" i="56"/>
  <c r="M73" i="56"/>
  <c r="H73" i="56"/>
  <c r="H75" i="56"/>
  <c r="M69" i="56"/>
  <c r="H69" i="56"/>
  <c r="M68" i="56"/>
  <c r="H68" i="56"/>
  <c r="M67" i="56"/>
  <c r="H67" i="56"/>
  <c r="M66" i="56"/>
  <c r="H66" i="56"/>
  <c r="M65" i="56"/>
  <c r="H65" i="56"/>
  <c r="M64" i="56"/>
  <c r="H64" i="56"/>
  <c r="M63" i="56"/>
  <c r="H63" i="56"/>
  <c r="F57" i="56"/>
  <c r="V56" i="56"/>
  <c r="M56" i="56"/>
  <c r="N56" i="56"/>
  <c r="J56" i="56"/>
  <c r="K56" i="56"/>
  <c r="H56" i="56"/>
  <c r="V55" i="56"/>
  <c r="N55" i="56"/>
  <c r="K55" i="56"/>
  <c r="H55" i="56"/>
  <c r="V54" i="56"/>
  <c r="N54" i="56"/>
  <c r="K54" i="56"/>
  <c r="H54" i="56"/>
  <c r="V53" i="56"/>
  <c r="N53" i="56"/>
  <c r="K53" i="56"/>
  <c r="H53" i="56"/>
  <c r="V52" i="56"/>
  <c r="N52" i="56"/>
  <c r="K52" i="56"/>
  <c r="H52" i="56"/>
  <c r="V51" i="56"/>
  <c r="N51" i="56"/>
  <c r="K51" i="56"/>
  <c r="H51" i="56"/>
  <c r="N50" i="56"/>
  <c r="K50" i="56"/>
  <c r="H50" i="56"/>
  <c r="V49" i="56"/>
  <c r="N49" i="56"/>
  <c r="K49" i="56"/>
  <c r="H49" i="56"/>
  <c r="V48" i="56"/>
  <c r="N48" i="56"/>
  <c r="K48" i="56"/>
  <c r="H48" i="56"/>
  <c r="V47" i="56"/>
  <c r="N47" i="56"/>
  <c r="K47" i="56"/>
  <c r="H47" i="56"/>
  <c r="V46" i="56"/>
  <c r="N46" i="56"/>
  <c r="K46" i="56"/>
  <c r="H46" i="56"/>
  <c r="V45" i="56"/>
  <c r="N45" i="56"/>
  <c r="K45" i="56"/>
  <c r="H45" i="56"/>
  <c r="V44" i="56"/>
  <c r="N44" i="56"/>
  <c r="K44" i="56"/>
  <c r="H44" i="56"/>
  <c r="V43" i="56"/>
  <c r="N43" i="56"/>
  <c r="K43" i="56"/>
  <c r="H43" i="56"/>
  <c r="V42" i="56"/>
  <c r="N42" i="56"/>
  <c r="K42" i="56"/>
  <c r="H42" i="56"/>
  <c r="V41" i="56"/>
  <c r="N41" i="56"/>
  <c r="K41" i="56"/>
  <c r="H41" i="56"/>
  <c r="V40" i="56"/>
  <c r="N40" i="56"/>
  <c r="K40" i="56"/>
  <c r="H40" i="56"/>
  <c r="V39" i="56"/>
  <c r="N39" i="56"/>
  <c r="K39" i="56"/>
  <c r="H39" i="56"/>
  <c r="V38" i="56"/>
  <c r="N38" i="56"/>
  <c r="K38" i="56"/>
  <c r="H38" i="56"/>
  <c r="V37" i="56"/>
  <c r="N37" i="56"/>
  <c r="K37" i="56"/>
  <c r="H37" i="56"/>
  <c r="V36" i="56"/>
  <c r="N36" i="56"/>
  <c r="K36" i="56"/>
  <c r="H36" i="56"/>
  <c r="V35" i="56"/>
  <c r="N35" i="56"/>
  <c r="K35" i="56"/>
  <c r="H35" i="56"/>
  <c r="V34" i="56"/>
  <c r="N34" i="56"/>
  <c r="N57" i="56"/>
  <c r="K34" i="56"/>
  <c r="K57" i="56"/>
  <c r="H34" i="56"/>
  <c r="H57" i="56"/>
  <c r="H29" i="56"/>
  <c r="I29" i="56"/>
  <c r="H28" i="56"/>
  <c r="H27" i="56"/>
  <c r="H26" i="56"/>
  <c r="H25" i="56"/>
  <c r="H24" i="56"/>
  <c r="H23" i="56"/>
  <c r="H22" i="56"/>
  <c r="H21" i="56"/>
  <c r="H20" i="56"/>
  <c r="H19" i="56"/>
  <c r="H18" i="56"/>
  <c r="H17" i="56"/>
  <c r="H16" i="56"/>
  <c r="H15" i="56"/>
  <c r="H14" i="56"/>
  <c r="H13" i="56"/>
  <c r="H12" i="56"/>
  <c r="H11" i="56"/>
  <c r="H10" i="56"/>
  <c r="H9" i="56"/>
  <c r="D99" i="55"/>
  <c r="H88" i="55"/>
  <c r="H85" i="55"/>
  <c r="H84" i="55"/>
  <c r="H83" i="55"/>
  <c r="H82" i="55"/>
  <c r="H81" i="55"/>
  <c r="H80" i="55"/>
  <c r="H79" i="55"/>
  <c r="H78" i="55"/>
  <c r="H77" i="55"/>
  <c r="H76" i="55"/>
  <c r="H75" i="55"/>
  <c r="H74" i="55"/>
  <c r="H73" i="55"/>
  <c r="H72" i="55"/>
  <c r="H71" i="55"/>
  <c r="H70" i="55"/>
  <c r="H69" i="55"/>
  <c r="H68" i="55"/>
  <c r="H67" i="55"/>
  <c r="H66" i="55"/>
  <c r="H65" i="55"/>
  <c r="H64" i="55"/>
  <c r="H63" i="55"/>
  <c r="H62" i="55"/>
  <c r="H58" i="55"/>
  <c r="M57" i="55"/>
  <c r="H57" i="55"/>
  <c r="M56" i="55"/>
  <c r="H56" i="55"/>
  <c r="M55" i="55"/>
  <c r="H55" i="55"/>
  <c r="M54" i="55"/>
  <c r="H54" i="55"/>
  <c r="M53" i="55"/>
  <c r="H53" i="55"/>
  <c r="M52" i="55"/>
  <c r="H52" i="55"/>
  <c r="M51" i="55"/>
  <c r="H51" i="55"/>
  <c r="F44" i="55"/>
  <c r="V43" i="55"/>
  <c r="M43" i="55"/>
  <c r="N43" i="55"/>
  <c r="K43" i="55"/>
  <c r="J43" i="55"/>
  <c r="H43" i="55"/>
  <c r="V42" i="55"/>
  <c r="N42" i="55"/>
  <c r="K42" i="55"/>
  <c r="J42" i="55"/>
  <c r="H42" i="55"/>
  <c r="V41" i="55"/>
  <c r="N41" i="55"/>
  <c r="K41" i="55"/>
  <c r="H41" i="55"/>
  <c r="V40" i="55"/>
  <c r="N40" i="55"/>
  <c r="K40" i="55"/>
  <c r="H40" i="55"/>
  <c r="V39" i="55"/>
  <c r="N39" i="55"/>
  <c r="K39" i="55"/>
  <c r="H39" i="55"/>
  <c r="V38" i="55"/>
  <c r="N38" i="55"/>
  <c r="K38" i="55"/>
  <c r="H38" i="55"/>
  <c r="N37" i="55"/>
  <c r="K37" i="55"/>
  <c r="H37" i="55"/>
  <c r="V36" i="55"/>
  <c r="N36" i="55"/>
  <c r="K36" i="55"/>
  <c r="H36" i="55"/>
  <c r="V35" i="55"/>
  <c r="N35" i="55"/>
  <c r="K35" i="55"/>
  <c r="H35" i="55"/>
  <c r="V34" i="55"/>
  <c r="N34" i="55"/>
  <c r="K34" i="55"/>
  <c r="H34" i="55"/>
  <c r="V33" i="55"/>
  <c r="N33" i="55"/>
  <c r="K33" i="55"/>
  <c r="H33" i="55"/>
  <c r="V32" i="55"/>
  <c r="N32" i="55"/>
  <c r="K32" i="55"/>
  <c r="H32" i="55"/>
  <c r="V31" i="55"/>
  <c r="N31" i="55"/>
  <c r="K31" i="55"/>
  <c r="H31" i="55"/>
  <c r="V30" i="55"/>
  <c r="N30" i="55"/>
  <c r="K30" i="55"/>
  <c r="H30" i="55"/>
  <c r="V29" i="55"/>
  <c r="N29" i="55"/>
  <c r="K29" i="55"/>
  <c r="H29" i="55"/>
  <c r="V28" i="55"/>
  <c r="N28" i="55"/>
  <c r="K28" i="55"/>
  <c r="H28" i="55"/>
  <c r="V27" i="55"/>
  <c r="N27" i="55"/>
  <c r="K27" i="55"/>
  <c r="H27" i="55"/>
  <c r="V26" i="55"/>
  <c r="N26" i="55"/>
  <c r="K26" i="55"/>
  <c r="H26" i="55"/>
  <c r="V25" i="55"/>
  <c r="N25" i="55"/>
  <c r="K25" i="55"/>
  <c r="H25" i="55"/>
  <c r="V24" i="55"/>
  <c r="N24" i="55"/>
  <c r="K24" i="55"/>
  <c r="H24" i="55"/>
  <c r="V23" i="55"/>
  <c r="N23" i="55"/>
  <c r="K23" i="55"/>
  <c r="H23" i="55"/>
  <c r="V22" i="55"/>
  <c r="N22" i="55"/>
  <c r="K22" i="55"/>
  <c r="H22" i="55"/>
  <c r="V21" i="55"/>
  <c r="N21" i="55"/>
  <c r="K21" i="55"/>
  <c r="H21" i="55"/>
  <c r="H17" i="55"/>
  <c r="K93" i="55"/>
  <c r="I16" i="55"/>
  <c r="H16" i="55"/>
  <c r="H15" i="55"/>
  <c r="H14" i="55"/>
  <c r="H13" i="55"/>
  <c r="H12" i="55"/>
  <c r="H11" i="55"/>
  <c r="H10" i="55"/>
  <c r="H9" i="55"/>
  <c r="D126" i="54"/>
  <c r="B117" i="54"/>
  <c r="H115" i="54"/>
  <c r="H112" i="54"/>
  <c r="H111" i="54"/>
  <c r="H110" i="54"/>
  <c r="H109" i="54"/>
  <c r="H108" i="54"/>
  <c r="H107" i="54"/>
  <c r="H106" i="54"/>
  <c r="H105" i="54"/>
  <c r="H104" i="54"/>
  <c r="H103" i="54"/>
  <c r="H102" i="54"/>
  <c r="H101" i="54"/>
  <c r="H100" i="54"/>
  <c r="H99" i="54"/>
  <c r="H98" i="54"/>
  <c r="H97" i="54"/>
  <c r="H96" i="54"/>
  <c r="H95" i="54"/>
  <c r="H94" i="54"/>
  <c r="H93" i="54"/>
  <c r="H113" i="54"/>
  <c r="H88" i="54"/>
  <c r="H89" i="54"/>
  <c r="H84" i="54"/>
  <c r="H85" i="54"/>
  <c r="H79" i="54"/>
  <c r="H80" i="54"/>
  <c r="H78" i="54"/>
  <c r="M74" i="54"/>
  <c r="H74" i="54"/>
  <c r="M73" i="54"/>
  <c r="H73" i="54"/>
  <c r="M69" i="54"/>
  <c r="H69" i="54"/>
  <c r="M68" i="54"/>
  <c r="H68" i="54"/>
  <c r="M67" i="54"/>
  <c r="H67" i="54"/>
  <c r="M66" i="54"/>
  <c r="H66" i="54"/>
  <c r="M65" i="54"/>
  <c r="H65" i="54"/>
  <c r="M64" i="54"/>
  <c r="H64" i="54"/>
  <c r="M63" i="54"/>
  <c r="H63" i="54"/>
  <c r="F57" i="54"/>
  <c r="V56" i="54"/>
  <c r="M56" i="54"/>
  <c r="N56" i="54"/>
  <c r="K56" i="54"/>
  <c r="J56" i="54"/>
  <c r="H56" i="54"/>
  <c r="V55" i="54"/>
  <c r="N55" i="54"/>
  <c r="K55" i="54"/>
  <c r="H55" i="54"/>
  <c r="V54" i="54"/>
  <c r="N54" i="54"/>
  <c r="K54" i="54"/>
  <c r="H54" i="54"/>
  <c r="V53" i="54"/>
  <c r="N53" i="54"/>
  <c r="K53" i="54"/>
  <c r="H53" i="54"/>
  <c r="V52" i="54"/>
  <c r="N52" i="54"/>
  <c r="K52" i="54"/>
  <c r="H52" i="54"/>
  <c r="V51" i="54"/>
  <c r="N51" i="54"/>
  <c r="K51" i="54"/>
  <c r="H51" i="54"/>
  <c r="N50" i="54"/>
  <c r="K50" i="54"/>
  <c r="H50" i="54"/>
  <c r="V49" i="54"/>
  <c r="N49" i="54"/>
  <c r="K49" i="54"/>
  <c r="H49" i="54"/>
  <c r="V48" i="54"/>
  <c r="N48" i="54"/>
  <c r="K48" i="54"/>
  <c r="H48" i="54"/>
  <c r="V47" i="54"/>
  <c r="N47" i="54"/>
  <c r="K47" i="54"/>
  <c r="H47" i="54"/>
  <c r="V46" i="54"/>
  <c r="N46" i="54"/>
  <c r="K46" i="54"/>
  <c r="H46" i="54"/>
  <c r="V45" i="54"/>
  <c r="N45" i="54"/>
  <c r="K45" i="54"/>
  <c r="H45" i="54"/>
  <c r="V44" i="54"/>
  <c r="N44" i="54"/>
  <c r="K44" i="54"/>
  <c r="H44" i="54"/>
  <c r="V43" i="54"/>
  <c r="N43" i="54"/>
  <c r="K43" i="54"/>
  <c r="H43" i="54"/>
  <c r="V42" i="54"/>
  <c r="N42" i="54"/>
  <c r="K42" i="54"/>
  <c r="H42" i="54"/>
  <c r="V41" i="54"/>
  <c r="N41" i="54"/>
  <c r="K41" i="54"/>
  <c r="H41" i="54"/>
  <c r="V40" i="54"/>
  <c r="N40" i="54"/>
  <c r="K40" i="54"/>
  <c r="H40" i="54"/>
  <c r="V39" i="54"/>
  <c r="N39" i="54"/>
  <c r="K39" i="54"/>
  <c r="H39" i="54"/>
  <c r="V38" i="54"/>
  <c r="N38" i="54"/>
  <c r="K38" i="54"/>
  <c r="H38" i="54"/>
  <c r="V37" i="54"/>
  <c r="N37" i="54"/>
  <c r="K37" i="54"/>
  <c r="H37" i="54"/>
  <c r="V36" i="54"/>
  <c r="N36" i="54"/>
  <c r="K36" i="54"/>
  <c r="H36" i="54"/>
  <c r="V35" i="54"/>
  <c r="N35" i="54"/>
  <c r="K35" i="54"/>
  <c r="H35" i="54"/>
  <c r="V34" i="54"/>
  <c r="N34" i="54"/>
  <c r="N57" i="54"/>
  <c r="K34" i="54"/>
  <c r="K57" i="54"/>
  <c r="H34" i="54"/>
  <c r="H57" i="54"/>
  <c r="H58" i="54"/>
  <c r="H29" i="54"/>
  <c r="I29" i="54"/>
  <c r="H28" i="54"/>
  <c r="H27" i="54"/>
  <c r="H26" i="54"/>
  <c r="H25" i="54"/>
  <c r="H24" i="54"/>
  <c r="H23" i="54"/>
  <c r="H22" i="54"/>
  <c r="H21" i="54"/>
  <c r="H20" i="54"/>
  <c r="H19" i="54"/>
  <c r="H18" i="54"/>
  <c r="H17" i="54"/>
  <c r="H16" i="54"/>
  <c r="H15" i="54"/>
  <c r="H14" i="54"/>
  <c r="H13" i="54"/>
  <c r="H12" i="54"/>
  <c r="H11" i="54"/>
  <c r="H10" i="54"/>
  <c r="H9" i="54"/>
  <c r="D99" i="53"/>
  <c r="H88" i="53"/>
  <c r="H85" i="53"/>
  <c r="H84" i="53"/>
  <c r="H83" i="53"/>
  <c r="H82" i="53"/>
  <c r="H81" i="53"/>
  <c r="H80" i="53"/>
  <c r="H79" i="53"/>
  <c r="H78" i="53"/>
  <c r="H77" i="53"/>
  <c r="H76" i="53"/>
  <c r="H75" i="53"/>
  <c r="H74" i="53"/>
  <c r="H73" i="53"/>
  <c r="H72" i="53"/>
  <c r="H71" i="53"/>
  <c r="H70" i="53"/>
  <c r="H69" i="53"/>
  <c r="H68" i="53"/>
  <c r="H67" i="53"/>
  <c r="H66" i="53"/>
  <c r="H65" i="53"/>
  <c r="H64" i="53"/>
  <c r="H63" i="53"/>
  <c r="H62" i="53"/>
  <c r="M57" i="53"/>
  <c r="H57" i="53"/>
  <c r="M56" i="53"/>
  <c r="H56" i="53"/>
  <c r="M55" i="53"/>
  <c r="H55" i="53"/>
  <c r="M54" i="53"/>
  <c r="H54" i="53"/>
  <c r="M53" i="53"/>
  <c r="H53" i="53"/>
  <c r="M52" i="53"/>
  <c r="H52" i="53"/>
  <c r="H58" i="53"/>
  <c r="M51" i="53"/>
  <c r="H51" i="53"/>
  <c r="F44" i="53"/>
  <c r="V43" i="53"/>
  <c r="M43" i="53"/>
  <c r="N43" i="53"/>
  <c r="J43" i="53"/>
  <c r="K43" i="53"/>
  <c r="H43" i="53"/>
  <c r="V42" i="53"/>
  <c r="N42" i="53"/>
  <c r="K42" i="53"/>
  <c r="J42" i="53"/>
  <c r="H42" i="53"/>
  <c r="V41" i="53"/>
  <c r="N41" i="53"/>
  <c r="K41" i="53"/>
  <c r="H41" i="53"/>
  <c r="V40" i="53"/>
  <c r="N40" i="53"/>
  <c r="K40" i="53"/>
  <c r="H40" i="53"/>
  <c r="V39" i="53"/>
  <c r="N39" i="53"/>
  <c r="K39" i="53"/>
  <c r="H39" i="53"/>
  <c r="V38" i="53"/>
  <c r="N38" i="53"/>
  <c r="K38" i="53"/>
  <c r="H38" i="53"/>
  <c r="N37" i="53"/>
  <c r="K37" i="53"/>
  <c r="H37" i="53"/>
  <c r="V36" i="53"/>
  <c r="N36" i="53"/>
  <c r="K36" i="53"/>
  <c r="H36" i="53"/>
  <c r="V35" i="53"/>
  <c r="N35" i="53"/>
  <c r="K35" i="53"/>
  <c r="H35" i="53"/>
  <c r="V34" i="53"/>
  <c r="N34" i="53"/>
  <c r="K34" i="53"/>
  <c r="H34" i="53"/>
  <c r="V33" i="53"/>
  <c r="N33" i="53"/>
  <c r="K33" i="53"/>
  <c r="H33" i="53"/>
  <c r="V32" i="53"/>
  <c r="N32" i="53"/>
  <c r="K32" i="53"/>
  <c r="H32" i="53"/>
  <c r="V31" i="53"/>
  <c r="N31" i="53"/>
  <c r="K31" i="53"/>
  <c r="H31" i="53"/>
  <c r="V30" i="53"/>
  <c r="N30" i="53"/>
  <c r="K30" i="53"/>
  <c r="H30" i="53"/>
  <c r="V29" i="53"/>
  <c r="N29" i="53"/>
  <c r="K29" i="53"/>
  <c r="H29" i="53"/>
  <c r="V28" i="53"/>
  <c r="N28" i="53"/>
  <c r="K28" i="53"/>
  <c r="H28" i="53"/>
  <c r="V27" i="53"/>
  <c r="N27" i="53"/>
  <c r="K27" i="53"/>
  <c r="H27" i="53"/>
  <c r="V26" i="53"/>
  <c r="N26" i="53"/>
  <c r="K26" i="53"/>
  <c r="H26" i="53"/>
  <c r="V25" i="53"/>
  <c r="N25" i="53"/>
  <c r="K25" i="53"/>
  <c r="H25" i="53"/>
  <c r="V24" i="53"/>
  <c r="N24" i="53"/>
  <c r="K24" i="53"/>
  <c r="H24" i="53"/>
  <c r="V23" i="53"/>
  <c r="N23" i="53"/>
  <c r="K23" i="53"/>
  <c r="H23" i="53"/>
  <c r="V22" i="53"/>
  <c r="N22" i="53"/>
  <c r="K22" i="53"/>
  <c r="H22" i="53"/>
  <c r="V21" i="53"/>
  <c r="N21" i="53"/>
  <c r="K21" i="53"/>
  <c r="H21" i="53"/>
  <c r="H16" i="53"/>
  <c r="I16" i="53"/>
  <c r="H15" i="53"/>
  <c r="H14" i="53"/>
  <c r="H13" i="53"/>
  <c r="H12" i="53"/>
  <c r="H11" i="53"/>
  <c r="H10" i="53"/>
  <c r="H9" i="53"/>
  <c r="H17" i="53"/>
  <c r="K93" i="53"/>
  <c r="D126" i="52"/>
  <c r="B117" i="52"/>
  <c r="H115" i="52"/>
  <c r="H112" i="52"/>
  <c r="H111" i="52"/>
  <c r="H110" i="52"/>
  <c r="H109" i="52"/>
  <c r="H108" i="52"/>
  <c r="H107" i="52"/>
  <c r="H106" i="52"/>
  <c r="H105" i="52"/>
  <c r="H104" i="52"/>
  <c r="H103" i="52"/>
  <c r="H102" i="52"/>
  <c r="H101" i="52"/>
  <c r="H100" i="52"/>
  <c r="H99" i="52"/>
  <c r="H98" i="52"/>
  <c r="H97" i="52"/>
  <c r="H96" i="52"/>
  <c r="H95" i="52"/>
  <c r="H94" i="52"/>
  <c r="H93" i="52"/>
  <c r="H113" i="52"/>
  <c r="H88" i="52"/>
  <c r="H89" i="52"/>
  <c r="H84" i="52"/>
  <c r="H85" i="52"/>
  <c r="H79" i="52"/>
  <c r="H80" i="52"/>
  <c r="H78" i="52"/>
  <c r="M74" i="52"/>
  <c r="H74" i="52"/>
  <c r="M73" i="52"/>
  <c r="H73" i="52"/>
  <c r="H75" i="52"/>
  <c r="M69" i="52"/>
  <c r="H69" i="52"/>
  <c r="M68" i="52"/>
  <c r="H68" i="52"/>
  <c r="M67" i="52"/>
  <c r="H67" i="52"/>
  <c r="M66" i="52"/>
  <c r="H66" i="52"/>
  <c r="M65" i="52"/>
  <c r="H65" i="52"/>
  <c r="M64" i="52"/>
  <c r="H64" i="52"/>
  <c r="H70" i="52"/>
  <c r="M63" i="52"/>
  <c r="H63" i="52"/>
  <c r="F57" i="52"/>
  <c r="V56" i="52"/>
  <c r="M56" i="52"/>
  <c r="N56" i="52"/>
  <c r="K56" i="52"/>
  <c r="J56" i="52"/>
  <c r="H56" i="52"/>
  <c r="V55" i="52"/>
  <c r="N55" i="52"/>
  <c r="K55" i="52"/>
  <c r="H55" i="52"/>
  <c r="V54" i="52"/>
  <c r="N54" i="52"/>
  <c r="K54" i="52"/>
  <c r="H54" i="52"/>
  <c r="V53" i="52"/>
  <c r="N53" i="52"/>
  <c r="K53" i="52"/>
  <c r="H53" i="52"/>
  <c r="V52" i="52"/>
  <c r="N52" i="52"/>
  <c r="K52" i="52"/>
  <c r="H52" i="52"/>
  <c r="V51" i="52"/>
  <c r="N51" i="52"/>
  <c r="K51" i="52"/>
  <c r="H51" i="52"/>
  <c r="N50" i="52"/>
  <c r="K50" i="52"/>
  <c r="H50" i="52"/>
  <c r="V49" i="52"/>
  <c r="N49" i="52"/>
  <c r="K49" i="52"/>
  <c r="H49" i="52"/>
  <c r="V48" i="52"/>
  <c r="N48" i="52"/>
  <c r="K48" i="52"/>
  <c r="H48" i="52"/>
  <c r="V47" i="52"/>
  <c r="N47" i="52"/>
  <c r="K47" i="52"/>
  <c r="H47" i="52"/>
  <c r="V46" i="52"/>
  <c r="N46" i="52"/>
  <c r="K46" i="52"/>
  <c r="H46" i="52"/>
  <c r="V45" i="52"/>
  <c r="N45" i="52"/>
  <c r="K45" i="52"/>
  <c r="H45" i="52"/>
  <c r="V44" i="52"/>
  <c r="N44" i="52"/>
  <c r="K44" i="52"/>
  <c r="H44" i="52"/>
  <c r="V43" i="52"/>
  <c r="N43" i="52"/>
  <c r="K43" i="52"/>
  <c r="H43" i="52"/>
  <c r="V42" i="52"/>
  <c r="N42" i="52"/>
  <c r="K42" i="52"/>
  <c r="H42" i="52"/>
  <c r="V41" i="52"/>
  <c r="N41" i="52"/>
  <c r="K41" i="52"/>
  <c r="H41" i="52"/>
  <c r="V40" i="52"/>
  <c r="N40" i="52"/>
  <c r="K40" i="52"/>
  <c r="H40" i="52"/>
  <c r="V39" i="52"/>
  <c r="N39" i="52"/>
  <c r="K39" i="52"/>
  <c r="H39" i="52"/>
  <c r="V38" i="52"/>
  <c r="N38" i="52"/>
  <c r="K38" i="52"/>
  <c r="H38" i="52"/>
  <c r="V37" i="52"/>
  <c r="N37" i="52"/>
  <c r="K37" i="52"/>
  <c r="H37" i="52"/>
  <c r="V36" i="52"/>
  <c r="N36" i="52"/>
  <c r="K36" i="52"/>
  <c r="H36" i="52"/>
  <c r="V35" i="52"/>
  <c r="N35" i="52"/>
  <c r="K35" i="52"/>
  <c r="H35" i="52"/>
  <c r="V34" i="52"/>
  <c r="N34" i="52"/>
  <c r="N57" i="52"/>
  <c r="K34" i="52"/>
  <c r="K57" i="52"/>
  <c r="H34" i="52"/>
  <c r="H57" i="52"/>
  <c r="H29" i="52"/>
  <c r="I29" i="52"/>
  <c r="H28" i="52"/>
  <c r="H27" i="52"/>
  <c r="H26" i="52"/>
  <c r="H25" i="52"/>
  <c r="H24" i="52"/>
  <c r="H23" i="52"/>
  <c r="H22" i="52"/>
  <c r="H21" i="52"/>
  <c r="H20" i="52"/>
  <c r="H19" i="52"/>
  <c r="H18" i="52"/>
  <c r="H17" i="52"/>
  <c r="H16" i="52"/>
  <c r="H15" i="52"/>
  <c r="H14" i="52"/>
  <c r="H13" i="52"/>
  <c r="H12" i="52"/>
  <c r="H11" i="52"/>
  <c r="H10" i="52"/>
  <c r="H9" i="52"/>
  <c r="D99" i="51"/>
  <c r="H88" i="51"/>
  <c r="H85" i="51"/>
  <c r="H84" i="51"/>
  <c r="H83" i="51"/>
  <c r="H82" i="51"/>
  <c r="H81" i="51"/>
  <c r="H80" i="51"/>
  <c r="H79" i="51"/>
  <c r="H78" i="51"/>
  <c r="H77" i="51"/>
  <c r="H76" i="51"/>
  <c r="H75" i="51"/>
  <c r="H74" i="51"/>
  <c r="H73" i="51"/>
  <c r="H72" i="51"/>
  <c r="H71" i="51"/>
  <c r="H70" i="51"/>
  <c r="H69" i="51"/>
  <c r="H68" i="51"/>
  <c r="H67" i="51"/>
  <c r="H66" i="51"/>
  <c r="H65" i="51"/>
  <c r="H64" i="51"/>
  <c r="H63" i="51"/>
  <c r="H62" i="51"/>
  <c r="M57" i="51"/>
  <c r="H57" i="51"/>
  <c r="M56" i="51"/>
  <c r="H56" i="51"/>
  <c r="M55" i="51"/>
  <c r="H55" i="51"/>
  <c r="M54" i="51"/>
  <c r="H54" i="51"/>
  <c r="M53" i="51"/>
  <c r="H53" i="51"/>
  <c r="M52" i="51"/>
  <c r="H52" i="51"/>
  <c r="H58" i="51"/>
  <c r="M51" i="51"/>
  <c r="H51" i="51"/>
  <c r="F44" i="51"/>
  <c r="V43" i="51"/>
  <c r="N43" i="51"/>
  <c r="M43" i="51"/>
  <c r="J43" i="51"/>
  <c r="K43" i="51"/>
  <c r="H43" i="51"/>
  <c r="V42" i="51"/>
  <c r="N42" i="51"/>
  <c r="K42" i="51"/>
  <c r="J42" i="51"/>
  <c r="H42" i="51"/>
  <c r="V41" i="51"/>
  <c r="N41" i="51"/>
  <c r="K41" i="51"/>
  <c r="H41" i="51"/>
  <c r="V40" i="51"/>
  <c r="N40" i="51"/>
  <c r="K40" i="51"/>
  <c r="H40" i="51"/>
  <c r="V39" i="51"/>
  <c r="N39" i="51"/>
  <c r="K39" i="51"/>
  <c r="H39" i="51"/>
  <c r="V38" i="51"/>
  <c r="N38" i="51"/>
  <c r="K38" i="51"/>
  <c r="H38" i="51"/>
  <c r="N37" i="51"/>
  <c r="K37" i="51"/>
  <c r="H37" i="51"/>
  <c r="V36" i="51"/>
  <c r="N36" i="51"/>
  <c r="K36" i="51"/>
  <c r="H36" i="51"/>
  <c r="V35" i="51"/>
  <c r="N35" i="51"/>
  <c r="K35" i="51"/>
  <c r="H35" i="51"/>
  <c r="V34" i="51"/>
  <c r="N34" i="51"/>
  <c r="K34" i="51"/>
  <c r="H34" i="51"/>
  <c r="V33" i="51"/>
  <c r="N33" i="51"/>
  <c r="K33" i="51"/>
  <c r="H33" i="51"/>
  <c r="V32" i="51"/>
  <c r="N32" i="51"/>
  <c r="K32" i="51"/>
  <c r="H32" i="51"/>
  <c r="V31" i="51"/>
  <c r="N31" i="51"/>
  <c r="K31" i="51"/>
  <c r="H31" i="51"/>
  <c r="V30" i="51"/>
  <c r="N30" i="51"/>
  <c r="K30" i="51"/>
  <c r="H30" i="51"/>
  <c r="V29" i="51"/>
  <c r="N29" i="51"/>
  <c r="K29" i="51"/>
  <c r="H29" i="51"/>
  <c r="V28" i="51"/>
  <c r="N28" i="51"/>
  <c r="K28" i="51"/>
  <c r="H28" i="51"/>
  <c r="V27" i="51"/>
  <c r="N27" i="51"/>
  <c r="K27" i="51"/>
  <c r="H27" i="51"/>
  <c r="V26" i="51"/>
  <c r="N26" i="51"/>
  <c r="K26" i="51"/>
  <c r="H26" i="51"/>
  <c r="V25" i="51"/>
  <c r="N25" i="51"/>
  <c r="K25" i="51"/>
  <c r="H25" i="51"/>
  <c r="V24" i="51"/>
  <c r="N24" i="51"/>
  <c r="K24" i="51"/>
  <c r="H24" i="51"/>
  <c r="V23" i="51"/>
  <c r="N23" i="51"/>
  <c r="K23" i="51"/>
  <c r="H23" i="51"/>
  <c r="V22" i="51"/>
  <c r="N22" i="51"/>
  <c r="K22" i="51"/>
  <c r="H22" i="51"/>
  <c r="V21" i="51"/>
  <c r="N21" i="51"/>
  <c r="N44" i="51"/>
  <c r="K21" i="51"/>
  <c r="H21" i="51"/>
  <c r="H16" i="51"/>
  <c r="I16" i="51"/>
  <c r="H15" i="51"/>
  <c r="H14" i="51"/>
  <c r="H13" i="51"/>
  <c r="H12" i="51"/>
  <c r="H11" i="51"/>
  <c r="H10" i="51"/>
  <c r="H9" i="51"/>
  <c r="H17" i="51"/>
  <c r="K93" i="51"/>
  <c r="D126" i="50"/>
  <c r="B117" i="50"/>
  <c r="H115" i="50"/>
  <c r="H112" i="50"/>
  <c r="H111" i="50"/>
  <c r="H110" i="50"/>
  <c r="H109" i="50"/>
  <c r="H108" i="50"/>
  <c r="H107" i="50"/>
  <c r="H106" i="50"/>
  <c r="H105" i="50"/>
  <c r="H104" i="50"/>
  <c r="H103" i="50"/>
  <c r="H102" i="50"/>
  <c r="H101" i="50"/>
  <c r="H100" i="50"/>
  <c r="H99" i="50"/>
  <c r="H98" i="50"/>
  <c r="H97" i="50"/>
  <c r="H96" i="50"/>
  <c r="H95" i="50"/>
  <c r="H94" i="50"/>
  <c r="H93" i="50"/>
  <c r="H113" i="50"/>
  <c r="H88" i="50"/>
  <c r="H89" i="50"/>
  <c r="H84" i="50"/>
  <c r="H85" i="50"/>
  <c r="H80" i="50"/>
  <c r="H79" i="50"/>
  <c r="H78" i="50"/>
  <c r="H75" i="50"/>
  <c r="M74" i="50"/>
  <c r="H74" i="50"/>
  <c r="M73" i="50"/>
  <c r="H73" i="50"/>
  <c r="M69" i="50"/>
  <c r="H69" i="50"/>
  <c r="M68" i="50"/>
  <c r="H68" i="50"/>
  <c r="M67" i="50"/>
  <c r="H67" i="50"/>
  <c r="M66" i="50"/>
  <c r="H66" i="50"/>
  <c r="M65" i="50"/>
  <c r="H65" i="50"/>
  <c r="M64" i="50"/>
  <c r="H64" i="50"/>
  <c r="H70" i="50"/>
  <c r="M63" i="50"/>
  <c r="H63" i="50"/>
  <c r="F57" i="50"/>
  <c r="V56" i="50"/>
  <c r="M56" i="50"/>
  <c r="N56" i="50"/>
  <c r="J56" i="50"/>
  <c r="K56" i="50"/>
  <c r="H56" i="50"/>
  <c r="V55" i="50"/>
  <c r="N55" i="50"/>
  <c r="K55" i="50"/>
  <c r="H55" i="50"/>
  <c r="V54" i="50"/>
  <c r="N54" i="50"/>
  <c r="K54" i="50"/>
  <c r="H54" i="50"/>
  <c r="V53" i="50"/>
  <c r="N53" i="50"/>
  <c r="K53" i="50"/>
  <c r="H53" i="50"/>
  <c r="V52" i="50"/>
  <c r="N52" i="50"/>
  <c r="K52" i="50"/>
  <c r="H52" i="50"/>
  <c r="V51" i="50"/>
  <c r="N51" i="50"/>
  <c r="K51" i="50"/>
  <c r="H51" i="50"/>
  <c r="N50" i="50"/>
  <c r="K50" i="50"/>
  <c r="H50" i="50"/>
  <c r="V49" i="50"/>
  <c r="N49" i="50"/>
  <c r="K49" i="50"/>
  <c r="H49" i="50"/>
  <c r="V48" i="50"/>
  <c r="N48" i="50"/>
  <c r="K48" i="50"/>
  <c r="H48" i="50"/>
  <c r="V47" i="50"/>
  <c r="N47" i="50"/>
  <c r="K47" i="50"/>
  <c r="H47" i="50"/>
  <c r="V46" i="50"/>
  <c r="N46" i="50"/>
  <c r="K46" i="50"/>
  <c r="H46" i="50"/>
  <c r="V45" i="50"/>
  <c r="N45" i="50"/>
  <c r="K45" i="50"/>
  <c r="H45" i="50"/>
  <c r="V44" i="50"/>
  <c r="N44" i="50"/>
  <c r="K44" i="50"/>
  <c r="H44" i="50"/>
  <c r="V43" i="50"/>
  <c r="N43" i="50"/>
  <c r="K43" i="50"/>
  <c r="H43" i="50"/>
  <c r="V42" i="50"/>
  <c r="N42" i="50"/>
  <c r="K42" i="50"/>
  <c r="H42" i="50"/>
  <c r="V41" i="50"/>
  <c r="N41" i="50"/>
  <c r="K41" i="50"/>
  <c r="H41" i="50"/>
  <c r="V40" i="50"/>
  <c r="N40" i="50"/>
  <c r="K40" i="50"/>
  <c r="H40" i="50"/>
  <c r="V39" i="50"/>
  <c r="N39" i="50"/>
  <c r="K39" i="50"/>
  <c r="H39" i="50"/>
  <c r="V38" i="50"/>
  <c r="N38" i="50"/>
  <c r="K38" i="50"/>
  <c r="H38" i="50"/>
  <c r="V37" i="50"/>
  <c r="N37" i="50"/>
  <c r="K37" i="50"/>
  <c r="H37" i="50"/>
  <c r="V36" i="50"/>
  <c r="N36" i="50"/>
  <c r="K36" i="50"/>
  <c r="H36" i="50"/>
  <c r="V35" i="50"/>
  <c r="N35" i="50"/>
  <c r="K35" i="50"/>
  <c r="H35" i="50"/>
  <c r="V34" i="50"/>
  <c r="N34" i="50"/>
  <c r="N57" i="50"/>
  <c r="K34" i="50"/>
  <c r="K57" i="50"/>
  <c r="H34" i="50"/>
  <c r="H57" i="50"/>
  <c r="H58" i="50"/>
  <c r="H29" i="50"/>
  <c r="I29" i="50"/>
  <c r="H28" i="50"/>
  <c r="H27" i="50"/>
  <c r="H26" i="50"/>
  <c r="H25" i="50"/>
  <c r="H24" i="50"/>
  <c r="H23" i="50"/>
  <c r="H22" i="50"/>
  <c r="H21" i="50"/>
  <c r="H20" i="50"/>
  <c r="H19" i="50"/>
  <c r="H18" i="50"/>
  <c r="H17" i="50"/>
  <c r="H16" i="50"/>
  <c r="H15" i="50"/>
  <c r="H14" i="50"/>
  <c r="H13" i="50"/>
  <c r="H12" i="50"/>
  <c r="H11" i="50"/>
  <c r="H10" i="50"/>
  <c r="H9" i="50"/>
  <c r="D99" i="49"/>
  <c r="H88" i="49"/>
  <c r="H85" i="49"/>
  <c r="H84" i="49"/>
  <c r="H83" i="49"/>
  <c r="H82" i="49"/>
  <c r="H81" i="49"/>
  <c r="H80" i="49"/>
  <c r="H79" i="49"/>
  <c r="H78" i="49"/>
  <c r="H77" i="49"/>
  <c r="H76" i="49"/>
  <c r="H75" i="49"/>
  <c r="H74" i="49"/>
  <c r="H73" i="49"/>
  <c r="H72" i="49"/>
  <c r="H71" i="49"/>
  <c r="H70" i="49"/>
  <c r="H69" i="49"/>
  <c r="H68" i="49"/>
  <c r="H67" i="49"/>
  <c r="H66" i="49"/>
  <c r="H65" i="49"/>
  <c r="H64" i="49"/>
  <c r="H63" i="49"/>
  <c r="H62" i="49"/>
  <c r="M57" i="49"/>
  <c r="H57" i="49"/>
  <c r="M56" i="49"/>
  <c r="H56" i="49"/>
  <c r="M55" i="49"/>
  <c r="H55" i="49"/>
  <c r="M54" i="49"/>
  <c r="H54" i="49"/>
  <c r="M53" i="49"/>
  <c r="H53" i="49"/>
  <c r="M52" i="49"/>
  <c r="H52" i="49"/>
  <c r="H58" i="49"/>
  <c r="M51" i="49"/>
  <c r="H51" i="49"/>
  <c r="F44" i="49"/>
  <c r="V43" i="49"/>
  <c r="N43" i="49"/>
  <c r="M43" i="49"/>
  <c r="K43" i="49"/>
  <c r="J43" i="49"/>
  <c r="H43" i="49"/>
  <c r="V42" i="49"/>
  <c r="N42" i="49"/>
  <c r="K42" i="49"/>
  <c r="J42" i="49"/>
  <c r="H42" i="49"/>
  <c r="V41" i="49"/>
  <c r="N41" i="49"/>
  <c r="K41" i="49"/>
  <c r="H41" i="49"/>
  <c r="V40" i="49"/>
  <c r="N40" i="49"/>
  <c r="K40" i="49"/>
  <c r="H40" i="49"/>
  <c r="V39" i="49"/>
  <c r="N39" i="49"/>
  <c r="K39" i="49"/>
  <c r="H39" i="49"/>
  <c r="V38" i="49"/>
  <c r="N38" i="49"/>
  <c r="K38" i="49"/>
  <c r="H38" i="49"/>
  <c r="N37" i="49"/>
  <c r="K37" i="49"/>
  <c r="H37" i="49"/>
  <c r="V36" i="49"/>
  <c r="N36" i="49"/>
  <c r="K36" i="49"/>
  <c r="H36" i="49"/>
  <c r="V35" i="49"/>
  <c r="N35" i="49"/>
  <c r="K35" i="49"/>
  <c r="H35" i="49"/>
  <c r="V34" i="49"/>
  <c r="N34" i="49"/>
  <c r="K34" i="49"/>
  <c r="H34" i="49"/>
  <c r="V33" i="49"/>
  <c r="N33" i="49"/>
  <c r="K33" i="49"/>
  <c r="H33" i="49"/>
  <c r="V32" i="49"/>
  <c r="N32" i="49"/>
  <c r="K32" i="49"/>
  <c r="H32" i="49"/>
  <c r="V31" i="49"/>
  <c r="N31" i="49"/>
  <c r="K31" i="49"/>
  <c r="H31" i="49"/>
  <c r="V30" i="49"/>
  <c r="N30" i="49"/>
  <c r="K30" i="49"/>
  <c r="H30" i="49"/>
  <c r="V29" i="49"/>
  <c r="N29" i="49"/>
  <c r="K29" i="49"/>
  <c r="H29" i="49"/>
  <c r="V28" i="49"/>
  <c r="N28" i="49"/>
  <c r="K28" i="49"/>
  <c r="H28" i="49"/>
  <c r="V27" i="49"/>
  <c r="N27" i="49"/>
  <c r="K27" i="49"/>
  <c r="H27" i="49"/>
  <c r="V26" i="49"/>
  <c r="N26" i="49"/>
  <c r="K26" i="49"/>
  <c r="H26" i="49"/>
  <c r="V25" i="49"/>
  <c r="N25" i="49"/>
  <c r="K25" i="49"/>
  <c r="H25" i="49"/>
  <c r="V24" i="49"/>
  <c r="N24" i="49"/>
  <c r="K24" i="49"/>
  <c r="H24" i="49"/>
  <c r="V23" i="49"/>
  <c r="N23" i="49"/>
  <c r="K23" i="49"/>
  <c r="H23" i="49"/>
  <c r="V22" i="49"/>
  <c r="N22" i="49"/>
  <c r="K22" i="49"/>
  <c r="H22" i="49"/>
  <c r="V21" i="49"/>
  <c r="N21" i="49"/>
  <c r="N44" i="49"/>
  <c r="K21" i="49"/>
  <c r="H21" i="49"/>
  <c r="I16" i="49"/>
  <c r="H16" i="49"/>
  <c r="H15" i="49"/>
  <c r="H14" i="49"/>
  <c r="H13" i="49"/>
  <c r="H12" i="49"/>
  <c r="H11" i="49"/>
  <c r="H10" i="49"/>
  <c r="H9" i="49"/>
  <c r="H17" i="49"/>
  <c r="K93" i="49"/>
  <c r="D126" i="48"/>
  <c r="B117" i="48"/>
  <c r="H115" i="48"/>
  <c r="H112" i="48"/>
  <c r="H111" i="48"/>
  <c r="H110" i="48"/>
  <c r="H109" i="48"/>
  <c r="H108" i="48"/>
  <c r="H107" i="48"/>
  <c r="H106" i="48"/>
  <c r="H105" i="48"/>
  <c r="H104" i="48"/>
  <c r="H103" i="48"/>
  <c r="H102" i="48"/>
  <c r="H101" i="48"/>
  <c r="H100" i="48"/>
  <c r="H99" i="48"/>
  <c r="H98" i="48"/>
  <c r="H113" i="48"/>
  <c r="H97" i="48"/>
  <c r="H96" i="48"/>
  <c r="H95" i="48"/>
  <c r="H94" i="48"/>
  <c r="H93" i="48"/>
  <c r="H88" i="48"/>
  <c r="H89" i="48"/>
  <c r="H84" i="48"/>
  <c r="H85" i="48"/>
  <c r="H79" i="48"/>
  <c r="H80" i="48"/>
  <c r="H78" i="48"/>
  <c r="M74" i="48"/>
  <c r="H74" i="48"/>
  <c r="M73" i="48"/>
  <c r="H73" i="48"/>
  <c r="H75" i="48"/>
  <c r="M69" i="48"/>
  <c r="H69" i="48"/>
  <c r="M68" i="48"/>
  <c r="H68" i="48"/>
  <c r="M67" i="48"/>
  <c r="H67" i="48"/>
  <c r="M66" i="48"/>
  <c r="H66" i="48"/>
  <c r="M65" i="48"/>
  <c r="H65" i="48"/>
  <c r="M64" i="48"/>
  <c r="H64" i="48"/>
  <c r="M63" i="48"/>
  <c r="H63" i="48"/>
  <c r="F57" i="48"/>
  <c r="V56" i="48"/>
  <c r="M56" i="48"/>
  <c r="N56" i="48"/>
  <c r="J56" i="48"/>
  <c r="K56" i="48"/>
  <c r="H56" i="48"/>
  <c r="V55" i="48"/>
  <c r="N55" i="48"/>
  <c r="K55" i="48"/>
  <c r="H55" i="48"/>
  <c r="V54" i="48"/>
  <c r="N54" i="48"/>
  <c r="K54" i="48"/>
  <c r="H54" i="48"/>
  <c r="V53" i="48"/>
  <c r="N53" i="48"/>
  <c r="K53" i="48"/>
  <c r="H53" i="48"/>
  <c r="V52" i="48"/>
  <c r="N52" i="48"/>
  <c r="K52" i="48"/>
  <c r="H52" i="48"/>
  <c r="V51" i="48"/>
  <c r="N51" i="48"/>
  <c r="K51" i="48"/>
  <c r="H51" i="48"/>
  <c r="N50" i="48"/>
  <c r="K50" i="48"/>
  <c r="H50" i="48"/>
  <c r="V49" i="48"/>
  <c r="N49" i="48"/>
  <c r="K49" i="48"/>
  <c r="H49" i="48"/>
  <c r="V48" i="48"/>
  <c r="N48" i="48"/>
  <c r="K48" i="48"/>
  <c r="H48" i="48"/>
  <c r="V47" i="48"/>
  <c r="N47" i="48"/>
  <c r="K47" i="48"/>
  <c r="H47" i="48"/>
  <c r="V46" i="48"/>
  <c r="N46" i="48"/>
  <c r="K46" i="48"/>
  <c r="H46" i="48"/>
  <c r="V45" i="48"/>
  <c r="N45" i="48"/>
  <c r="K45" i="48"/>
  <c r="H45" i="48"/>
  <c r="V44" i="48"/>
  <c r="N44" i="48"/>
  <c r="K44" i="48"/>
  <c r="H44" i="48"/>
  <c r="V43" i="48"/>
  <c r="N43" i="48"/>
  <c r="K43" i="48"/>
  <c r="H43" i="48"/>
  <c r="V42" i="48"/>
  <c r="N42" i="48"/>
  <c r="K42" i="48"/>
  <c r="H42" i="48"/>
  <c r="V41" i="48"/>
  <c r="N41" i="48"/>
  <c r="K41" i="48"/>
  <c r="H41" i="48"/>
  <c r="V40" i="48"/>
  <c r="N40" i="48"/>
  <c r="K40" i="48"/>
  <c r="H40" i="48"/>
  <c r="V39" i="48"/>
  <c r="N39" i="48"/>
  <c r="K39" i="48"/>
  <c r="H39" i="48"/>
  <c r="V38" i="48"/>
  <c r="N38" i="48"/>
  <c r="K38" i="48"/>
  <c r="H38" i="48"/>
  <c r="V37" i="48"/>
  <c r="N37" i="48"/>
  <c r="K37" i="48"/>
  <c r="H37" i="48"/>
  <c r="V36" i="48"/>
  <c r="N36" i="48"/>
  <c r="K36" i="48"/>
  <c r="H36" i="48"/>
  <c r="V35" i="48"/>
  <c r="N35" i="48"/>
  <c r="K35" i="48"/>
  <c r="H35" i="48"/>
  <c r="V34" i="48"/>
  <c r="N34" i="48"/>
  <c r="N57" i="48"/>
  <c r="K34" i="48"/>
  <c r="K57" i="48"/>
  <c r="H34" i="48"/>
  <c r="H57" i="48"/>
  <c r="H58" i="48"/>
  <c r="H29" i="48"/>
  <c r="I29" i="48"/>
  <c r="H28" i="48"/>
  <c r="H27" i="48"/>
  <c r="H26" i="48"/>
  <c r="H25" i="48"/>
  <c r="H24" i="48"/>
  <c r="H23" i="48"/>
  <c r="H22" i="48"/>
  <c r="H21" i="48"/>
  <c r="H20" i="48"/>
  <c r="H19" i="48"/>
  <c r="H18" i="48"/>
  <c r="H17" i="48"/>
  <c r="H16" i="48"/>
  <c r="H15" i="48"/>
  <c r="H14" i="48"/>
  <c r="H13" i="48"/>
  <c r="H12" i="48"/>
  <c r="H11" i="48"/>
  <c r="H10" i="48"/>
  <c r="H9" i="48"/>
  <c r="D126" i="47"/>
  <c r="B117" i="47"/>
  <c r="H115" i="47"/>
  <c r="H112" i="47"/>
  <c r="H111" i="47"/>
  <c r="H110" i="47"/>
  <c r="H109" i="47"/>
  <c r="H108" i="47"/>
  <c r="H107" i="47"/>
  <c r="H106" i="47"/>
  <c r="H105" i="47"/>
  <c r="H104" i="47"/>
  <c r="H103" i="47"/>
  <c r="H102" i="47"/>
  <c r="H101" i="47"/>
  <c r="H100" i="47"/>
  <c r="H99" i="47"/>
  <c r="H98" i="47"/>
  <c r="H113" i="47"/>
  <c r="H97" i="47"/>
  <c r="H96" i="47"/>
  <c r="H95" i="47"/>
  <c r="H94" i="47"/>
  <c r="H93" i="47"/>
  <c r="H88" i="47"/>
  <c r="H89" i="47"/>
  <c r="H84" i="47"/>
  <c r="H85" i="47"/>
  <c r="H79" i="47"/>
  <c r="H80" i="47"/>
  <c r="H78" i="47"/>
  <c r="M74" i="47"/>
  <c r="H74" i="47"/>
  <c r="M73" i="47"/>
  <c r="H73" i="47"/>
  <c r="M69" i="47"/>
  <c r="H69" i="47"/>
  <c r="M68" i="47"/>
  <c r="H68" i="47"/>
  <c r="M67" i="47"/>
  <c r="H67" i="47"/>
  <c r="M66" i="47"/>
  <c r="H66" i="47"/>
  <c r="M65" i="47"/>
  <c r="H65" i="47"/>
  <c r="M64" i="47"/>
  <c r="H64" i="47"/>
  <c r="M63" i="47"/>
  <c r="H63" i="47"/>
  <c r="F57" i="47"/>
  <c r="V56" i="47"/>
  <c r="M56" i="47"/>
  <c r="N56" i="47"/>
  <c r="J56" i="47"/>
  <c r="K56" i="47"/>
  <c r="H56" i="47"/>
  <c r="V55" i="47"/>
  <c r="N55" i="47"/>
  <c r="K55" i="47"/>
  <c r="H55" i="47"/>
  <c r="V54" i="47"/>
  <c r="N54" i="47"/>
  <c r="K54" i="47"/>
  <c r="H54" i="47"/>
  <c r="V53" i="47"/>
  <c r="N53" i="47"/>
  <c r="K53" i="47"/>
  <c r="H53" i="47"/>
  <c r="V52" i="47"/>
  <c r="N52" i="47"/>
  <c r="K52" i="47"/>
  <c r="H52" i="47"/>
  <c r="V51" i="47"/>
  <c r="N51" i="47"/>
  <c r="K51" i="47"/>
  <c r="H51" i="47"/>
  <c r="N50" i="47"/>
  <c r="K50" i="47"/>
  <c r="H50" i="47"/>
  <c r="V49" i="47"/>
  <c r="N49" i="47"/>
  <c r="K49" i="47"/>
  <c r="H49" i="47"/>
  <c r="V48" i="47"/>
  <c r="N48" i="47"/>
  <c r="K48" i="47"/>
  <c r="H48" i="47"/>
  <c r="V47" i="47"/>
  <c r="N47" i="47"/>
  <c r="K47" i="47"/>
  <c r="H47" i="47"/>
  <c r="V46" i="47"/>
  <c r="N46" i="47"/>
  <c r="K46" i="47"/>
  <c r="H46" i="47"/>
  <c r="V45" i="47"/>
  <c r="N45" i="47"/>
  <c r="K45" i="47"/>
  <c r="H45" i="47"/>
  <c r="V44" i="47"/>
  <c r="N44" i="47"/>
  <c r="K44" i="47"/>
  <c r="H44" i="47"/>
  <c r="V43" i="47"/>
  <c r="N43" i="47"/>
  <c r="K43" i="47"/>
  <c r="H43" i="47"/>
  <c r="V42" i="47"/>
  <c r="N42" i="47"/>
  <c r="K42" i="47"/>
  <c r="H42" i="47"/>
  <c r="V41" i="47"/>
  <c r="N41" i="47"/>
  <c r="K41" i="47"/>
  <c r="H41" i="47"/>
  <c r="V40" i="47"/>
  <c r="N40" i="47"/>
  <c r="K40" i="47"/>
  <c r="H40" i="47"/>
  <c r="V39" i="47"/>
  <c r="N39" i="47"/>
  <c r="K39" i="47"/>
  <c r="H39" i="47"/>
  <c r="V38" i="47"/>
  <c r="N38" i="47"/>
  <c r="K38" i="47"/>
  <c r="H38" i="47"/>
  <c r="V37" i="47"/>
  <c r="N37" i="47"/>
  <c r="K37" i="47"/>
  <c r="H37" i="47"/>
  <c r="V36" i="47"/>
  <c r="N36" i="47"/>
  <c r="K36" i="47"/>
  <c r="H36" i="47"/>
  <c r="V35" i="47"/>
  <c r="N35" i="47"/>
  <c r="K35" i="47"/>
  <c r="H35" i="47"/>
  <c r="V34" i="47"/>
  <c r="N34" i="47"/>
  <c r="N57" i="47"/>
  <c r="K34" i="47"/>
  <c r="K57" i="47"/>
  <c r="H34" i="47"/>
  <c r="H57" i="47"/>
  <c r="H58" i="47"/>
  <c r="H29" i="47"/>
  <c r="I29" i="47"/>
  <c r="H28" i="47"/>
  <c r="H27" i="47"/>
  <c r="H26" i="47"/>
  <c r="H25" i="47"/>
  <c r="H24" i="47"/>
  <c r="H23" i="47"/>
  <c r="H22" i="47"/>
  <c r="H21" i="47"/>
  <c r="H20" i="47"/>
  <c r="H19" i="47"/>
  <c r="H18" i="47"/>
  <c r="H17" i="47"/>
  <c r="H16" i="47"/>
  <c r="H15" i="47"/>
  <c r="H14" i="47"/>
  <c r="H13" i="47"/>
  <c r="H12" i="47"/>
  <c r="H11" i="47"/>
  <c r="H10" i="47"/>
  <c r="H9" i="47"/>
  <c r="D99" i="46"/>
  <c r="H88" i="46"/>
  <c r="H85" i="46"/>
  <c r="H84" i="46"/>
  <c r="H83" i="46"/>
  <c r="H82" i="46"/>
  <c r="H81" i="46"/>
  <c r="H80" i="46"/>
  <c r="H79" i="46"/>
  <c r="H78" i="46"/>
  <c r="H77" i="46"/>
  <c r="H76" i="46"/>
  <c r="H75" i="46"/>
  <c r="H74" i="46"/>
  <c r="H73" i="46"/>
  <c r="H72" i="46"/>
  <c r="H71" i="46"/>
  <c r="H70" i="46"/>
  <c r="H69" i="46"/>
  <c r="H68" i="46"/>
  <c r="H67" i="46"/>
  <c r="H66" i="46"/>
  <c r="H65" i="46"/>
  <c r="H64" i="46"/>
  <c r="H63" i="46"/>
  <c r="H62" i="46"/>
  <c r="H58" i="46"/>
  <c r="M57" i="46"/>
  <c r="H57" i="46"/>
  <c r="M56" i="46"/>
  <c r="H56" i="46"/>
  <c r="M55" i="46"/>
  <c r="H55" i="46"/>
  <c r="M54" i="46"/>
  <c r="H54" i="46"/>
  <c r="M53" i="46"/>
  <c r="H53" i="46"/>
  <c r="M52" i="46"/>
  <c r="H52" i="46"/>
  <c r="M51" i="46"/>
  <c r="H51" i="46"/>
  <c r="F44" i="46"/>
  <c r="V43" i="46"/>
  <c r="M43" i="46"/>
  <c r="N43" i="46"/>
  <c r="K43" i="46"/>
  <c r="J43" i="46"/>
  <c r="H43" i="46"/>
  <c r="V42" i="46"/>
  <c r="N42" i="46"/>
  <c r="J42" i="46"/>
  <c r="K42" i="46"/>
  <c r="H42" i="46"/>
  <c r="V41" i="46"/>
  <c r="N41" i="46"/>
  <c r="K41" i="46"/>
  <c r="H41" i="46"/>
  <c r="V40" i="46"/>
  <c r="N40" i="46"/>
  <c r="K40" i="46"/>
  <c r="H40" i="46"/>
  <c r="V39" i="46"/>
  <c r="N39" i="46"/>
  <c r="K39" i="46"/>
  <c r="H39" i="46"/>
  <c r="V38" i="46"/>
  <c r="N38" i="46"/>
  <c r="K38" i="46"/>
  <c r="H38" i="46"/>
  <c r="N37" i="46"/>
  <c r="K37" i="46"/>
  <c r="H37" i="46"/>
  <c r="V36" i="46"/>
  <c r="N36" i="46"/>
  <c r="K36" i="46"/>
  <c r="H36" i="46"/>
  <c r="V35" i="46"/>
  <c r="N35" i="46"/>
  <c r="K35" i="46"/>
  <c r="H35" i="46"/>
  <c r="V34" i="46"/>
  <c r="N34" i="46"/>
  <c r="K34" i="46"/>
  <c r="H34" i="46"/>
  <c r="V33" i="46"/>
  <c r="N33" i="46"/>
  <c r="K33" i="46"/>
  <c r="H33" i="46"/>
  <c r="V32" i="46"/>
  <c r="N32" i="46"/>
  <c r="K32" i="46"/>
  <c r="H32" i="46"/>
  <c r="V31" i="46"/>
  <c r="N31" i="46"/>
  <c r="K31" i="46"/>
  <c r="H31" i="46"/>
  <c r="V30" i="46"/>
  <c r="N30" i="46"/>
  <c r="K30" i="46"/>
  <c r="H30" i="46"/>
  <c r="V29" i="46"/>
  <c r="N29" i="46"/>
  <c r="K29" i="46"/>
  <c r="H29" i="46"/>
  <c r="V28" i="46"/>
  <c r="N28" i="46"/>
  <c r="K28" i="46"/>
  <c r="H28" i="46"/>
  <c r="V27" i="46"/>
  <c r="N27" i="46"/>
  <c r="K27" i="46"/>
  <c r="H27" i="46"/>
  <c r="V26" i="46"/>
  <c r="N26" i="46"/>
  <c r="K26" i="46"/>
  <c r="H26" i="46"/>
  <c r="V25" i="46"/>
  <c r="N25" i="46"/>
  <c r="K25" i="46"/>
  <c r="H25" i="46"/>
  <c r="V24" i="46"/>
  <c r="N24" i="46"/>
  <c r="K24" i="46"/>
  <c r="H24" i="46"/>
  <c r="V23" i="46"/>
  <c r="N23" i="46"/>
  <c r="K23" i="46"/>
  <c r="H23" i="46"/>
  <c r="V22" i="46"/>
  <c r="N22" i="46"/>
  <c r="K22" i="46"/>
  <c r="H22" i="46"/>
  <c r="V21" i="46"/>
  <c r="N21" i="46"/>
  <c r="K21" i="46"/>
  <c r="H21" i="46"/>
  <c r="I16" i="46"/>
  <c r="H16" i="46"/>
  <c r="H15" i="46"/>
  <c r="H14" i="46"/>
  <c r="H13" i="46"/>
  <c r="H12" i="46"/>
  <c r="H11" i="46"/>
  <c r="H10" i="46"/>
  <c r="H17" i="46"/>
  <c r="K93" i="46"/>
  <c r="H9" i="46"/>
  <c r="H21" i="42"/>
  <c r="H20" i="42"/>
  <c r="H23" i="42"/>
  <c r="H86" i="59"/>
  <c r="H30" i="58"/>
  <c r="K120" i="58"/>
  <c r="K44" i="57"/>
  <c r="H30" i="56"/>
  <c r="K120" i="56"/>
  <c r="H70" i="56"/>
  <c r="K44" i="55"/>
  <c r="H86" i="55"/>
  <c r="H30" i="54"/>
  <c r="K120" i="54"/>
  <c r="H70" i="54"/>
  <c r="H75" i="54"/>
  <c r="H86" i="53"/>
  <c r="H30" i="52"/>
  <c r="K120" i="52"/>
  <c r="H86" i="51"/>
  <c r="H30" i="50"/>
  <c r="K120" i="50"/>
  <c r="K44" i="49"/>
  <c r="H86" i="49"/>
  <c r="H70" i="48"/>
  <c r="H90" i="48"/>
  <c r="H30" i="48"/>
  <c r="K120" i="48"/>
  <c r="K44" i="46"/>
  <c r="H86" i="46"/>
  <c r="H30" i="47"/>
  <c r="K120" i="47"/>
  <c r="H70" i="47"/>
  <c r="H75" i="47"/>
  <c r="H27" i="86"/>
  <c r="K117" i="86"/>
  <c r="K94" i="87"/>
  <c r="N44" i="87"/>
  <c r="H45" i="87"/>
  <c r="K118" i="86"/>
  <c r="H56" i="86"/>
  <c r="H44" i="85"/>
  <c r="K44" i="85"/>
  <c r="K121" i="84"/>
  <c r="H59" i="84"/>
  <c r="H90" i="84"/>
  <c r="H44" i="83"/>
  <c r="N44" i="83"/>
  <c r="H59" i="82"/>
  <c r="H90" i="82"/>
  <c r="K121" i="82"/>
  <c r="H60" i="82"/>
  <c r="H44" i="81"/>
  <c r="K44" i="81"/>
  <c r="N44" i="81"/>
  <c r="H59" i="80"/>
  <c r="H60" i="80"/>
  <c r="K121" i="80"/>
  <c r="H90" i="80"/>
  <c r="H44" i="79"/>
  <c r="N44" i="79"/>
  <c r="H59" i="78"/>
  <c r="H90" i="78"/>
  <c r="K121" i="78"/>
  <c r="H60" i="78"/>
  <c r="H44" i="77"/>
  <c r="K44" i="77"/>
  <c r="N57" i="76"/>
  <c r="H58" i="76"/>
  <c r="H44" i="75"/>
  <c r="K44" i="75"/>
  <c r="I16" i="75"/>
  <c r="H58" i="74"/>
  <c r="H44" i="73"/>
  <c r="N44" i="73"/>
  <c r="K121" i="72"/>
  <c r="H59" i="72"/>
  <c r="H90" i="72"/>
  <c r="H44" i="71"/>
  <c r="N44" i="71"/>
  <c r="N57" i="70"/>
  <c r="H58" i="70"/>
  <c r="H44" i="69"/>
  <c r="K44" i="69"/>
  <c r="H58" i="68"/>
  <c r="H44" i="67"/>
  <c r="K44" i="67"/>
  <c r="N44" i="67"/>
  <c r="K121" i="66"/>
  <c r="H59" i="66"/>
  <c r="H60" i="66"/>
  <c r="H44" i="65"/>
  <c r="H59" i="64"/>
  <c r="H90" i="64"/>
  <c r="K121" i="64"/>
  <c r="H60" i="64"/>
  <c r="H44" i="63"/>
  <c r="N44" i="63"/>
  <c r="H58" i="62"/>
  <c r="H44" i="61"/>
  <c r="N44" i="61"/>
  <c r="K57" i="60"/>
  <c r="H58" i="60"/>
  <c r="H44" i="59"/>
  <c r="K44" i="59"/>
  <c r="N44" i="59"/>
  <c r="H58" i="58"/>
  <c r="H44" i="57"/>
  <c r="N44" i="57"/>
  <c r="H58" i="56"/>
  <c r="H44" i="55"/>
  <c r="N44" i="55"/>
  <c r="H59" i="54"/>
  <c r="H60" i="54"/>
  <c r="K121" i="54"/>
  <c r="H44" i="53"/>
  <c r="K44" i="53"/>
  <c r="N44" i="53"/>
  <c r="H58" i="52"/>
  <c r="H44" i="51"/>
  <c r="K44" i="51"/>
  <c r="H59" i="50"/>
  <c r="H90" i="50"/>
  <c r="K121" i="50"/>
  <c r="H44" i="49"/>
  <c r="K121" i="48"/>
  <c r="H59" i="48"/>
  <c r="H60" i="48"/>
  <c r="H59" i="47"/>
  <c r="H90" i="47"/>
  <c r="K121" i="47"/>
  <c r="H44" i="46"/>
  <c r="N44" i="46"/>
  <c r="D99" i="45"/>
  <c r="H88" i="45"/>
  <c r="H85" i="45"/>
  <c r="H84" i="45"/>
  <c r="H83" i="45"/>
  <c r="H82" i="45"/>
  <c r="H81" i="45"/>
  <c r="H80" i="45"/>
  <c r="H79" i="45"/>
  <c r="H78" i="45"/>
  <c r="H77" i="45"/>
  <c r="H76" i="45"/>
  <c r="H75" i="45"/>
  <c r="H74" i="45"/>
  <c r="H73" i="45"/>
  <c r="H72" i="45"/>
  <c r="H71" i="45"/>
  <c r="H70" i="45"/>
  <c r="H69" i="45"/>
  <c r="H68" i="45"/>
  <c r="H67" i="45"/>
  <c r="H66" i="45"/>
  <c r="H65" i="45"/>
  <c r="H64" i="45"/>
  <c r="H63" i="45"/>
  <c r="H62" i="45"/>
  <c r="H86" i="45"/>
  <c r="H58" i="45"/>
  <c r="M57" i="45"/>
  <c r="H57" i="45"/>
  <c r="M56" i="45"/>
  <c r="H56" i="45"/>
  <c r="M55" i="45"/>
  <c r="H55" i="45"/>
  <c r="M54" i="45"/>
  <c r="H54" i="45"/>
  <c r="M53" i="45"/>
  <c r="H53" i="45"/>
  <c r="M52" i="45"/>
  <c r="H52" i="45"/>
  <c r="M51" i="45"/>
  <c r="H51" i="45"/>
  <c r="F44" i="45"/>
  <c r="V43" i="45"/>
  <c r="M43" i="45"/>
  <c r="N43" i="45"/>
  <c r="K43" i="45"/>
  <c r="J43" i="45"/>
  <c r="H43" i="45"/>
  <c r="V42" i="45"/>
  <c r="N42" i="45"/>
  <c r="J42" i="45"/>
  <c r="K42" i="45"/>
  <c r="H42" i="45"/>
  <c r="V41" i="45"/>
  <c r="N41" i="45"/>
  <c r="K41" i="45"/>
  <c r="H41" i="45"/>
  <c r="V40" i="45"/>
  <c r="N40" i="45"/>
  <c r="K40" i="45"/>
  <c r="H40" i="45"/>
  <c r="V39" i="45"/>
  <c r="N39" i="45"/>
  <c r="K39" i="45"/>
  <c r="H39" i="45"/>
  <c r="V38" i="45"/>
  <c r="N38" i="45"/>
  <c r="K38" i="45"/>
  <c r="H38" i="45"/>
  <c r="N37" i="45"/>
  <c r="K37" i="45"/>
  <c r="H37" i="45"/>
  <c r="V36" i="45"/>
  <c r="N36" i="45"/>
  <c r="K36" i="45"/>
  <c r="H36" i="45"/>
  <c r="V35" i="45"/>
  <c r="N35" i="45"/>
  <c r="K35" i="45"/>
  <c r="H35" i="45"/>
  <c r="V34" i="45"/>
  <c r="N34" i="45"/>
  <c r="K34" i="45"/>
  <c r="H34" i="45"/>
  <c r="V33" i="45"/>
  <c r="N33" i="45"/>
  <c r="K33" i="45"/>
  <c r="H33" i="45"/>
  <c r="V32" i="45"/>
  <c r="N32" i="45"/>
  <c r="K32" i="45"/>
  <c r="H32" i="45"/>
  <c r="V31" i="45"/>
  <c r="N31" i="45"/>
  <c r="K31" i="45"/>
  <c r="H31" i="45"/>
  <c r="V30" i="45"/>
  <c r="N30" i="45"/>
  <c r="K30" i="45"/>
  <c r="H30" i="45"/>
  <c r="V29" i="45"/>
  <c r="N29" i="45"/>
  <c r="K29" i="45"/>
  <c r="H29" i="45"/>
  <c r="V28" i="45"/>
  <c r="N28" i="45"/>
  <c r="K28" i="45"/>
  <c r="H28" i="45"/>
  <c r="V27" i="45"/>
  <c r="N27" i="45"/>
  <c r="K27" i="45"/>
  <c r="H27" i="45"/>
  <c r="V26" i="45"/>
  <c r="N26" i="45"/>
  <c r="K26" i="45"/>
  <c r="H26" i="45"/>
  <c r="V25" i="45"/>
  <c r="N25" i="45"/>
  <c r="K25" i="45"/>
  <c r="H25" i="45"/>
  <c r="V24" i="45"/>
  <c r="N24" i="45"/>
  <c r="K24" i="45"/>
  <c r="H24" i="45"/>
  <c r="V23" i="45"/>
  <c r="N23" i="45"/>
  <c r="K23" i="45"/>
  <c r="H23" i="45"/>
  <c r="V22" i="45"/>
  <c r="N22" i="45"/>
  <c r="K22" i="45"/>
  <c r="H22" i="45"/>
  <c r="V21" i="45"/>
  <c r="N21" i="45"/>
  <c r="K21" i="45"/>
  <c r="H21" i="45"/>
  <c r="H44" i="45"/>
  <c r="H16" i="45"/>
  <c r="I16" i="45"/>
  <c r="H15" i="45"/>
  <c r="H14" i="45"/>
  <c r="H13" i="45"/>
  <c r="H17" i="45"/>
  <c r="K93" i="45"/>
  <c r="H12" i="45"/>
  <c r="H11" i="45"/>
  <c r="H10" i="45"/>
  <c r="H9" i="45"/>
  <c r="D123" i="44"/>
  <c r="B114" i="44"/>
  <c r="H112" i="44"/>
  <c r="H109" i="44"/>
  <c r="H108" i="44"/>
  <c r="H107" i="44"/>
  <c r="H106" i="44"/>
  <c r="H105" i="44"/>
  <c r="H104" i="44"/>
  <c r="H103" i="44"/>
  <c r="H102" i="44"/>
  <c r="H101" i="44"/>
  <c r="H100" i="44"/>
  <c r="H99" i="44"/>
  <c r="H98" i="44"/>
  <c r="H97" i="44"/>
  <c r="H96" i="44"/>
  <c r="H110" i="44"/>
  <c r="H95" i="44"/>
  <c r="H94" i="44"/>
  <c r="H93" i="44"/>
  <c r="H92" i="44"/>
  <c r="H91" i="44"/>
  <c r="H90" i="44"/>
  <c r="H86" i="44"/>
  <c r="H85" i="44"/>
  <c r="H82" i="44"/>
  <c r="H81" i="44"/>
  <c r="H77" i="44"/>
  <c r="H76" i="44"/>
  <c r="H75" i="44"/>
  <c r="M71" i="44"/>
  <c r="H71" i="44"/>
  <c r="M70" i="44"/>
  <c r="H70" i="44"/>
  <c r="H72" i="44"/>
  <c r="M66" i="44"/>
  <c r="H66" i="44"/>
  <c r="M65" i="44"/>
  <c r="H65" i="44"/>
  <c r="M64" i="44"/>
  <c r="H64" i="44"/>
  <c r="M63" i="44"/>
  <c r="H63" i="44"/>
  <c r="M62" i="44"/>
  <c r="H62" i="44"/>
  <c r="M61" i="44"/>
  <c r="H61" i="44"/>
  <c r="M60" i="44"/>
  <c r="H60" i="44"/>
  <c r="H67" i="44"/>
  <c r="F54" i="44"/>
  <c r="V53" i="44"/>
  <c r="M53" i="44"/>
  <c r="N53" i="44"/>
  <c r="J53" i="44"/>
  <c r="K53" i="44"/>
  <c r="H53" i="44"/>
  <c r="V52" i="44"/>
  <c r="N52" i="44"/>
  <c r="K52" i="44"/>
  <c r="H52" i="44"/>
  <c r="V51" i="44"/>
  <c r="N51" i="44"/>
  <c r="K51" i="44"/>
  <c r="H51" i="44"/>
  <c r="V50" i="44"/>
  <c r="N50" i="44"/>
  <c r="K50" i="44"/>
  <c r="H50" i="44"/>
  <c r="V49" i="44"/>
  <c r="N49" i="44"/>
  <c r="K49" i="44"/>
  <c r="H49" i="44"/>
  <c r="V48" i="44"/>
  <c r="N48" i="44"/>
  <c r="K48" i="44"/>
  <c r="H48" i="44"/>
  <c r="N47" i="44"/>
  <c r="K47" i="44"/>
  <c r="H47" i="44"/>
  <c r="V46" i="44"/>
  <c r="N46" i="44"/>
  <c r="K46" i="44"/>
  <c r="H46" i="44"/>
  <c r="V45" i="44"/>
  <c r="N45" i="44"/>
  <c r="K45" i="44"/>
  <c r="H45" i="44"/>
  <c r="V44" i="44"/>
  <c r="N44" i="44"/>
  <c r="K44" i="44"/>
  <c r="H44" i="44"/>
  <c r="V43" i="44"/>
  <c r="N43" i="44"/>
  <c r="K43" i="44"/>
  <c r="H43" i="44"/>
  <c r="V42" i="44"/>
  <c r="N42" i="44"/>
  <c r="K42" i="44"/>
  <c r="H42" i="44"/>
  <c r="V41" i="44"/>
  <c r="N41" i="44"/>
  <c r="K41" i="44"/>
  <c r="H41" i="44"/>
  <c r="V40" i="44"/>
  <c r="N40" i="44"/>
  <c r="K40" i="44"/>
  <c r="H40" i="44"/>
  <c r="V39" i="44"/>
  <c r="N39" i="44"/>
  <c r="K39" i="44"/>
  <c r="H39" i="44"/>
  <c r="V38" i="44"/>
  <c r="N38" i="44"/>
  <c r="K38" i="44"/>
  <c r="H38" i="44"/>
  <c r="V37" i="44"/>
  <c r="N37" i="44"/>
  <c r="K37" i="44"/>
  <c r="H37" i="44"/>
  <c r="V36" i="44"/>
  <c r="N36" i="44"/>
  <c r="K36" i="44"/>
  <c r="H36" i="44"/>
  <c r="V35" i="44"/>
  <c r="N35" i="44"/>
  <c r="K35" i="44"/>
  <c r="H35" i="44"/>
  <c r="V34" i="44"/>
  <c r="N34" i="44"/>
  <c r="K34" i="44"/>
  <c r="H34" i="44"/>
  <c r="V33" i="44"/>
  <c r="N33" i="44"/>
  <c r="K33" i="44"/>
  <c r="H33" i="44"/>
  <c r="V32" i="44"/>
  <c r="N32" i="44"/>
  <c r="K32" i="44"/>
  <c r="H32" i="44"/>
  <c r="V31" i="44"/>
  <c r="N31" i="44"/>
  <c r="N54" i="44"/>
  <c r="K31" i="44"/>
  <c r="K54" i="44"/>
  <c r="H31" i="44"/>
  <c r="H54" i="44"/>
  <c r="H55" i="44"/>
  <c r="H26" i="44"/>
  <c r="I26" i="44"/>
  <c r="H25" i="44"/>
  <c r="H24" i="44"/>
  <c r="H23" i="44"/>
  <c r="H22" i="44"/>
  <c r="H21" i="44"/>
  <c r="H20" i="44"/>
  <c r="H19" i="44"/>
  <c r="H18" i="44"/>
  <c r="H17" i="44"/>
  <c r="H16" i="44"/>
  <c r="H15" i="44"/>
  <c r="H14" i="44"/>
  <c r="H13" i="44"/>
  <c r="H12" i="44"/>
  <c r="H11" i="44"/>
  <c r="H10" i="44"/>
  <c r="H9" i="44"/>
  <c r="J42" i="43"/>
  <c r="K42" i="43"/>
  <c r="D99" i="43"/>
  <c r="H88" i="43"/>
  <c r="H85" i="43"/>
  <c r="H84" i="43"/>
  <c r="H83" i="43"/>
  <c r="H82" i="43"/>
  <c r="H81" i="43"/>
  <c r="H80" i="43"/>
  <c r="H79" i="43"/>
  <c r="H78" i="43"/>
  <c r="H77" i="43"/>
  <c r="H76" i="43"/>
  <c r="H75" i="43"/>
  <c r="H74" i="43"/>
  <c r="H73" i="43"/>
  <c r="H72" i="43"/>
  <c r="H71" i="43"/>
  <c r="H70" i="43"/>
  <c r="H69" i="43"/>
  <c r="H68" i="43"/>
  <c r="H67" i="43"/>
  <c r="H66" i="43"/>
  <c r="H65" i="43"/>
  <c r="H64" i="43"/>
  <c r="H63" i="43"/>
  <c r="H62" i="43"/>
  <c r="M57" i="43"/>
  <c r="H57" i="43"/>
  <c r="M56" i="43"/>
  <c r="H56" i="43"/>
  <c r="M55" i="43"/>
  <c r="H55" i="43"/>
  <c r="M54" i="43"/>
  <c r="H54" i="43"/>
  <c r="M53" i="43"/>
  <c r="H53" i="43"/>
  <c r="M52" i="43"/>
  <c r="H52" i="43"/>
  <c r="M51" i="43"/>
  <c r="H51" i="43"/>
  <c r="H58" i="43"/>
  <c r="F44" i="43"/>
  <c r="V43" i="43"/>
  <c r="M43" i="43"/>
  <c r="N43" i="43"/>
  <c r="J43" i="43"/>
  <c r="K43" i="43"/>
  <c r="H43" i="43"/>
  <c r="V42" i="43"/>
  <c r="N42" i="43"/>
  <c r="H42" i="43"/>
  <c r="V41" i="43"/>
  <c r="N41" i="43"/>
  <c r="K41" i="43"/>
  <c r="H41" i="43"/>
  <c r="V40" i="43"/>
  <c r="N40" i="43"/>
  <c r="K40" i="43"/>
  <c r="H40" i="43"/>
  <c r="V39" i="43"/>
  <c r="N39" i="43"/>
  <c r="K39" i="43"/>
  <c r="H39" i="43"/>
  <c r="V38" i="43"/>
  <c r="N38" i="43"/>
  <c r="K38" i="43"/>
  <c r="H38" i="43"/>
  <c r="N37" i="43"/>
  <c r="K37" i="43"/>
  <c r="H37" i="43"/>
  <c r="V36" i="43"/>
  <c r="N36" i="43"/>
  <c r="K36" i="43"/>
  <c r="H36" i="43"/>
  <c r="V35" i="43"/>
  <c r="N35" i="43"/>
  <c r="K35" i="43"/>
  <c r="H35" i="43"/>
  <c r="V34" i="43"/>
  <c r="N34" i="43"/>
  <c r="K34" i="43"/>
  <c r="H34" i="43"/>
  <c r="V33" i="43"/>
  <c r="N33" i="43"/>
  <c r="K33" i="43"/>
  <c r="H33" i="43"/>
  <c r="V32" i="43"/>
  <c r="N32" i="43"/>
  <c r="K32" i="43"/>
  <c r="H32" i="43"/>
  <c r="V31" i="43"/>
  <c r="N31" i="43"/>
  <c r="K31" i="43"/>
  <c r="H31" i="43"/>
  <c r="V30" i="43"/>
  <c r="N30" i="43"/>
  <c r="K30" i="43"/>
  <c r="H30" i="43"/>
  <c r="V29" i="43"/>
  <c r="N29" i="43"/>
  <c r="K29" i="43"/>
  <c r="H29" i="43"/>
  <c r="V28" i="43"/>
  <c r="N28" i="43"/>
  <c r="K28" i="43"/>
  <c r="H28" i="43"/>
  <c r="V27" i="43"/>
  <c r="N27" i="43"/>
  <c r="K27" i="43"/>
  <c r="H27" i="43"/>
  <c r="V26" i="43"/>
  <c r="N26" i="43"/>
  <c r="K26" i="43"/>
  <c r="H26" i="43"/>
  <c r="V25" i="43"/>
  <c r="N25" i="43"/>
  <c r="K25" i="43"/>
  <c r="H25" i="43"/>
  <c r="V24" i="43"/>
  <c r="N24" i="43"/>
  <c r="K24" i="43"/>
  <c r="H24" i="43"/>
  <c r="V23" i="43"/>
  <c r="N23" i="43"/>
  <c r="K23" i="43"/>
  <c r="H23" i="43"/>
  <c r="V22" i="43"/>
  <c r="N22" i="43"/>
  <c r="K22" i="43"/>
  <c r="H22" i="43"/>
  <c r="V21" i="43"/>
  <c r="N21" i="43"/>
  <c r="K21" i="43"/>
  <c r="H21" i="43"/>
  <c r="I16" i="43"/>
  <c r="H16" i="43"/>
  <c r="H15" i="43"/>
  <c r="H14" i="43"/>
  <c r="H13" i="43"/>
  <c r="H12" i="43"/>
  <c r="H11" i="43"/>
  <c r="H10" i="43"/>
  <c r="H9" i="43"/>
  <c r="H17" i="43"/>
  <c r="K93" i="43"/>
  <c r="D126" i="42"/>
  <c r="B117" i="42"/>
  <c r="H115" i="42"/>
  <c r="H112" i="42"/>
  <c r="H111" i="42"/>
  <c r="H110" i="42"/>
  <c r="H109" i="42"/>
  <c r="H108" i="42"/>
  <c r="H107" i="42"/>
  <c r="H106" i="42"/>
  <c r="H105" i="42"/>
  <c r="H104" i="42"/>
  <c r="H103" i="42"/>
  <c r="H102" i="42"/>
  <c r="H101" i="42"/>
  <c r="H100" i="42"/>
  <c r="H99" i="42"/>
  <c r="H98" i="42"/>
  <c r="H97" i="42"/>
  <c r="H96" i="42"/>
  <c r="H95" i="42"/>
  <c r="H94" i="42"/>
  <c r="H93" i="42"/>
  <c r="H88" i="42"/>
  <c r="H89" i="42"/>
  <c r="H84" i="42"/>
  <c r="H85" i="42"/>
  <c r="H79" i="42"/>
  <c r="H78" i="42"/>
  <c r="M74" i="42"/>
  <c r="H74" i="42"/>
  <c r="M73" i="42"/>
  <c r="H73" i="42"/>
  <c r="M69" i="42"/>
  <c r="H69" i="42"/>
  <c r="M68" i="42"/>
  <c r="H68" i="42"/>
  <c r="M67" i="42"/>
  <c r="H67" i="42"/>
  <c r="M66" i="42"/>
  <c r="H66" i="42"/>
  <c r="M65" i="42"/>
  <c r="H65" i="42"/>
  <c r="M64" i="42"/>
  <c r="H64" i="42"/>
  <c r="M63" i="42"/>
  <c r="H63" i="42"/>
  <c r="F57" i="42"/>
  <c r="V56" i="42"/>
  <c r="M56" i="42"/>
  <c r="N56" i="42"/>
  <c r="J56" i="42"/>
  <c r="K56" i="42"/>
  <c r="H56" i="42"/>
  <c r="V55" i="42"/>
  <c r="N55" i="42"/>
  <c r="K55" i="42"/>
  <c r="H55" i="42"/>
  <c r="V54" i="42"/>
  <c r="N54" i="42"/>
  <c r="K54" i="42"/>
  <c r="H54" i="42"/>
  <c r="V53" i="42"/>
  <c r="N53" i="42"/>
  <c r="K53" i="42"/>
  <c r="H53" i="42"/>
  <c r="V52" i="42"/>
  <c r="N52" i="42"/>
  <c r="K52" i="42"/>
  <c r="H52" i="42"/>
  <c r="V51" i="42"/>
  <c r="N51" i="42"/>
  <c r="K51" i="42"/>
  <c r="H51" i="42"/>
  <c r="N50" i="42"/>
  <c r="K50" i="42"/>
  <c r="H50" i="42"/>
  <c r="V49" i="42"/>
  <c r="N49" i="42"/>
  <c r="K49" i="42"/>
  <c r="H49" i="42"/>
  <c r="V48" i="42"/>
  <c r="N48" i="42"/>
  <c r="K48" i="42"/>
  <c r="H48" i="42"/>
  <c r="V47" i="42"/>
  <c r="N47" i="42"/>
  <c r="K47" i="42"/>
  <c r="H47" i="42"/>
  <c r="V46" i="42"/>
  <c r="N46" i="42"/>
  <c r="K46" i="42"/>
  <c r="H46" i="42"/>
  <c r="V45" i="42"/>
  <c r="N45" i="42"/>
  <c r="K45" i="42"/>
  <c r="H45" i="42"/>
  <c r="V44" i="42"/>
  <c r="N44" i="42"/>
  <c r="K44" i="42"/>
  <c r="H44" i="42"/>
  <c r="V43" i="42"/>
  <c r="N43" i="42"/>
  <c r="K43" i="42"/>
  <c r="H43" i="42"/>
  <c r="V42" i="42"/>
  <c r="N42" i="42"/>
  <c r="K42" i="42"/>
  <c r="H42" i="42"/>
  <c r="V41" i="42"/>
  <c r="N41" i="42"/>
  <c r="K41" i="42"/>
  <c r="H41" i="42"/>
  <c r="V40" i="42"/>
  <c r="N40" i="42"/>
  <c r="K40" i="42"/>
  <c r="H40" i="42"/>
  <c r="V39" i="42"/>
  <c r="N39" i="42"/>
  <c r="K39" i="42"/>
  <c r="H39" i="42"/>
  <c r="V38" i="42"/>
  <c r="N38" i="42"/>
  <c r="K38" i="42"/>
  <c r="H38" i="42"/>
  <c r="V37" i="42"/>
  <c r="N37" i="42"/>
  <c r="K37" i="42"/>
  <c r="H37" i="42"/>
  <c r="V36" i="42"/>
  <c r="N36" i="42"/>
  <c r="K36" i="42"/>
  <c r="H36" i="42"/>
  <c r="V35" i="42"/>
  <c r="N35" i="42"/>
  <c r="K35" i="42"/>
  <c r="H35" i="42"/>
  <c r="V34" i="42"/>
  <c r="N34" i="42"/>
  <c r="K34" i="42"/>
  <c r="H34" i="42"/>
  <c r="H29" i="42"/>
  <c r="I29" i="42"/>
  <c r="H28" i="42"/>
  <c r="H27" i="42"/>
  <c r="H26" i="42"/>
  <c r="H25" i="42"/>
  <c r="H24" i="42"/>
  <c r="H22" i="42"/>
  <c r="H19" i="42"/>
  <c r="H18" i="42"/>
  <c r="H17" i="42"/>
  <c r="H16" i="42"/>
  <c r="H15" i="42"/>
  <c r="H14" i="42"/>
  <c r="H13" i="42"/>
  <c r="H12" i="42"/>
  <c r="H11" i="42"/>
  <c r="H10" i="42"/>
  <c r="H9" i="42"/>
  <c r="H90" i="54"/>
  <c r="H116" i="54"/>
  <c r="H27" i="44"/>
  <c r="K117" i="44"/>
  <c r="H87" i="86"/>
  <c r="H46" i="87"/>
  <c r="H59" i="87"/>
  <c r="H113" i="86"/>
  <c r="H57" i="86"/>
  <c r="K119" i="86"/>
  <c r="K120" i="86"/>
  <c r="H45" i="85"/>
  <c r="K94" i="85"/>
  <c r="H116" i="84"/>
  <c r="H60" i="84"/>
  <c r="K122" i="84"/>
  <c r="K123" i="84"/>
  <c r="H45" i="83"/>
  <c r="K94" i="83"/>
  <c r="K122" i="82"/>
  <c r="K123" i="82"/>
  <c r="H116" i="82"/>
  <c r="H45" i="81"/>
  <c r="K94" i="81"/>
  <c r="K122" i="80"/>
  <c r="K123" i="80"/>
  <c r="H116" i="80"/>
  <c r="H45" i="79"/>
  <c r="K94" i="79"/>
  <c r="K122" i="78"/>
  <c r="K123" i="78"/>
  <c r="H116" i="78"/>
  <c r="H45" i="77"/>
  <c r="K94" i="77"/>
  <c r="K121" i="76"/>
  <c r="H59" i="76"/>
  <c r="H90" i="76"/>
  <c r="H45" i="75"/>
  <c r="K94" i="75"/>
  <c r="H59" i="74"/>
  <c r="H90" i="74"/>
  <c r="K121" i="74"/>
  <c r="H60" i="74"/>
  <c r="H45" i="73"/>
  <c r="K94" i="73"/>
  <c r="H116" i="72"/>
  <c r="H60" i="72"/>
  <c r="K122" i="72"/>
  <c r="K123" i="72"/>
  <c r="K94" i="71"/>
  <c r="H45" i="71"/>
  <c r="H59" i="70"/>
  <c r="H90" i="70"/>
  <c r="K121" i="70"/>
  <c r="H45" i="69"/>
  <c r="K94" i="69"/>
  <c r="K121" i="68"/>
  <c r="H59" i="68"/>
  <c r="H90" i="68"/>
  <c r="H60" i="68"/>
  <c r="H45" i="67"/>
  <c r="K94" i="67"/>
  <c r="H90" i="66"/>
  <c r="H45" i="65"/>
  <c r="K94" i="65"/>
  <c r="K122" i="64"/>
  <c r="K123" i="64"/>
  <c r="H116" i="64"/>
  <c r="H45" i="63"/>
  <c r="K94" i="63"/>
  <c r="H59" i="62"/>
  <c r="H90" i="62"/>
  <c r="K121" i="62"/>
  <c r="H60" i="62"/>
  <c r="H45" i="61"/>
  <c r="K94" i="61"/>
  <c r="H59" i="60"/>
  <c r="H90" i="60"/>
  <c r="H60" i="60"/>
  <c r="K121" i="60"/>
  <c r="H45" i="59"/>
  <c r="K94" i="59"/>
  <c r="H59" i="58"/>
  <c r="H90" i="58"/>
  <c r="K121" i="58"/>
  <c r="H60" i="58"/>
  <c r="H45" i="57"/>
  <c r="K94" i="57"/>
  <c r="K121" i="56"/>
  <c r="H59" i="56"/>
  <c r="H90" i="56"/>
  <c r="H45" i="55"/>
  <c r="K94" i="55"/>
  <c r="H45" i="53"/>
  <c r="K94" i="53"/>
  <c r="H59" i="52"/>
  <c r="H90" i="52"/>
  <c r="K121" i="52"/>
  <c r="H45" i="51"/>
  <c r="K94" i="51"/>
  <c r="H116" i="50"/>
  <c r="H60" i="50"/>
  <c r="K122" i="50"/>
  <c r="K123" i="50"/>
  <c r="H45" i="49"/>
  <c r="K94" i="49"/>
  <c r="K122" i="48"/>
  <c r="K123" i="48"/>
  <c r="H116" i="48"/>
  <c r="H116" i="47"/>
  <c r="H60" i="47"/>
  <c r="K122" i="47"/>
  <c r="K123" i="47"/>
  <c r="H45" i="46"/>
  <c r="K94" i="46"/>
  <c r="H86" i="43"/>
  <c r="H113" i="42"/>
  <c r="H57" i="42"/>
  <c r="H80" i="42"/>
  <c r="K57" i="42"/>
  <c r="N57" i="42"/>
  <c r="K94" i="45"/>
  <c r="K44" i="45"/>
  <c r="H45" i="45"/>
  <c r="N44" i="45"/>
  <c r="H56" i="44"/>
  <c r="K118" i="44"/>
  <c r="H57" i="44"/>
  <c r="H87" i="44"/>
  <c r="H75" i="42"/>
  <c r="K44" i="43"/>
  <c r="H44" i="43"/>
  <c r="K94" i="43"/>
  <c r="H30" i="42"/>
  <c r="K120" i="42"/>
  <c r="H70" i="42"/>
  <c r="N44" i="43"/>
  <c r="H58" i="42"/>
  <c r="K122" i="54"/>
  <c r="K123" i="54"/>
  <c r="H89" i="87"/>
  <c r="K95" i="87"/>
  <c r="K96" i="87"/>
  <c r="H114" i="86"/>
  <c r="H46" i="85"/>
  <c r="H59" i="85"/>
  <c r="H117" i="84"/>
  <c r="H46" i="83"/>
  <c r="H59" i="83"/>
  <c r="H117" i="82"/>
  <c r="H46" i="81"/>
  <c r="H59" i="81"/>
  <c r="H117" i="80"/>
  <c r="H46" i="79"/>
  <c r="H59" i="79"/>
  <c r="H117" i="78"/>
  <c r="H46" i="77"/>
  <c r="H59" i="77"/>
  <c r="H116" i="76"/>
  <c r="H60" i="76"/>
  <c r="K122" i="76"/>
  <c r="K123" i="76"/>
  <c r="H46" i="75"/>
  <c r="H59" i="75"/>
  <c r="K122" i="74"/>
  <c r="K123" i="74"/>
  <c r="H116" i="74"/>
  <c r="H46" i="73"/>
  <c r="H59" i="73"/>
  <c r="H117" i="72"/>
  <c r="H46" i="71"/>
  <c r="H59" i="71"/>
  <c r="H116" i="70"/>
  <c r="H60" i="70"/>
  <c r="K122" i="70"/>
  <c r="K123" i="70"/>
  <c r="H46" i="69"/>
  <c r="H59" i="69"/>
  <c r="K122" i="68"/>
  <c r="H116" i="68"/>
  <c r="K123" i="68"/>
  <c r="H46" i="67"/>
  <c r="H59" i="67"/>
  <c r="K122" i="66"/>
  <c r="K123" i="66"/>
  <c r="H116" i="66"/>
  <c r="H46" i="65"/>
  <c r="H59" i="65"/>
  <c r="H117" i="64"/>
  <c r="H46" i="63"/>
  <c r="H59" i="63"/>
  <c r="K122" i="62"/>
  <c r="K123" i="62"/>
  <c r="H116" i="62"/>
  <c r="H46" i="61"/>
  <c r="H59" i="61"/>
  <c r="K122" i="60"/>
  <c r="K123" i="60"/>
  <c r="H116" i="60"/>
  <c r="H46" i="59"/>
  <c r="H59" i="59"/>
  <c r="K122" i="58"/>
  <c r="K123" i="58"/>
  <c r="H116" i="58"/>
  <c r="H46" i="57"/>
  <c r="H59" i="57"/>
  <c r="H116" i="56"/>
  <c r="H60" i="56"/>
  <c r="K122" i="56"/>
  <c r="K123" i="56"/>
  <c r="H46" i="55"/>
  <c r="H59" i="55"/>
  <c r="H117" i="54"/>
  <c r="H46" i="53"/>
  <c r="H59" i="53"/>
  <c r="H116" i="52"/>
  <c r="H60" i="52"/>
  <c r="K122" i="52"/>
  <c r="K123" i="52"/>
  <c r="H46" i="51"/>
  <c r="H59" i="51"/>
  <c r="H117" i="50"/>
  <c r="H46" i="49"/>
  <c r="H59" i="49"/>
  <c r="H117" i="48"/>
  <c r="H117" i="47"/>
  <c r="H46" i="46"/>
  <c r="H59" i="46"/>
  <c r="H46" i="45"/>
  <c r="H59" i="45"/>
  <c r="K119" i="44"/>
  <c r="K120" i="44"/>
  <c r="H113" i="44"/>
  <c r="H45" i="43"/>
  <c r="H46" i="43"/>
  <c r="K121" i="42"/>
  <c r="H59" i="42"/>
  <c r="H90" i="42"/>
  <c r="H90" i="87"/>
  <c r="H115" i="86"/>
  <c r="H89" i="85"/>
  <c r="K95" i="85"/>
  <c r="K96" i="85"/>
  <c r="H118" i="84"/>
  <c r="H89" i="83"/>
  <c r="K95" i="83"/>
  <c r="K96" i="83"/>
  <c r="H118" i="82"/>
  <c r="H89" i="81"/>
  <c r="K95" i="81"/>
  <c r="K96" i="81"/>
  <c r="H118" i="80"/>
  <c r="H89" i="79"/>
  <c r="K95" i="79"/>
  <c r="K96" i="79"/>
  <c r="H118" i="78"/>
  <c r="H89" i="77"/>
  <c r="K95" i="77"/>
  <c r="K96" i="77"/>
  <c r="H117" i="76"/>
  <c r="H89" i="75"/>
  <c r="K95" i="75"/>
  <c r="K96" i="75"/>
  <c r="H117" i="74"/>
  <c r="H89" i="73"/>
  <c r="K95" i="73"/>
  <c r="K96" i="73"/>
  <c r="H118" i="72"/>
  <c r="H89" i="71"/>
  <c r="K95" i="71"/>
  <c r="K96" i="71"/>
  <c r="H117" i="70"/>
  <c r="H89" i="69"/>
  <c r="K95" i="69"/>
  <c r="K96" i="69"/>
  <c r="H117" i="68"/>
  <c r="H89" i="67"/>
  <c r="K95" i="67"/>
  <c r="K96" i="67"/>
  <c r="H117" i="66"/>
  <c r="H89" i="65"/>
  <c r="K95" i="65"/>
  <c r="K96" i="65"/>
  <c r="H118" i="64"/>
  <c r="H89" i="63"/>
  <c r="K95" i="63"/>
  <c r="K96" i="63"/>
  <c r="H117" i="62"/>
  <c r="H89" i="61"/>
  <c r="K95" i="61"/>
  <c r="K96" i="61"/>
  <c r="H117" i="60"/>
  <c r="H89" i="59"/>
  <c r="K95" i="59"/>
  <c r="K96" i="59"/>
  <c r="H117" i="58"/>
  <c r="H89" i="57"/>
  <c r="K95" i="57"/>
  <c r="K96" i="57"/>
  <c r="H117" i="56"/>
  <c r="H89" i="55"/>
  <c r="K95" i="55"/>
  <c r="K96" i="55"/>
  <c r="H118" i="54"/>
  <c r="H89" i="53"/>
  <c r="K95" i="53"/>
  <c r="K96" i="53"/>
  <c r="H117" i="52"/>
  <c r="H89" i="51"/>
  <c r="K95" i="51"/>
  <c r="K96" i="51"/>
  <c r="H118" i="50"/>
  <c r="H89" i="49"/>
  <c r="K95" i="49"/>
  <c r="K96" i="49"/>
  <c r="H118" i="48"/>
  <c r="H118" i="47"/>
  <c r="H89" i="46"/>
  <c r="K95" i="46"/>
  <c r="K96" i="46"/>
  <c r="H89" i="45"/>
  <c r="K95" i="45"/>
  <c r="K96" i="45"/>
  <c r="H114" i="44"/>
  <c r="H59" i="43"/>
  <c r="H89" i="43"/>
  <c r="H116" i="42"/>
  <c r="H60" i="42"/>
  <c r="K122" i="42"/>
  <c r="K123" i="42"/>
  <c r="H91" i="87"/>
  <c r="H116" i="86"/>
  <c r="H117" i="86"/>
  <c r="H90" i="85"/>
  <c r="H119" i="84"/>
  <c r="H120" i="84"/>
  <c r="H90" i="83"/>
  <c r="H119" i="82"/>
  <c r="H120" i="82"/>
  <c r="H90" i="81"/>
  <c r="H119" i="80"/>
  <c r="H120" i="80"/>
  <c r="H90" i="79"/>
  <c r="H119" i="78"/>
  <c r="H120" i="78"/>
  <c r="H90" i="77"/>
  <c r="H118" i="76"/>
  <c r="H90" i="75"/>
  <c r="H118" i="74"/>
  <c r="H90" i="73"/>
  <c r="H119" i="72"/>
  <c r="H120" i="72"/>
  <c r="H90" i="71"/>
  <c r="H118" i="70"/>
  <c r="H90" i="69"/>
  <c r="H118" i="68"/>
  <c r="H90" i="67"/>
  <c r="H118" i="66"/>
  <c r="H90" i="65"/>
  <c r="H119" i="64"/>
  <c r="H120" i="64"/>
  <c r="H90" i="63"/>
  <c r="H118" i="62"/>
  <c r="H90" i="61"/>
  <c r="H118" i="60"/>
  <c r="H90" i="59"/>
  <c r="H118" i="58"/>
  <c r="H90" i="57"/>
  <c r="H91" i="57"/>
  <c r="H118" i="56"/>
  <c r="H90" i="55"/>
  <c r="H119" i="54"/>
  <c r="H120" i="54"/>
  <c r="H90" i="53"/>
  <c r="H118" i="52"/>
  <c r="H90" i="51"/>
  <c r="H119" i="50"/>
  <c r="H120" i="50"/>
  <c r="H90" i="49"/>
  <c r="H119" i="48"/>
  <c r="H120" i="48"/>
  <c r="H119" i="47"/>
  <c r="H120" i="47"/>
  <c r="H90" i="46"/>
  <c r="H90" i="45"/>
  <c r="H115" i="44"/>
  <c r="K95" i="43"/>
  <c r="K96" i="43"/>
  <c r="H90" i="43"/>
  <c r="H91" i="43"/>
  <c r="H117" i="42"/>
  <c r="H92" i="87"/>
  <c r="H93" i="87"/>
  <c r="H118" i="86"/>
  <c r="H119" i="86"/>
  <c r="H91" i="85"/>
  <c r="H121" i="84"/>
  <c r="H122" i="84"/>
  <c r="H91" i="83"/>
  <c r="H121" i="82"/>
  <c r="H122" i="82"/>
  <c r="H91" i="81"/>
  <c r="H121" i="80"/>
  <c r="H122" i="80"/>
  <c r="H91" i="79"/>
  <c r="H121" i="78"/>
  <c r="H122" i="78"/>
  <c r="H91" i="77"/>
  <c r="H119" i="76"/>
  <c r="H120" i="76"/>
  <c r="H91" i="75"/>
  <c r="H119" i="74"/>
  <c r="H120" i="74"/>
  <c r="H91" i="73"/>
  <c r="H121" i="72"/>
  <c r="H122" i="72"/>
  <c r="H91" i="71"/>
  <c r="H119" i="70"/>
  <c r="H120" i="70"/>
  <c r="H91" i="69"/>
  <c r="H119" i="68"/>
  <c r="H120" i="68"/>
  <c r="H91" i="67"/>
  <c r="H119" i="66"/>
  <c r="H120" i="66"/>
  <c r="H91" i="65"/>
  <c r="H121" i="64"/>
  <c r="H122" i="64"/>
  <c r="H91" i="63"/>
  <c r="H119" i="62"/>
  <c r="H120" i="62"/>
  <c r="H91" i="61"/>
  <c r="H119" i="60"/>
  <c r="H120" i="60"/>
  <c r="H91" i="59"/>
  <c r="H119" i="58"/>
  <c r="H120" i="58"/>
  <c r="H92" i="57"/>
  <c r="H93" i="57"/>
  <c r="H119" i="56"/>
  <c r="H120" i="56"/>
  <c r="H91" i="55"/>
  <c r="H121" i="54"/>
  <c r="H122" i="54"/>
  <c r="H91" i="53"/>
  <c r="H119" i="52"/>
  <c r="H120" i="52"/>
  <c r="H91" i="51"/>
  <c r="H121" i="50"/>
  <c r="H122" i="50"/>
  <c r="H91" i="49"/>
  <c r="H121" i="48"/>
  <c r="H122" i="48"/>
  <c r="H121" i="47"/>
  <c r="H122" i="47"/>
  <c r="H91" i="46"/>
  <c r="H91" i="45"/>
  <c r="H116" i="44"/>
  <c r="H117" i="44"/>
  <c r="H92" i="43"/>
  <c r="H93" i="43"/>
  <c r="H118" i="42"/>
  <c r="H94" i="87"/>
  <c r="H95" i="87"/>
  <c r="J121" i="86"/>
  <c r="H121" i="86"/>
  <c r="L120" i="86"/>
  <c r="M120" i="86"/>
  <c r="J114" i="86"/>
  <c r="H92" i="85"/>
  <c r="H93" i="85"/>
  <c r="J124" i="84"/>
  <c r="H124" i="84"/>
  <c r="I117" i="84"/>
  <c r="L123" i="84"/>
  <c r="M123" i="84"/>
  <c r="J117" i="84"/>
  <c r="H92" i="83"/>
  <c r="H93" i="83"/>
  <c r="J124" i="82"/>
  <c r="H124" i="82"/>
  <c r="I117" i="82"/>
  <c r="L123" i="82"/>
  <c r="M123" i="82"/>
  <c r="J117" i="82"/>
  <c r="H92" i="81"/>
  <c r="H93" i="81"/>
  <c r="J124" i="80"/>
  <c r="H124" i="80"/>
  <c r="I117" i="80"/>
  <c r="L123" i="80"/>
  <c r="M123" i="80"/>
  <c r="J117" i="80"/>
  <c r="H92" i="79"/>
  <c r="H93" i="79"/>
  <c r="J124" i="78"/>
  <c r="H124" i="78"/>
  <c r="I117" i="78"/>
  <c r="L123" i="78"/>
  <c r="M123" i="78"/>
  <c r="J117" i="78"/>
  <c r="H92" i="77"/>
  <c r="H93" i="77"/>
  <c r="H121" i="76"/>
  <c r="H122" i="76"/>
  <c r="H92" i="75"/>
  <c r="H93" i="75"/>
  <c r="H121" i="74"/>
  <c r="H122" i="74"/>
  <c r="H92" i="73"/>
  <c r="H93" i="73"/>
  <c r="J124" i="72"/>
  <c r="H124" i="72"/>
  <c r="I117" i="72"/>
  <c r="L123" i="72"/>
  <c r="M123" i="72"/>
  <c r="J117" i="72"/>
  <c r="H92" i="71"/>
  <c r="H93" i="71"/>
  <c r="H121" i="70"/>
  <c r="H122" i="70"/>
  <c r="H93" i="69"/>
  <c r="H92" i="69"/>
  <c r="H121" i="68"/>
  <c r="H122" i="68"/>
  <c r="H92" i="67"/>
  <c r="H93" i="67"/>
  <c r="H121" i="66"/>
  <c r="H122" i="66"/>
  <c r="H93" i="65"/>
  <c r="H92" i="65"/>
  <c r="J124" i="64"/>
  <c r="H124" i="64"/>
  <c r="I117" i="64"/>
  <c r="L123" i="64"/>
  <c r="M123" i="64"/>
  <c r="J117" i="64"/>
  <c r="H92" i="63"/>
  <c r="H93" i="63"/>
  <c r="H121" i="62"/>
  <c r="H122" i="62"/>
  <c r="H92" i="61"/>
  <c r="H93" i="61"/>
  <c r="H121" i="60"/>
  <c r="H122" i="60"/>
  <c r="H92" i="59"/>
  <c r="H93" i="59"/>
  <c r="H121" i="58"/>
  <c r="H122" i="58"/>
  <c r="H94" i="57"/>
  <c r="H95" i="57"/>
  <c r="H121" i="56"/>
  <c r="H122" i="56"/>
  <c r="H92" i="55"/>
  <c r="H93" i="55"/>
  <c r="J124" i="54"/>
  <c r="H124" i="54"/>
  <c r="L123" i="54"/>
  <c r="M123" i="54"/>
  <c r="J117" i="54"/>
  <c r="H92" i="53"/>
  <c r="H93" i="53"/>
  <c r="H121" i="52"/>
  <c r="H122" i="52"/>
  <c r="H92" i="51"/>
  <c r="H93" i="51"/>
  <c r="J124" i="50"/>
  <c r="H124" i="50"/>
  <c r="L123" i="50"/>
  <c r="M123" i="50"/>
  <c r="J117" i="50"/>
  <c r="H92" i="49"/>
  <c r="H93" i="49"/>
  <c r="J124" i="48"/>
  <c r="H124" i="48"/>
  <c r="L123" i="48"/>
  <c r="M123" i="48"/>
  <c r="J117" i="48"/>
  <c r="J124" i="47"/>
  <c r="H124" i="47"/>
  <c r="L123" i="47"/>
  <c r="M123" i="47"/>
  <c r="J117" i="47"/>
  <c r="H92" i="46"/>
  <c r="H93" i="46"/>
  <c r="H92" i="45"/>
  <c r="H93" i="45"/>
  <c r="H118" i="44"/>
  <c r="H119" i="44"/>
  <c r="H94" i="43"/>
  <c r="H95" i="43"/>
  <c r="H119" i="42"/>
  <c r="H120" i="42"/>
  <c r="I117" i="54"/>
  <c r="H96" i="55"/>
  <c r="I117" i="50"/>
  <c r="H96" i="51"/>
  <c r="I117" i="48"/>
  <c r="H96" i="49"/>
  <c r="I117" i="47"/>
  <c r="H96" i="46"/>
  <c r="I114" i="86"/>
  <c r="H96" i="87"/>
  <c r="H97" i="87"/>
  <c r="J97" i="87"/>
  <c r="L96" i="87"/>
  <c r="M96" i="87"/>
  <c r="H94" i="85"/>
  <c r="H95" i="85"/>
  <c r="H94" i="83"/>
  <c r="H95" i="83"/>
  <c r="H94" i="81"/>
  <c r="H95" i="81"/>
  <c r="H94" i="79"/>
  <c r="H95" i="79"/>
  <c r="H94" i="77"/>
  <c r="H95" i="77"/>
  <c r="J124" i="76"/>
  <c r="H124" i="76"/>
  <c r="I117" i="76"/>
  <c r="L123" i="76"/>
  <c r="M123" i="76"/>
  <c r="J117" i="76"/>
  <c r="H94" i="75"/>
  <c r="H95" i="75"/>
  <c r="J124" i="74"/>
  <c r="H124" i="74"/>
  <c r="I117" i="74"/>
  <c r="L123" i="74"/>
  <c r="M123" i="74"/>
  <c r="J117" i="74"/>
  <c r="H94" i="73"/>
  <c r="H95" i="73"/>
  <c r="H94" i="71"/>
  <c r="H95" i="71"/>
  <c r="J124" i="70"/>
  <c r="H124" i="70"/>
  <c r="I117" i="70"/>
  <c r="L123" i="70"/>
  <c r="M123" i="70"/>
  <c r="J117" i="70"/>
  <c r="H94" i="69"/>
  <c r="H95" i="69"/>
  <c r="J124" i="68"/>
  <c r="H124" i="68"/>
  <c r="I117" i="68"/>
  <c r="L123" i="68"/>
  <c r="M123" i="68"/>
  <c r="J117" i="68"/>
  <c r="H94" i="67"/>
  <c r="H95" i="67"/>
  <c r="J124" i="66"/>
  <c r="H124" i="66"/>
  <c r="I117" i="66"/>
  <c r="L123" i="66"/>
  <c r="M123" i="66"/>
  <c r="J117" i="66"/>
  <c r="H94" i="65"/>
  <c r="H95" i="65"/>
  <c r="H94" i="63"/>
  <c r="H95" i="63"/>
  <c r="J124" i="62"/>
  <c r="H124" i="62"/>
  <c r="I117" i="62"/>
  <c r="L123" i="62"/>
  <c r="M123" i="62"/>
  <c r="J117" i="62"/>
  <c r="H94" i="61"/>
  <c r="H95" i="61"/>
  <c r="J124" i="60"/>
  <c r="H124" i="60"/>
  <c r="I117" i="60"/>
  <c r="L123" i="60"/>
  <c r="M123" i="60"/>
  <c r="J117" i="60"/>
  <c r="H94" i="59"/>
  <c r="H95" i="59"/>
  <c r="J124" i="58"/>
  <c r="H124" i="58"/>
  <c r="L123" i="58"/>
  <c r="M123" i="58"/>
  <c r="J117" i="58"/>
  <c r="J97" i="57"/>
  <c r="L96" i="57"/>
  <c r="M96" i="57"/>
  <c r="J124" i="56"/>
  <c r="H124" i="56"/>
  <c r="L123" i="56"/>
  <c r="M123" i="56"/>
  <c r="J117" i="56"/>
  <c r="H94" i="55"/>
  <c r="H95" i="55"/>
  <c r="H94" i="53"/>
  <c r="H95" i="53"/>
  <c r="J124" i="52"/>
  <c r="H124" i="52"/>
  <c r="L123" i="52"/>
  <c r="M123" i="52"/>
  <c r="J117" i="52"/>
  <c r="H94" i="51"/>
  <c r="H95" i="51"/>
  <c r="H94" i="49"/>
  <c r="H95" i="49"/>
  <c r="H94" i="46"/>
  <c r="H95" i="46"/>
  <c r="H94" i="45"/>
  <c r="H95" i="45"/>
  <c r="J121" i="44"/>
  <c r="H121" i="44"/>
  <c r="L120" i="44"/>
  <c r="M120" i="44"/>
  <c r="J114" i="44"/>
  <c r="J97" i="43"/>
  <c r="L96" i="43"/>
  <c r="M96" i="43"/>
  <c r="H121" i="42"/>
  <c r="H122" i="42"/>
  <c r="I117" i="58"/>
  <c r="H96" i="59"/>
  <c r="H97" i="59"/>
  <c r="I117" i="56"/>
  <c r="H96" i="57"/>
  <c r="H97" i="57"/>
  <c r="I117" i="52"/>
  <c r="H96" i="53"/>
  <c r="H97" i="53"/>
  <c r="I114" i="44"/>
  <c r="H96" i="45"/>
  <c r="I90" i="87"/>
  <c r="J90" i="87"/>
  <c r="J97" i="85"/>
  <c r="L96" i="85"/>
  <c r="M96" i="85"/>
  <c r="J97" i="83"/>
  <c r="H97" i="83"/>
  <c r="L96" i="83"/>
  <c r="M96" i="83"/>
  <c r="J97" i="81"/>
  <c r="H97" i="81"/>
  <c r="L96" i="81"/>
  <c r="M96" i="81"/>
  <c r="J97" i="79"/>
  <c r="H97" i="79"/>
  <c r="L96" i="79"/>
  <c r="M96" i="79"/>
  <c r="J97" i="77"/>
  <c r="H97" i="77"/>
  <c r="L96" i="77"/>
  <c r="M96" i="77"/>
  <c r="J97" i="75"/>
  <c r="H97" i="75"/>
  <c r="L96" i="75"/>
  <c r="M96" i="75"/>
  <c r="J97" i="73"/>
  <c r="H97" i="73"/>
  <c r="L96" i="73"/>
  <c r="M96" i="73"/>
  <c r="J97" i="71"/>
  <c r="H97" i="71"/>
  <c r="L96" i="71"/>
  <c r="M96" i="71"/>
  <c r="J97" i="69"/>
  <c r="H97" i="69"/>
  <c r="L96" i="69"/>
  <c r="M96" i="69"/>
  <c r="J97" i="67"/>
  <c r="H97" i="67"/>
  <c r="L96" i="67"/>
  <c r="M96" i="67"/>
  <c r="J97" i="65"/>
  <c r="H97" i="65"/>
  <c r="L96" i="65"/>
  <c r="M96" i="65"/>
  <c r="J97" i="63"/>
  <c r="H97" i="63"/>
  <c r="L96" i="63"/>
  <c r="M96" i="63"/>
  <c r="J97" i="61"/>
  <c r="H97" i="61"/>
  <c r="L96" i="61"/>
  <c r="M96" i="61"/>
  <c r="J97" i="59"/>
  <c r="L96" i="59"/>
  <c r="M96" i="59"/>
  <c r="I90" i="57"/>
  <c r="J90" i="57"/>
  <c r="J97" i="55"/>
  <c r="H97" i="55"/>
  <c r="L96" i="55"/>
  <c r="M96" i="55"/>
  <c r="J97" i="53"/>
  <c r="L96" i="53"/>
  <c r="M96" i="53"/>
  <c r="J97" i="51"/>
  <c r="H97" i="51"/>
  <c r="L96" i="51"/>
  <c r="M96" i="51"/>
  <c r="J97" i="49"/>
  <c r="H97" i="49"/>
  <c r="L96" i="49"/>
  <c r="M96" i="49"/>
  <c r="J97" i="46"/>
  <c r="H97" i="46"/>
  <c r="L96" i="46"/>
  <c r="M96" i="46"/>
  <c r="J97" i="45"/>
  <c r="L96" i="45"/>
  <c r="M96" i="45"/>
  <c r="I90" i="43"/>
  <c r="J90" i="43"/>
  <c r="J124" i="42"/>
  <c r="H124" i="42"/>
  <c r="H96" i="85"/>
  <c r="H97" i="85"/>
  <c r="L123" i="42"/>
  <c r="M123" i="42"/>
  <c r="J117" i="42"/>
  <c r="I90" i="85"/>
  <c r="J90" i="85"/>
  <c r="I90" i="83"/>
  <c r="J90" i="83"/>
  <c r="I90" i="81"/>
  <c r="J90" i="81"/>
  <c r="I90" i="79"/>
  <c r="J90" i="79"/>
  <c r="I90" i="77"/>
  <c r="J90" i="77"/>
  <c r="I90" i="75"/>
  <c r="J90" i="75"/>
  <c r="I90" i="73"/>
  <c r="J90" i="73"/>
  <c r="I90" i="71"/>
  <c r="J90" i="71"/>
  <c r="I90" i="69"/>
  <c r="J90" i="69"/>
  <c r="I90" i="67"/>
  <c r="J90" i="67"/>
  <c r="I90" i="65"/>
  <c r="J90" i="65"/>
  <c r="I90" i="63"/>
  <c r="J90" i="63"/>
  <c r="I90" i="61"/>
  <c r="J90" i="61"/>
  <c r="I90" i="59"/>
  <c r="J90" i="59"/>
  <c r="I90" i="55"/>
  <c r="J90" i="55"/>
  <c r="I90" i="53"/>
  <c r="J90" i="53"/>
  <c r="I90" i="51"/>
  <c r="J90" i="51"/>
  <c r="I90" i="49"/>
  <c r="J90" i="49"/>
  <c r="I90" i="46"/>
  <c r="J90" i="46"/>
  <c r="H96" i="43"/>
  <c r="H97" i="45"/>
  <c r="I90" i="45"/>
  <c r="J90" i="45"/>
  <c r="I117" i="42"/>
  <c r="H97" i="43"/>
  <c r="E18" i="41"/>
  <c r="F18" i="41"/>
  <c r="F19" i="41"/>
</calcChain>
</file>

<file path=xl/sharedStrings.xml><?xml version="1.0" encoding="utf-8"?>
<sst xmlns="http://schemas.openxmlformats.org/spreadsheetml/2006/main" count="11201" uniqueCount="216">
  <si>
    <t>IMPORTE</t>
  </si>
  <si>
    <t>I M M E E   S. A.  D E  C. V.</t>
  </si>
  <si>
    <t xml:space="preserve">A N A L I S I S   D E   P R E C I O   U N I T A R I O </t>
  </si>
  <si>
    <t>COTIZACION:</t>
  </si>
  <si>
    <t xml:space="preserve">FECHA: </t>
  </si>
  <si>
    <t>PARTIDA 1</t>
  </si>
  <si>
    <t>MATERIALES.</t>
  </si>
  <si>
    <t>DESCRIPCION</t>
  </si>
  <si>
    <t xml:space="preserve">UNIDAD </t>
  </si>
  <si>
    <t>CANT.</t>
  </si>
  <si>
    <t>P.U.</t>
  </si>
  <si>
    <t>Pza</t>
  </si>
  <si>
    <t>SUBT 1</t>
  </si>
  <si>
    <t xml:space="preserve">MANO DE OBRA SIN INDIRECTOS </t>
  </si>
  <si>
    <t>HORARIOS DE TRABAJO</t>
  </si>
  <si>
    <t>HORAS RESULTANTES</t>
  </si>
  <si>
    <t>PERSONAL.</t>
  </si>
  <si>
    <t>Hr. Extra</t>
  </si>
  <si>
    <t>L</t>
  </si>
  <si>
    <t>M</t>
  </si>
  <si>
    <t>MI</t>
  </si>
  <si>
    <t>J</t>
  </si>
  <si>
    <t>V</t>
  </si>
  <si>
    <t>S</t>
  </si>
  <si>
    <t>D</t>
  </si>
  <si>
    <t>N</t>
  </si>
  <si>
    <t>T</t>
  </si>
  <si>
    <t>COORDINADOR DE OPERACIONES</t>
  </si>
  <si>
    <t>hr</t>
  </si>
  <si>
    <t xml:space="preserve">INGENIERIA Y SOPORTE TEC. </t>
  </si>
  <si>
    <t>SUPERVISOR DE SEGURIDAD CERTIFICADO</t>
  </si>
  <si>
    <t>SUPERVISOR ELECTRICO</t>
  </si>
  <si>
    <t>TECNICO DE PRUEBAS ELECTRICAS</t>
  </si>
  <si>
    <t>CABO OBRA ELECTRICA</t>
  </si>
  <si>
    <t>LINIERO</t>
  </si>
  <si>
    <t>TECNICO EN INSTRUMENTACION</t>
  </si>
  <si>
    <t>ASISTENTE DE DISEÑO</t>
  </si>
  <si>
    <t>ELECTRICISTA -B</t>
  </si>
  <si>
    <t>ELECTRICISTA -A</t>
  </si>
  <si>
    <t>AUXILIAR TECNICO</t>
  </si>
  <si>
    <t>AYTE ELECTRICO - B</t>
  </si>
  <si>
    <t>AYTE DE ELECTR.  -A</t>
  </si>
  <si>
    <t>AYTE GENERAL</t>
  </si>
  <si>
    <t>INGENIERO DE SUBESTACIONES</t>
  </si>
  <si>
    <t>INGENIERO DE PRUEBAS ELECTRICAS</t>
  </si>
  <si>
    <t>ING. ESPECIALISTA EN PROTECCIONES</t>
  </si>
  <si>
    <t>SUPERINTENDENTE</t>
  </si>
  <si>
    <t>SUBT 2</t>
  </si>
  <si>
    <t>SUBT.</t>
  </si>
  <si>
    <t>SUMA M.O.</t>
  </si>
  <si>
    <t xml:space="preserve">HERRAMIENTA MENOR </t>
  </si>
  <si>
    <t>1 a 10%</t>
  </si>
  <si>
    <t xml:space="preserve">VEHICULOS </t>
  </si>
  <si>
    <t>HR IDA</t>
  </si>
  <si>
    <t>HR RETORNO</t>
  </si>
  <si>
    <t>HR SITIO</t>
  </si>
  <si>
    <t>SUMA</t>
  </si>
  <si>
    <t>HR</t>
  </si>
  <si>
    <t>camioneta TORNADO  Tornado sin operador sin combustible</t>
  </si>
  <si>
    <t>pza</t>
  </si>
  <si>
    <t>Km. Recorrido (incluye conbustible y depresiación de Vehiculo</t>
  </si>
  <si>
    <t>KM</t>
  </si>
  <si>
    <t>SUBT 4</t>
  </si>
  <si>
    <t>COMBUSTIBLE</t>
  </si>
  <si>
    <t>KM IDA</t>
  </si>
  <si>
    <t>KM RETORNO</t>
  </si>
  <si>
    <t>KM SITIO</t>
  </si>
  <si>
    <t>GASOLINA MAGNA</t>
  </si>
  <si>
    <t>LT</t>
  </si>
  <si>
    <t>DIESEL</t>
  </si>
  <si>
    <t>SUBT 5</t>
  </si>
  <si>
    <t>CASETAS</t>
  </si>
  <si>
    <t>CASETA</t>
  </si>
  <si>
    <t>camioneta pick up</t>
  </si>
  <si>
    <t>SUBT 6</t>
  </si>
  <si>
    <t>VIATICOS</t>
  </si>
  <si>
    <t>ALIMENTOS</t>
  </si>
  <si>
    <t>CONSUMO DE ALIMENTOS</t>
  </si>
  <si>
    <t>HOSPEDAJE</t>
  </si>
  <si>
    <t xml:space="preserve">HOTEL </t>
  </si>
  <si>
    <t>NOCHES</t>
  </si>
  <si>
    <t>SUBT 8</t>
  </si>
  <si>
    <t>SUMA:</t>
  </si>
  <si>
    <t xml:space="preserve">EQUIPO DE PRUEBA </t>
  </si>
  <si>
    <t>TR</t>
  </si>
  <si>
    <t>S.E</t>
  </si>
  <si>
    <t>Megger</t>
  </si>
  <si>
    <t>jr</t>
  </si>
  <si>
    <t>TTR</t>
  </si>
  <si>
    <t>Factor de Potencia de 2.5 KV</t>
  </si>
  <si>
    <t>Factor de Potencia de 10.5 KV</t>
  </si>
  <si>
    <t>Ducter</t>
  </si>
  <si>
    <t>resistencia óhmica</t>
  </si>
  <si>
    <t>hipot de 80 KV vcd</t>
  </si>
  <si>
    <t>Rigidez dieléctrica al aceite 60 kv</t>
  </si>
  <si>
    <t>Terrómetro</t>
  </si>
  <si>
    <t>Analizador de tiempos de interruptor</t>
  </si>
  <si>
    <t>Fuente de corriente para calibrador de relevadores</t>
  </si>
  <si>
    <t>Probador de relevador de Protecciones</t>
  </si>
  <si>
    <t>Fuente trifasica de voltaje</t>
  </si>
  <si>
    <t>Analizador de energía trifásica</t>
  </si>
  <si>
    <t>Medidor de presión y llenado de gas SF6</t>
  </si>
  <si>
    <t>Medidor de secuencia de fases</t>
  </si>
  <si>
    <t>Unidad de Pba y config. Para relevadores de Int. ABB</t>
  </si>
  <si>
    <t>Máquina centrifugadora de aceite</t>
  </si>
  <si>
    <t>Luxómetro</t>
  </si>
  <si>
    <t>Generador de Luz con combustible</t>
  </si>
  <si>
    <t>SUBT 9</t>
  </si>
  <si>
    <t>INDIRECTO DISPONIBLE</t>
  </si>
  <si>
    <t>COSTO DIRECTO</t>
  </si>
  <si>
    <t>Indirectos</t>
  </si>
  <si>
    <t>Subtotal 1</t>
  </si>
  <si>
    <t>BASE IMPUESTO</t>
  </si>
  <si>
    <t>Financ.</t>
  </si>
  <si>
    <t>COMPRAS</t>
  </si>
  <si>
    <t>Subtotal 2</t>
  </si>
  <si>
    <t>M.O</t>
  </si>
  <si>
    <t xml:space="preserve">Utilidad </t>
  </si>
  <si>
    <t>GASTOS FACTURADOS</t>
  </si>
  <si>
    <t>Importe</t>
  </si>
  <si>
    <t xml:space="preserve">FACTOR </t>
  </si>
  <si>
    <t>utilidad</t>
  </si>
  <si>
    <t>ime</t>
  </si>
  <si>
    <t>comisión</t>
  </si>
  <si>
    <t>total</t>
  </si>
  <si>
    <t>Materiales</t>
  </si>
  <si>
    <t>Total</t>
  </si>
  <si>
    <t>IMP. 30%</t>
  </si>
  <si>
    <t xml:space="preserve">ESPECIALISTA DE MANTTO  ELECTRICO </t>
  </si>
  <si>
    <t>OFICIAL ELECTRICO/ELECTROMECANICO</t>
  </si>
  <si>
    <t>IMPUESTO</t>
  </si>
  <si>
    <t>SIN UTILIDAD</t>
  </si>
  <si>
    <t>REV-06-feb-2021</t>
  </si>
  <si>
    <t>camioneta EXPRES VAN CARGO sin operador sin combustible</t>
  </si>
  <si>
    <t>camioneta RANGER  sin operador sin combustible</t>
  </si>
  <si>
    <t>camioneta WV TRANSPORTER pasajeros</t>
  </si>
  <si>
    <t>MANO DE OBRA</t>
  </si>
  <si>
    <t>MATERIALES</t>
  </si>
  <si>
    <t>www.immee.com.mx</t>
  </si>
  <si>
    <t xml:space="preserve">                                 Apoyando el consumo inteligente de energía eléctrica </t>
  </si>
  <si>
    <t>Presente</t>
  </si>
  <si>
    <t>No.</t>
  </si>
  <si>
    <t>CONCEPTO</t>
  </si>
  <si>
    <t>UNIDIDAD</t>
  </si>
  <si>
    <t>CANTIDAD</t>
  </si>
  <si>
    <t>P.U</t>
  </si>
  <si>
    <t xml:space="preserve">SUBTOTAL: </t>
  </si>
  <si>
    <t>CONDICIONES TÉCNICO-COMERCIALES:</t>
  </si>
  <si>
    <t>3.- Al importe se le aplicará el impuesto IVA al facturar.</t>
  </si>
  <si>
    <t>5.- Precios en moneda nacional.</t>
  </si>
  <si>
    <t>Atentamente:</t>
  </si>
  <si>
    <t>Ing. José Esteban Garcia Monrroy.</t>
  </si>
  <si>
    <t>Gerencia Técnica.</t>
  </si>
  <si>
    <t>VLF</t>
  </si>
  <si>
    <t>Camara termografica</t>
  </si>
  <si>
    <t>Test Kit maleta de prueba G.E.</t>
  </si>
  <si>
    <t>Analizador de energía trifásica METREL</t>
  </si>
  <si>
    <t>PERSONAL PEOPUESTO</t>
  </si>
  <si>
    <t>NOTA:  CONSIDERAR LA JORNADA DE 8.0 HORAS, AUNQUE EN IMMEE SE TRABAJE JORNADA LARGA CONVENIDA, Y DOMINGO DESCANSO</t>
  </si>
  <si>
    <t>HORA NORMAL</t>
  </si>
  <si>
    <t>Dom, ó Fest.TRIPLE</t>
  </si>
  <si>
    <t>ADRIAN</t>
  </si>
  <si>
    <t>HECTOR</t>
  </si>
  <si>
    <t xml:space="preserve">SUPERVISOR DE SEGURIDAD </t>
  </si>
  <si>
    <t>JOSE J</t>
  </si>
  <si>
    <t>OSCAR-OSWALDO JIM</t>
  </si>
  <si>
    <t>GERMAN</t>
  </si>
  <si>
    <t>URIEL-GUILLERMO-ENRIQUE</t>
  </si>
  <si>
    <t>OSWALDO Z-GABRIEL</t>
  </si>
  <si>
    <t>PROFESIONISTA</t>
  </si>
  <si>
    <t>O.ZARCO-GABRIEL</t>
  </si>
  <si>
    <t>REV-01-ENE-2024</t>
  </si>
  <si>
    <t>IMMEE</t>
  </si>
  <si>
    <t>13% IND   15% IMPTO</t>
  </si>
  <si>
    <t>4.- Vigencia de la cotización: 15 dias del calendario.</t>
  </si>
  <si>
    <t>Calle Aquiles Serdán S/N</t>
  </si>
  <si>
    <t>C. P. 42820, Michimaloya Centro, Tula de Allende Hgo.</t>
  </si>
  <si>
    <t>Oficina +52 (773) 7240055</t>
  </si>
  <si>
    <t>immee_013@hotmail.com</t>
  </si>
  <si>
    <t>Camion</t>
  </si>
  <si>
    <t>Consumible</t>
  </si>
  <si>
    <t>2.- Condiciones economicas: 100% contra entrega de trabajo.</t>
  </si>
  <si>
    <t>Tula de Allende Hgo, a 08 de febrero de 2025</t>
  </si>
  <si>
    <t>PZA</t>
  </si>
  <si>
    <t>charola tipo escalera perfil Z para servicio pesado de 30"</t>
  </si>
  <si>
    <t>tapa para charola tipo escalera de 30".</t>
  </si>
  <si>
    <t>curva vertical exterior de 90° para charola tipo escalera de 30</t>
  </si>
  <si>
    <t>tapa para curva vertical exterior de 90° para charola tipo escalera para servicio pesado de 30"</t>
  </si>
  <si>
    <t>curva horizontal de 90° para charola tipo escalera para servicio pesado de 30"</t>
  </si>
  <si>
    <t>base de unicanal solido galvanizado de 4x4</t>
  </si>
  <si>
    <t>tornilleria galvanizada</t>
  </si>
  <si>
    <t>varilla roscada galvanizada de 3 metros de largo X 1/2"</t>
  </si>
  <si>
    <t>conector de charola para servicio pesado de 30</t>
  </si>
  <si>
    <t>manga termocontractil para nivel de aislamiento de 600 V, en calibre 500 KCM.</t>
  </si>
  <si>
    <t>sistema corta fuego con lana mineral y compuesto SF-ONE.</t>
  </si>
  <si>
    <t>cuellos de lona flexibles en gargantas primarias de generador electrico</t>
  </si>
  <si>
    <t>mt</t>
  </si>
  <si>
    <t>cable de cobre THW calibre 12 AWG</t>
  </si>
  <si>
    <t>tapones para unicanal de
4x4 y varilla roscada</t>
  </si>
  <si>
    <t>tapones para esparrago</t>
  </si>
  <si>
    <t>CARRETE</t>
  </si>
  <si>
    <t>cable de cobre 500 mts THW LS calibre 500 MCM</t>
  </si>
  <si>
    <t xml:space="preserve">Renta de una plataforma de elevacion </t>
  </si>
  <si>
    <t>zapata ponchable para cable de cobre cañon largo calibre 500 KCM, con 2 ojillos de 1/2</t>
  </si>
  <si>
    <t xml:space="preserve">Materiales consumibles </t>
  </si>
  <si>
    <t>tornillo tropicalizado de 1/2" con 2" de largo</t>
  </si>
  <si>
    <t xml:space="preserve"> tornillo tropicalizado de 1/2" con 4" de largo</t>
  </si>
  <si>
    <t>Serv</t>
  </si>
  <si>
    <t xml:space="preserve">Ing. Roberto Carlos Noche </t>
  </si>
  <si>
    <t>Reparacion de generador de emergencia Caterpillar Modelo Olimpian 150 KVA al cual se le realizaran las siguientes actividades:
•	1.Reparacion de sistema de alta presión de aceite.
•	2. Reparación de bomba de combustible
•	3. Reparación de cabeza de motor
•	4. Reparación de sistema de inyectores
•	5. Mantenimiento a turbo 
•	6. Reparación de fugas de aceite
•	7. Calibración de sistema de tiempo
•	8. Lavado de tanque de combustible
•	9. Aplicación de pintura en general</t>
  </si>
  <si>
    <t>COT. IMM-043-2025</t>
  </si>
  <si>
    <t xml:space="preserve">Reparacion de generador </t>
  </si>
  <si>
    <t>Refacciones</t>
  </si>
  <si>
    <t xml:space="preserve">1.- Plazo de ejecución: 2 semanas </t>
  </si>
  <si>
    <t>Holcim Operaciones</t>
  </si>
  <si>
    <t xml:space="preserve">
Atendiendo a su amable solicitud, le presentamos a su consideración el presupuesto por el servicio de "Reparación de motor Diesel de generador de energía de emergencia Caterpillar Modelo Olimpian 150 kva de planta Holcim Tepotzotlán" en base al siguiente alcance.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</si>
</sst>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quot;$&quot;* #,##0.00_-;_-&quot;$&quot;* &quot;-&quot;??_-;_-@_-"/>
    <numFmt numFmtId="43" formatCode="_-* #,##0.00_-;\-* #,##0.00_-;_-* &quot;-&quot;??_-;_-@_-"/>
    <numFmt numFmtId="164" formatCode="_(* #,##0.00_);_(* \(#,##0.00\);_(* &quot;-&quot;??_);_(@_)"/>
    <numFmt numFmtId="165" formatCode="_-* #,##0.00\ &quot;€&quot;_-;\-* #,##0.00\ &quot;€&quot;_-;_-* &quot;-&quot;??\ &quot;€&quot;_-;_-@_-"/>
    <numFmt numFmtId="166" formatCode="_-* #,##0.00\ _P_t_s_-;\-* #,##0.00\ _P_t_s_-;_-* &quot;-&quot;??\ _P_t_s_-;_-@_-"/>
    <numFmt numFmtId="167" formatCode="_-* #,##0.00\ _€_-;\-* #,##0.00\ _€_-;_-* &quot;-&quot;??\ _€_-;_-@_-"/>
    <numFmt numFmtId="168" formatCode="0.0000"/>
    <numFmt numFmtId="169" formatCode="0.0"/>
    <numFmt numFmtId="170" formatCode="0.0%"/>
    <numFmt numFmtId="171" formatCode="0.000"/>
    <numFmt numFmtId="172" formatCode="[$$-80A]#,##0.00"/>
    <numFmt numFmtId="173" formatCode="_-* #,##0.0000_-;\-* #,##0.0000_-;_-* &quot;-&quot;??_-;_-@_-"/>
  </numFmts>
  <fonts count="36">
    <font>
      <sz val="11"/>
      <color theme="1"/>
      <name val="Calibri"/>
      <family val="2"/>
      <scheme val="minor"/>
    </font>
    <font>
      <sz val="10"/>
      <name val="Arial"/>
      <family val="2"/>
    </font>
    <font>
      <sz val="10"/>
      <name val="Arial"/>
      <family val="2"/>
    </font>
    <font>
      <b/>
      <sz val="14"/>
      <color rgb="FF0070C0"/>
      <name val="Calibri"/>
      <family val="2"/>
    </font>
    <font>
      <b/>
      <sz val="12"/>
      <name val="Calibri"/>
      <family val="2"/>
    </font>
    <font>
      <sz val="12"/>
      <color theme="1"/>
      <name val="Calibri"/>
      <family val="2"/>
    </font>
    <font>
      <b/>
      <sz val="12"/>
      <color rgb="FF0070C0"/>
      <name val="Calibri"/>
      <family val="2"/>
    </font>
    <font>
      <b/>
      <sz val="12"/>
      <color rgb="FFFF0000"/>
      <name val="Calibri"/>
      <family val="2"/>
    </font>
    <font>
      <sz val="12"/>
      <name val="Calibri"/>
      <family val="2"/>
    </font>
    <font>
      <b/>
      <sz val="12"/>
      <color theme="4"/>
      <name val="Calibri"/>
      <family val="2"/>
    </font>
    <font>
      <sz val="12"/>
      <color rgb="FF0070C0"/>
      <name val="Calibri"/>
      <family val="2"/>
    </font>
    <font>
      <sz val="12"/>
      <color theme="0" tint="-0.499984740745262"/>
      <name val="Calibri"/>
      <family val="2"/>
    </font>
    <font>
      <b/>
      <sz val="12"/>
      <color theme="0"/>
      <name val="Calibri"/>
      <family val="2"/>
    </font>
    <font>
      <sz val="11"/>
      <name val="Calibri"/>
      <family val="2"/>
      <scheme val="minor"/>
    </font>
    <font>
      <sz val="11"/>
      <color theme="1"/>
      <name val="Calibri"/>
      <family val="2"/>
      <scheme val="minor"/>
    </font>
    <font>
      <b/>
      <sz val="11"/>
      <color rgb="FF3F3F3F"/>
      <name val="Calibri"/>
      <family val="2"/>
      <scheme val="minor"/>
    </font>
    <font>
      <sz val="10"/>
      <name val="Calibri"/>
      <family val="2"/>
      <scheme val="minor"/>
    </font>
    <font>
      <sz val="10"/>
      <color theme="4" tint="-0.499984740745262"/>
      <name val="Candara"/>
      <family val="2"/>
    </font>
    <font>
      <sz val="12"/>
      <color theme="4" tint="-0.499984740745262"/>
      <name val="Candara"/>
      <family val="2"/>
    </font>
    <font>
      <sz val="13"/>
      <color theme="3" tint="-0.249977111117893"/>
      <name val="Calibri Light"/>
      <family val="1"/>
      <scheme val="major"/>
    </font>
    <font>
      <sz val="13"/>
      <name val="Calibri"/>
      <family val="2"/>
      <scheme val="minor"/>
    </font>
    <font>
      <sz val="13"/>
      <color theme="1"/>
      <name val="Calibri"/>
      <family val="2"/>
      <scheme val="minor"/>
    </font>
    <font>
      <sz val="13"/>
      <color indexed="23"/>
      <name val="Calibri"/>
      <family val="2"/>
      <scheme val="minor"/>
    </font>
    <font>
      <sz val="12"/>
      <name val="Calibri"/>
      <family val="2"/>
      <scheme val="minor"/>
    </font>
    <font>
      <sz val="12"/>
      <name val="Arial"/>
      <family val="2"/>
    </font>
    <font>
      <sz val="14"/>
      <name val="Calibri"/>
      <family val="2"/>
      <scheme val="minor"/>
    </font>
    <font>
      <sz val="14"/>
      <name val="Arial"/>
      <family val="2"/>
    </font>
    <font>
      <u/>
      <sz val="11"/>
      <color theme="10"/>
      <name val="Calibri"/>
      <family val="2"/>
      <scheme val="minor"/>
    </font>
    <font>
      <b/>
      <sz val="14"/>
      <color rgb="FF3F3F3F"/>
      <name val="Arial "/>
    </font>
    <font>
      <b/>
      <sz val="14"/>
      <name val="Arial "/>
    </font>
    <font>
      <sz val="14"/>
      <name val="Arial "/>
    </font>
    <font>
      <b/>
      <sz val="14"/>
      <color theme="0"/>
      <name val="Arial "/>
    </font>
    <font>
      <sz val="14"/>
      <color indexed="8"/>
      <name val="Arial "/>
    </font>
    <font>
      <b/>
      <sz val="14"/>
      <color indexed="8"/>
      <name val="Arial "/>
    </font>
    <font>
      <sz val="14"/>
      <color indexed="23"/>
      <name val="Arial "/>
    </font>
    <font>
      <b/>
      <sz val="12"/>
      <name val="Arial"/>
      <family val="2"/>
    </font>
  </fonts>
  <fills count="19">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rgb="FF92D05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FFC000"/>
        <bgColor indexed="64"/>
      </patternFill>
    </fill>
    <fill>
      <patternFill patternType="solid">
        <fgColor rgb="FFFFFF00"/>
        <bgColor indexed="64"/>
      </patternFill>
    </fill>
    <fill>
      <patternFill patternType="solid">
        <fgColor rgb="FF00B0F0"/>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theme="8"/>
        <bgColor indexed="64"/>
      </patternFill>
    </fill>
    <fill>
      <patternFill patternType="solid">
        <fgColor rgb="FFF2F2F2"/>
      </patternFill>
    </fill>
    <fill>
      <patternFill patternType="solid">
        <fgColor rgb="FF002060"/>
        <bgColor indexed="64"/>
      </patternFill>
    </fill>
    <fill>
      <patternFill patternType="solid">
        <fgColor rgb="FF000066"/>
        <bgColor indexed="64"/>
      </patternFill>
    </fill>
    <fill>
      <patternFill patternType="solid">
        <fgColor indexed="9"/>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8" tint="-0.24994659260841701"/>
      </left>
      <right style="thin">
        <color theme="8" tint="-0.24994659260841701"/>
      </right>
      <top style="thin">
        <color theme="8" tint="-0.24994659260841701"/>
      </top>
      <bottom style="thin">
        <color theme="8" tint="-0.24994659260841701"/>
      </bottom>
      <diagonal/>
    </border>
    <border>
      <left style="thin">
        <color theme="8" tint="-0.24994659260841701"/>
      </left>
      <right style="thin">
        <color theme="8" tint="-0.24994659260841701"/>
      </right>
      <top style="thin">
        <color theme="8" tint="-0.2499465926084170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rgb="FF3F3F3F"/>
      </left>
      <right style="thin">
        <color rgb="FF3F3F3F"/>
      </right>
      <top style="thin">
        <color rgb="FF3F3F3F"/>
      </top>
      <bottom style="thin">
        <color rgb="FF3F3F3F"/>
      </bottom>
      <diagonal/>
    </border>
    <border>
      <left/>
      <right/>
      <top style="medium">
        <color rgb="FF002060"/>
      </top>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right/>
      <top style="thin">
        <color indexed="64"/>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rgb="FF3F3F3F"/>
      </right>
      <top/>
      <bottom style="thin">
        <color theme="0" tint="-0.499984740745262"/>
      </bottom>
      <diagonal/>
    </border>
  </borders>
  <cellStyleXfs count="10">
    <xf numFmtId="0" fontId="0" fillId="0" borderId="0"/>
    <xf numFmtId="0" fontId="1" fillId="0" borderId="0"/>
    <xf numFmtId="166" fontId="2" fillId="0" borderId="0" applyFont="0" applyFill="0" applyBorder="0" applyAlignment="0" applyProtection="0"/>
    <xf numFmtId="9" fontId="2" fillId="0" borderId="0" applyFont="0" applyFill="0" applyBorder="0" applyAlignment="0" applyProtection="0"/>
    <xf numFmtId="0" fontId="15" fillId="15" borderId="16" applyNumberFormat="0" applyAlignment="0" applyProtection="0"/>
    <xf numFmtId="166" fontId="1" fillId="0" borderId="0" applyFont="0" applyFill="0" applyBorder="0" applyAlignment="0" applyProtection="0"/>
    <xf numFmtId="165" fontId="14" fillId="0" borderId="0" applyFont="0" applyFill="0" applyBorder="0" applyAlignment="0" applyProtection="0"/>
    <xf numFmtId="43" fontId="14" fillId="0" borderId="0" applyFont="0" applyFill="0" applyBorder="0" applyAlignment="0" applyProtection="0"/>
    <xf numFmtId="0" fontId="27" fillId="0" borderId="0" applyNumberFormat="0" applyFill="0" applyBorder="0" applyAlignment="0" applyProtection="0"/>
    <xf numFmtId="44" fontId="14" fillId="0" borderId="0" applyFont="0" applyFill="0" applyBorder="0" applyAlignment="0" applyProtection="0"/>
  </cellStyleXfs>
  <cellXfs count="286">
    <xf numFmtId="0" fontId="0" fillId="0" borderId="0" xfId="0"/>
    <xf numFmtId="0" fontId="5" fillId="0" borderId="0" xfId="1" applyFont="1"/>
    <xf numFmtId="0" fontId="6" fillId="2" borderId="0" xfId="1" applyFont="1" applyFill="1"/>
    <xf numFmtId="0" fontId="7" fillId="2" borderId="0" xfId="1" applyFont="1" applyFill="1"/>
    <xf numFmtId="0" fontId="8" fillId="2" borderId="1" xfId="1" applyFont="1" applyFill="1" applyBorder="1" applyAlignment="1">
      <alignment horizontal="center"/>
    </xf>
    <xf numFmtId="0" fontId="5" fillId="0" borderId="0" xfId="1" applyFont="1" applyAlignment="1">
      <alignment horizontal="center" vertical="center"/>
    </xf>
    <xf numFmtId="2" fontId="4" fillId="3" borderId="1" xfId="1" applyNumberFormat="1" applyFont="1" applyFill="1" applyBorder="1" applyAlignment="1">
      <alignment horizontal="center"/>
    </xf>
    <xf numFmtId="0" fontId="8" fillId="2" borderId="0" xfId="1" applyFont="1" applyFill="1"/>
    <xf numFmtId="168" fontId="4" fillId="2" borderId="0" xfId="1" applyNumberFormat="1" applyFont="1" applyFill="1" applyAlignment="1">
      <alignment horizontal="center"/>
    </xf>
    <xf numFmtId="2" fontId="4" fillId="2" borderId="0" xfId="1" applyNumberFormat="1" applyFont="1" applyFill="1" applyAlignment="1">
      <alignment horizontal="center" vertical="center"/>
    </xf>
    <xf numFmtId="0" fontId="10" fillId="2" borderId="0" xfId="1" applyFont="1" applyFill="1"/>
    <xf numFmtId="0" fontId="4" fillId="3" borderId="1" xfId="1" applyFont="1" applyFill="1" applyBorder="1" applyAlignment="1">
      <alignment horizontal="center" vertical="center" wrapText="1"/>
    </xf>
    <xf numFmtId="2" fontId="4" fillId="2" borderId="5" xfId="1" applyNumberFormat="1" applyFont="1" applyFill="1" applyBorder="1" applyAlignment="1">
      <alignment horizontal="center"/>
    </xf>
    <xf numFmtId="2" fontId="4" fillId="2" borderId="1" xfId="1" applyNumberFormat="1" applyFont="1" applyFill="1" applyBorder="1" applyAlignment="1">
      <alignment horizontal="center" vertical="center"/>
    </xf>
    <xf numFmtId="2" fontId="4" fillId="2" borderId="1" xfId="1" applyNumberFormat="1" applyFont="1" applyFill="1" applyBorder="1" applyAlignment="1">
      <alignment horizontal="center"/>
    </xf>
    <xf numFmtId="0" fontId="8" fillId="2" borderId="1" xfId="1" applyFont="1" applyFill="1" applyBorder="1" applyAlignment="1">
      <alignment horizontal="center" vertical="center" wrapText="1"/>
    </xf>
    <xf numFmtId="0" fontId="5" fillId="2" borderId="0" xfId="1" applyFont="1" applyFill="1"/>
    <xf numFmtId="0" fontId="5" fillId="2" borderId="0" xfId="1" applyFont="1" applyFill="1" applyAlignment="1">
      <alignment horizontal="center"/>
    </xf>
    <xf numFmtId="0" fontId="8" fillId="0" borderId="0" xfId="1" applyFont="1"/>
    <xf numFmtId="166" fontId="4" fillId="3" borderId="1" xfId="2" applyFont="1" applyFill="1" applyBorder="1" applyAlignment="1">
      <alignment horizontal="center"/>
    </xf>
    <xf numFmtId="2" fontId="4" fillId="0" borderId="1" xfId="1" applyNumberFormat="1" applyFont="1" applyBorder="1" applyAlignment="1">
      <alignment horizontal="center"/>
    </xf>
    <xf numFmtId="0" fontId="8" fillId="3" borderId="1" xfId="1" applyFont="1" applyFill="1" applyBorder="1" applyAlignment="1">
      <alignment horizontal="center" vertical="center"/>
    </xf>
    <xf numFmtId="2" fontId="4" fillId="2" borderId="0" xfId="1" applyNumberFormat="1" applyFont="1" applyFill="1" applyAlignment="1">
      <alignment horizontal="center"/>
    </xf>
    <xf numFmtId="0" fontId="8" fillId="2" borderId="0" xfId="1" applyFont="1" applyFill="1" applyAlignment="1">
      <alignment horizontal="center" vertical="center"/>
    </xf>
    <xf numFmtId="0" fontId="8" fillId="3" borderId="2" xfId="1" applyFont="1" applyFill="1" applyBorder="1"/>
    <xf numFmtId="0" fontId="8" fillId="3" borderId="4" xfId="1" applyFont="1" applyFill="1" applyBorder="1"/>
    <xf numFmtId="9" fontId="4" fillId="3" borderId="1" xfId="1" applyNumberFormat="1" applyFont="1" applyFill="1" applyBorder="1" applyAlignment="1">
      <alignment horizontal="center"/>
    </xf>
    <xf numFmtId="0" fontId="4" fillId="2" borderId="0" xfId="1" applyFont="1" applyFill="1"/>
    <xf numFmtId="0" fontId="4" fillId="6" borderId="4" xfId="1" applyFont="1" applyFill="1" applyBorder="1" applyAlignment="1">
      <alignment horizontal="center"/>
    </xf>
    <xf numFmtId="2" fontId="5" fillId="2" borderId="1" xfId="1" applyNumberFormat="1" applyFont="1" applyFill="1" applyBorder="1" applyAlignment="1">
      <alignment horizontal="center"/>
    </xf>
    <xf numFmtId="2" fontId="5" fillId="2" borderId="0" xfId="1" applyNumberFormat="1" applyFont="1" applyFill="1" applyAlignment="1">
      <alignment horizontal="center"/>
    </xf>
    <xf numFmtId="0" fontId="5" fillId="2" borderId="1" xfId="1" applyFont="1" applyFill="1" applyBorder="1" applyAlignment="1">
      <alignment horizontal="center" vertical="center"/>
    </xf>
    <xf numFmtId="0" fontId="5" fillId="0" borderId="1" xfId="1" applyFont="1" applyBorder="1" applyAlignment="1">
      <alignment horizontal="center"/>
    </xf>
    <xf numFmtId="2" fontId="5" fillId="0" borderId="1" xfId="1" applyNumberFormat="1" applyFont="1" applyBorder="1" applyAlignment="1">
      <alignment horizontal="center"/>
    </xf>
    <xf numFmtId="2" fontId="4" fillId="6" borderId="1" xfId="1" applyNumberFormat="1" applyFont="1" applyFill="1" applyBorder="1" applyAlignment="1">
      <alignment horizontal="center"/>
    </xf>
    <xf numFmtId="0" fontId="8" fillId="6" borderId="1" xfId="1" applyFont="1" applyFill="1" applyBorder="1" applyAlignment="1">
      <alignment horizontal="center" vertical="center"/>
    </xf>
    <xf numFmtId="0" fontId="5" fillId="0" borderId="1" xfId="1" applyFont="1" applyBorder="1" applyAlignment="1">
      <alignment horizontal="center" vertical="center"/>
    </xf>
    <xf numFmtId="0" fontId="4" fillId="2" borderId="0" xfId="1" applyFont="1" applyFill="1" applyAlignment="1">
      <alignment horizontal="left"/>
    </xf>
    <xf numFmtId="0" fontId="4" fillId="2" borderId="0" xfId="1" applyFont="1" applyFill="1" applyAlignment="1">
      <alignment horizontal="center"/>
    </xf>
    <xf numFmtId="0" fontId="8" fillId="0" borderId="1" xfId="1" applyFont="1" applyBorder="1" applyAlignment="1">
      <alignment horizontal="center" vertical="center"/>
    </xf>
    <xf numFmtId="164" fontId="5" fillId="0" borderId="0" xfId="1" applyNumberFormat="1" applyFont="1"/>
    <xf numFmtId="2" fontId="5" fillId="0" borderId="0" xfId="1" applyNumberFormat="1" applyFont="1"/>
    <xf numFmtId="0" fontId="8" fillId="2" borderId="0" xfId="1" applyFont="1" applyFill="1" applyAlignment="1">
      <alignment horizontal="right"/>
    </xf>
    <xf numFmtId="0" fontId="4" fillId="5" borderId="4" xfId="1" applyFont="1" applyFill="1" applyBorder="1" applyAlignment="1">
      <alignment horizontal="center"/>
    </xf>
    <xf numFmtId="0" fontId="4" fillId="5" borderId="2" xfId="1" applyFont="1" applyFill="1" applyBorder="1" applyAlignment="1">
      <alignment horizontal="center"/>
    </xf>
    <xf numFmtId="1" fontId="4" fillId="0" borderId="6" xfId="1" applyNumberFormat="1" applyFont="1" applyBorder="1" applyAlignment="1">
      <alignment horizontal="center"/>
    </xf>
    <xf numFmtId="0" fontId="4" fillId="2" borderId="6" xfId="1" applyFont="1" applyFill="1" applyBorder="1" applyAlignment="1">
      <alignment horizontal="center"/>
    </xf>
    <xf numFmtId="0" fontId="8" fillId="2" borderId="0" xfId="1" applyFont="1" applyFill="1" applyAlignment="1">
      <alignment horizontal="left"/>
    </xf>
    <xf numFmtId="1" fontId="5" fillId="0" borderId="2" xfId="1" applyNumberFormat="1" applyFont="1" applyBorder="1" applyAlignment="1">
      <alignment horizontal="center"/>
    </xf>
    <xf numFmtId="2" fontId="5" fillId="0" borderId="6" xfId="1" applyNumberFormat="1" applyFont="1" applyBorder="1" applyAlignment="1">
      <alignment horizontal="center" vertical="center"/>
    </xf>
    <xf numFmtId="1" fontId="11" fillId="2" borderId="6" xfId="1" applyNumberFormat="1" applyFont="1" applyFill="1" applyBorder="1" applyAlignment="1">
      <alignment horizontal="center" vertical="center"/>
    </xf>
    <xf numFmtId="1" fontId="4" fillId="2" borderId="6" xfId="1" applyNumberFormat="1" applyFont="1" applyFill="1" applyBorder="1" applyAlignment="1">
      <alignment horizontal="center" vertical="center"/>
    </xf>
    <xf numFmtId="0" fontId="8" fillId="7" borderId="1" xfId="1" applyFont="1" applyFill="1" applyBorder="1" applyAlignment="1">
      <alignment horizontal="center"/>
    </xf>
    <xf numFmtId="0" fontId="5" fillId="7" borderId="1" xfId="1" applyFont="1" applyFill="1" applyBorder="1" applyAlignment="1">
      <alignment horizontal="center" vertical="center"/>
    </xf>
    <xf numFmtId="1" fontId="5" fillId="7" borderId="2" xfId="1" applyNumberFormat="1" applyFont="1" applyFill="1" applyBorder="1" applyAlignment="1">
      <alignment horizontal="center"/>
    </xf>
    <xf numFmtId="2" fontId="5" fillId="2" borderId="6" xfId="1" applyNumberFormat="1" applyFont="1" applyFill="1" applyBorder="1" applyAlignment="1">
      <alignment horizontal="center" vertical="center"/>
    </xf>
    <xf numFmtId="0" fontId="8" fillId="8" borderId="1" xfId="1" applyFont="1" applyFill="1" applyBorder="1" applyAlignment="1">
      <alignment horizontal="center"/>
    </xf>
    <xf numFmtId="0" fontId="5" fillId="8" borderId="1" xfId="1" applyFont="1" applyFill="1" applyBorder="1" applyAlignment="1">
      <alignment horizontal="center" vertical="center"/>
    </xf>
    <xf numFmtId="1" fontId="5" fillId="8" borderId="2" xfId="1" applyNumberFormat="1" applyFont="1" applyFill="1" applyBorder="1" applyAlignment="1">
      <alignment horizontal="center"/>
    </xf>
    <xf numFmtId="0" fontId="5" fillId="0" borderId="6" xfId="1" applyFont="1" applyBorder="1" applyAlignment="1">
      <alignment horizontal="center"/>
    </xf>
    <xf numFmtId="1" fontId="5" fillId="2" borderId="2" xfId="1" applyNumberFormat="1" applyFont="1" applyFill="1" applyBorder="1" applyAlignment="1">
      <alignment horizontal="center"/>
    </xf>
    <xf numFmtId="0" fontId="5" fillId="2" borderId="6" xfId="1" applyFont="1" applyFill="1" applyBorder="1" applyAlignment="1">
      <alignment horizontal="center"/>
    </xf>
    <xf numFmtId="2" fontId="5" fillId="2" borderId="0" xfId="1" applyNumberFormat="1" applyFont="1" applyFill="1"/>
    <xf numFmtId="0" fontId="4" fillId="0" borderId="1" xfId="1" applyFont="1" applyBorder="1" applyAlignment="1">
      <alignment horizontal="center"/>
    </xf>
    <xf numFmtId="0" fontId="5" fillId="0" borderId="6" xfId="1" applyFont="1" applyBorder="1" applyAlignment="1">
      <alignment horizontal="left"/>
    </xf>
    <xf numFmtId="2" fontId="5" fillId="0" borderId="7" xfId="1" applyNumberFormat="1" applyFont="1" applyBorder="1" applyAlignment="1">
      <alignment horizontal="center"/>
    </xf>
    <xf numFmtId="1" fontId="11" fillId="2" borderId="7" xfId="1" applyNumberFormat="1" applyFont="1" applyFill="1" applyBorder="1" applyAlignment="1">
      <alignment horizontal="center" vertical="center"/>
    </xf>
    <xf numFmtId="1" fontId="4" fillId="2" borderId="7" xfId="1" applyNumberFormat="1" applyFont="1" applyFill="1" applyBorder="1" applyAlignment="1">
      <alignment horizontal="center" vertical="center"/>
    </xf>
    <xf numFmtId="2" fontId="4" fillId="0" borderId="8" xfId="1" applyNumberFormat="1" applyFont="1" applyBorder="1" applyAlignment="1">
      <alignment horizontal="center"/>
    </xf>
    <xf numFmtId="0" fontId="8" fillId="0" borderId="9" xfId="1" applyFont="1" applyBorder="1"/>
    <xf numFmtId="1" fontId="8" fillId="0" borderId="10" xfId="1" applyNumberFormat="1" applyFont="1" applyBorder="1"/>
    <xf numFmtId="9" fontId="4" fillId="0" borderId="0" xfId="3" applyFont="1" applyFill="1" applyBorder="1" applyAlignment="1">
      <alignment horizontal="center"/>
    </xf>
    <xf numFmtId="167" fontId="5" fillId="0" borderId="0" xfId="1" applyNumberFormat="1" applyFont="1"/>
    <xf numFmtId="2" fontId="4" fillId="9" borderId="2" xfId="1" applyNumberFormat="1" applyFont="1" applyFill="1" applyBorder="1" applyAlignment="1">
      <alignment horizontal="center" vertical="center"/>
    </xf>
    <xf numFmtId="0" fontId="4" fillId="2" borderId="1" xfId="1" applyFont="1" applyFill="1" applyBorder="1" applyAlignment="1">
      <alignment horizontal="center" vertical="center"/>
    </xf>
    <xf numFmtId="10" fontId="4" fillId="2" borderId="1" xfId="1" applyNumberFormat="1" applyFont="1" applyFill="1" applyBorder="1" applyAlignment="1">
      <alignment horizontal="center" vertical="center"/>
    </xf>
    <xf numFmtId="2" fontId="8" fillId="2" borderId="0" xfId="1" applyNumberFormat="1" applyFont="1" applyFill="1" applyAlignment="1">
      <alignment horizontal="center" vertical="center"/>
    </xf>
    <xf numFmtId="0" fontId="8" fillId="2" borderId="1" xfId="1" applyFont="1" applyFill="1" applyBorder="1" applyAlignment="1">
      <alignment horizontal="center" vertical="center"/>
    </xf>
    <xf numFmtId="9" fontId="4" fillId="2" borderId="1" xfId="1" applyNumberFormat="1" applyFont="1" applyFill="1" applyBorder="1" applyAlignment="1">
      <alignment horizontal="center" vertical="center"/>
    </xf>
    <xf numFmtId="2" fontId="4" fillId="0" borderId="0" xfId="1" applyNumberFormat="1" applyFont="1"/>
    <xf numFmtId="2" fontId="4" fillId="0" borderId="0" xfId="1" applyNumberFormat="1" applyFont="1" applyAlignment="1">
      <alignment horizontal="right"/>
    </xf>
    <xf numFmtId="2" fontId="4" fillId="9" borderId="1" xfId="1" applyNumberFormat="1" applyFont="1" applyFill="1" applyBorder="1" applyAlignment="1">
      <alignment horizontal="right"/>
    </xf>
    <xf numFmtId="170" fontId="4" fillId="2" borderId="1" xfId="1" applyNumberFormat="1" applyFont="1" applyFill="1" applyBorder="1" applyAlignment="1">
      <alignment horizontal="center" vertical="center"/>
    </xf>
    <xf numFmtId="2" fontId="4" fillId="0" borderId="1" xfId="1" applyNumberFormat="1" applyFont="1" applyBorder="1" applyAlignment="1">
      <alignment horizontal="center" vertical="center"/>
    </xf>
    <xf numFmtId="2" fontId="4" fillId="9" borderId="1" xfId="1" applyNumberFormat="1" applyFont="1" applyFill="1" applyBorder="1" applyAlignment="1">
      <alignment horizontal="center" vertical="center"/>
    </xf>
    <xf numFmtId="2" fontId="4" fillId="10" borderId="1" xfId="1" applyNumberFormat="1" applyFont="1" applyFill="1" applyBorder="1" applyAlignment="1">
      <alignment horizontal="center" vertical="center"/>
    </xf>
    <xf numFmtId="171" fontId="4" fillId="2" borderId="0" xfId="1" applyNumberFormat="1" applyFont="1" applyFill="1" applyAlignment="1">
      <alignment horizontal="right" vertical="center"/>
    </xf>
    <xf numFmtId="168" fontId="4" fillId="2" borderId="1" xfId="1" applyNumberFormat="1" applyFont="1" applyFill="1" applyBorder="1" applyAlignment="1">
      <alignment horizontal="center" vertical="center"/>
    </xf>
    <xf numFmtId="0" fontId="4" fillId="9" borderId="0" xfId="1" applyFont="1" applyFill="1" applyAlignment="1">
      <alignment horizontal="center" vertical="center"/>
    </xf>
    <xf numFmtId="171" fontId="4" fillId="9" borderId="1" xfId="1" applyNumberFormat="1" applyFont="1" applyFill="1" applyBorder="1" applyAlignment="1">
      <alignment horizontal="center" vertical="center"/>
    </xf>
    <xf numFmtId="9" fontId="4" fillId="2" borderId="1" xfId="3" applyFont="1" applyFill="1" applyBorder="1" applyAlignment="1">
      <alignment horizontal="center" vertical="center"/>
    </xf>
    <xf numFmtId="2" fontId="12" fillId="2" borderId="0" xfId="1" applyNumberFormat="1" applyFont="1" applyFill="1"/>
    <xf numFmtId="0" fontId="4" fillId="2" borderId="0" xfId="1" applyFont="1" applyFill="1" applyAlignment="1">
      <alignment horizontal="center" vertical="center"/>
    </xf>
    <xf numFmtId="166" fontId="4" fillId="2" borderId="0" xfId="2" applyFont="1" applyFill="1" applyBorder="1" applyAlignment="1">
      <alignment horizontal="center" vertical="center"/>
    </xf>
    <xf numFmtId="10" fontId="4" fillId="2" borderId="0" xfId="1" applyNumberFormat="1" applyFont="1" applyFill="1" applyAlignment="1">
      <alignment horizontal="center" vertical="center"/>
    </xf>
    <xf numFmtId="171" fontId="8" fillId="0" borderId="0" xfId="1" applyNumberFormat="1" applyFont="1"/>
    <xf numFmtId="166" fontId="5" fillId="0" borderId="0" xfId="2" applyFont="1"/>
    <xf numFmtId="2" fontId="4" fillId="6" borderId="1" xfId="1" applyNumberFormat="1" applyFont="1" applyFill="1" applyBorder="1" applyAlignment="1">
      <alignment horizontal="center" vertical="center"/>
    </xf>
    <xf numFmtId="2" fontId="4" fillId="11" borderId="1" xfId="1" applyNumberFormat="1" applyFont="1" applyFill="1" applyBorder="1" applyAlignment="1">
      <alignment horizontal="center" vertical="center"/>
    </xf>
    <xf numFmtId="2" fontId="5" fillId="0" borderId="2" xfId="1" applyNumberFormat="1" applyFont="1" applyBorder="1" applyAlignment="1">
      <alignment horizontal="center"/>
    </xf>
    <xf numFmtId="0" fontId="0" fillId="2" borderId="0" xfId="0" applyFill="1"/>
    <xf numFmtId="0" fontId="8" fillId="2" borderId="0" xfId="1" applyFont="1" applyFill="1" applyAlignment="1">
      <alignment horizontal="center"/>
    </xf>
    <xf numFmtId="0" fontId="13" fillId="2" borderId="0" xfId="0" applyFont="1" applyFill="1"/>
    <xf numFmtId="2" fontId="4" fillId="12" borderId="1" xfId="1" applyNumberFormat="1" applyFont="1" applyFill="1" applyBorder="1" applyAlignment="1">
      <alignment horizontal="center"/>
    </xf>
    <xf numFmtId="0" fontId="5" fillId="12" borderId="0" xfId="1" applyFont="1" applyFill="1"/>
    <xf numFmtId="0" fontId="5" fillId="12" borderId="0" xfId="1" applyFont="1" applyFill="1" applyAlignment="1">
      <alignment horizontal="center"/>
    </xf>
    <xf numFmtId="0" fontId="0" fillId="12" borderId="0" xfId="0" applyFill="1"/>
    <xf numFmtId="0" fontId="8" fillId="3" borderId="1" xfId="1" applyFont="1" applyFill="1" applyBorder="1" applyAlignment="1">
      <alignment horizontal="center" vertical="center" wrapText="1"/>
    </xf>
    <xf numFmtId="0" fontId="7" fillId="3" borderId="1" xfId="1" applyFont="1" applyFill="1" applyBorder="1" applyAlignment="1">
      <alignment horizontal="center" vertical="center" wrapText="1"/>
    </xf>
    <xf numFmtId="0" fontId="5" fillId="3" borderId="1" xfId="1" applyFont="1" applyFill="1" applyBorder="1"/>
    <xf numFmtId="2" fontId="4" fillId="4" borderId="2" xfId="1" applyNumberFormat="1" applyFont="1" applyFill="1" applyBorder="1" applyAlignment="1">
      <alignment horizontal="center"/>
    </xf>
    <xf numFmtId="2" fontId="4" fillId="9" borderId="0" xfId="1" applyNumberFormat="1" applyFont="1" applyFill="1"/>
    <xf numFmtId="2" fontId="4" fillId="3" borderId="0" xfId="1" applyNumberFormat="1" applyFont="1" applyFill="1"/>
    <xf numFmtId="2" fontId="4" fillId="3" borderId="1" xfId="1" applyNumberFormat="1" applyFont="1" applyFill="1" applyBorder="1"/>
    <xf numFmtId="2" fontId="4" fillId="13" borderId="1" xfId="1" applyNumberFormat="1" applyFont="1" applyFill="1" applyBorder="1" applyAlignment="1">
      <alignment horizontal="center" vertical="center"/>
    </xf>
    <xf numFmtId="2" fontId="4" fillId="13" borderId="2" xfId="1" applyNumberFormat="1" applyFont="1" applyFill="1" applyBorder="1" applyAlignment="1">
      <alignment horizontal="center" vertical="center"/>
    </xf>
    <xf numFmtId="2" fontId="4" fillId="14" borderId="13" xfId="1" applyNumberFormat="1" applyFont="1" applyFill="1" applyBorder="1" applyAlignment="1">
      <alignment horizontal="center" vertical="center"/>
    </xf>
    <xf numFmtId="2" fontId="4" fillId="14" borderId="1" xfId="1" applyNumberFormat="1" applyFont="1" applyFill="1" applyBorder="1" applyAlignment="1">
      <alignment horizontal="center" vertical="center"/>
    </xf>
    <xf numFmtId="0" fontId="4" fillId="6" borderId="1" xfId="1" applyFont="1" applyFill="1" applyBorder="1" applyAlignment="1">
      <alignment horizontal="center"/>
    </xf>
    <xf numFmtId="0" fontId="4" fillId="5" borderId="1" xfId="1" applyFont="1" applyFill="1" applyBorder="1" applyAlignment="1">
      <alignment horizontal="center"/>
    </xf>
    <xf numFmtId="0" fontId="5" fillId="0" borderId="0" xfId="1" applyFont="1" applyAlignment="1">
      <alignment horizontal="center"/>
    </xf>
    <xf numFmtId="0" fontId="4" fillId="3" borderId="1" xfId="1" applyFont="1" applyFill="1" applyBorder="1" applyAlignment="1">
      <alignment horizontal="center" vertical="center"/>
    </xf>
    <xf numFmtId="0" fontId="4" fillId="3" borderId="1" xfId="1" applyFont="1" applyFill="1" applyBorder="1" applyAlignment="1">
      <alignment horizontal="center"/>
    </xf>
    <xf numFmtId="0" fontId="8" fillId="0" borderId="1" xfId="1" applyFont="1" applyBorder="1" applyAlignment="1">
      <alignment horizontal="center"/>
    </xf>
    <xf numFmtId="0" fontId="4" fillId="2" borderId="1" xfId="1" applyFont="1" applyFill="1" applyBorder="1" applyAlignment="1">
      <alignment horizontal="center"/>
    </xf>
    <xf numFmtId="0" fontId="4" fillId="4" borderId="1" xfId="1" applyFont="1" applyFill="1" applyBorder="1" applyAlignment="1">
      <alignment horizontal="center"/>
    </xf>
    <xf numFmtId="0" fontId="5" fillId="11" borderId="0" xfId="1" applyFont="1" applyFill="1"/>
    <xf numFmtId="2" fontId="5" fillId="2" borderId="1" xfId="1" applyNumberFormat="1" applyFont="1" applyFill="1" applyBorder="1" applyAlignment="1">
      <alignment horizontal="center" vertical="center"/>
    </xf>
    <xf numFmtId="0" fontId="7" fillId="12" borderId="1" xfId="1" applyFont="1" applyFill="1" applyBorder="1" applyAlignment="1">
      <alignment horizontal="center"/>
    </xf>
    <xf numFmtId="2" fontId="7" fillId="12" borderId="1" xfId="1" applyNumberFormat="1" applyFont="1" applyFill="1" applyBorder="1" applyAlignment="1">
      <alignment horizontal="center"/>
    </xf>
    <xf numFmtId="166" fontId="5" fillId="2" borderId="0" xfId="2" applyFont="1" applyFill="1" applyAlignment="1">
      <alignment horizontal="center"/>
    </xf>
    <xf numFmtId="2" fontId="8" fillId="2" borderId="0" xfId="1" applyNumberFormat="1" applyFont="1" applyFill="1" applyAlignment="1">
      <alignment horizontal="right"/>
    </xf>
    <xf numFmtId="0" fontId="5" fillId="2" borderId="0" xfId="1" applyFont="1" applyFill="1" applyAlignment="1">
      <alignment horizontal="right"/>
    </xf>
    <xf numFmtId="164" fontId="5" fillId="2" borderId="0" xfId="1" applyNumberFormat="1" applyFont="1" applyFill="1"/>
    <xf numFmtId="2" fontId="8" fillId="2" borderId="0" xfId="1" applyNumberFormat="1" applyFont="1" applyFill="1" applyAlignment="1">
      <alignment horizontal="center"/>
    </xf>
    <xf numFmtId="2" fontId="8" fillId="2" borderId="0" xfId="1" applyNumberFormat="1" applyFont="1" applyFill="1"/>
    <xf numFmtId="9" fontId="8" fillId="2" borderId="0" xfId="1" applyNumberFormat="1" applyFont="1" applyFill="1"/>
    <xf numFmtId="9" fontId="8" fillId="2" borderId="0" xfId="3" applyFont="1" applyFill="1" applyBorder="1"/>
    <xf numFmtId="167" fontId="5" fillId="2" borderId="0" xfId="1" applyNumberFormat="1" applyFont="1" applyFill="1"/>
    <xf numFmtId="0" fontId="5" fillId="2" borderId="0" xfId="1" applyFont="1" applyFill="1" applyAlignment="1">
      <alignment horizontal="center" vertical="center"/>
    </xf>
    <xf numFmtId="0" fontId="5" fillId="2" borderId="0" xfId="1" applyFont="1" applyFill="1" applyAlignment="1">
      <alignment vertical="center"/>
    </xf>
    <xf numFmtId="170" fontId="5" fillId="2" borderId="0" xfId="1" applyNumberFormat="1" applyFont="1" applyFill="1" applyAlignment="1">
      <alignment vertical="center"/>
    </xf>
    <xf numFmtId="166" fontId="4" fillId="2" borderId="0" xfId="2" applyFont="1" applyFill="1" applyBorder="1" applyAlignment="1">
      <alignment horizontal="center"/>
    </xf>
    <xf numFmtId="0" fontId="7" fillId="2" borderId="0" xfId="1" applyFont="1" applyFill="1" applyAlignment="1">
      <alignment horizontal="center" vertical="center"/>
    </xf>
    <xf numFmtId="0" fontId="9" fillId="2" borderId="0" xfId="1" applyFont="1" applyFill="1"/>
    <xf numFmtId="0" fontId="8" fillId="12" borderId="1" xfId="1" applyFont="1" applyFill="1" applyBorder="1"/>
    <xf numFmtId="0" fontId="7" fillId="12" borderId="1" xfId="1" applyFont="1" applyFill="1" applyBorder="1" applyAlignment="1">
      <alignment horizontal="center" vertical="center"/>
    </xf>
    <xf numFmtId="169" fontId="7" fillId="12" borderId="1" xfId="1" applyNumberFormat="1" applyFont="1" applyFill="1" applyBorder="1" applyAlignment="1">
      <alignment horizontal="center"/>
    </xf>
    <xf numFmtId="2" fontId="8" fillId="8" borderId="1" xfId="1" applyNumberFormat="1" applyFont="1" applyFill="1" applyBorder="1" applyAlignment="1">
      <alignment horizontal="center"/>
    </xf>
    <xf numFmtId="0" fontId="16" fillId="0" borderId="0" xfId="0" applyFont="1"/>
    <xf numFmtId="0" fontId="17" fillId="0" borderId="0" xfId="0" applyFont="1"/>
    <xf numFmtId="0" fontId="16" fillId="0" borderId="0" xfId="1" applyFont="1"/>
    <xf numFmtId="0" fontId="17" fillId="0" borderId="0" xfId="0" applyFont="1" applyAlignment="1">
      <alignment wrapText="1"/>
    </xf>
    <xf numFmtId="167" fontId="16" fillId="0" borderId="0" xfId="5" applyNumberFormat="1" applyFont="1"/>
    <xf numFmtId="0" fontId="20" fillId="0" borderId="17" xfId="0" applyFont="1" applyBorder="1"/>
    <xf numFmtId="167" fontId="20" fillId="0" borderId="17" xfId="5" applyNumberFormat="1" applyFont="1" applyBorder="1"/>
    <xf numFmtId="0" fontId="21" fillId="0" borderId="0" xfId="1" applyFont="1"/>
    <xf numFmtId="0" fontId="22" fillId="0" borderId="0" xfId="1" applyFont="1"/>
    <xf numFmtId="0" fontId="1" fillId="0" borderId="0" xfId="1"/>
    <xf numFmtId="0" fontId="23" fillId="0" borderId="0" xfId="0" applyFont="1"/>
    <xf numFmtId="0" fontId="24" fillId="0" borderId="0" xfId="1" applyFont="1"/>
    <xf numFmtId="0" fontId="23" fillId="0" borderId="0" xfId="1" applyFont="1"/>
    <xf numFmtId="0" fontId="20" fillId="0" borderId="0" xfId="1" applyFont="1"/>
    <xf numFmtId="0" fontId="23" fillId="0" borderId="0" xfId="0" applyFont="1" applyAlignment="1">
      <alignment vertical="center"/>
    </xf>
    <xf numFmtId="0" fontId="25" fillId="0" borderId="0" xfId="1" applyFont="1"/>
    <xf numFmtId="0" fontId="26" fillId="0" borderId="0" xfId="1" applyFont="1"/>
    <xf numFmtId="0" fontId="5" fillId="0" borderId="7" xfId="1" applyFont="1" applyBorder="1" applyAlignment="1">
      <alignment horizontal="left"/>
    </xf>
    <xf numFmtId="0" fontId="4" fillId="2" borderId="2" xfId="1" applyFont="1" applyFill="1" applyBorder="1" applyAlignment="1">
      <alignment horizontal="left"/>
    </xf>
    <xf numFmtId="0" fontId="4" fillId="2" borderId="3" xfId="1" applyFont="1" applyFill="1" applyBorder="1" applyAlignment="1">
      <alignment horizontal="left"/>
    </xf>
    <xf numFmtId="0" fontId="4" fillId="2" borderId="4" xfId="1" applyFont="1" applyFill="1" applyBorder="1" applyAlignment="1">
      <alignment horizontal="left"/>
    </xf>
    <xf numFmtId="10" fontId="5" fillId="2" borderId="0" xfId="1" applyNumberFormat="1" applyFont="1" applyFill="1"/>
    <xf numFmtId="173" fontId="5" fillId="2" borderId="0" xfId="7" applyNumberFormat="1" applyFont="1" applyFill="1" applyAlignment="1">
      <alignment vertical="center"/>
    </xf>
    <xf numFmtId="2" fontId="4" fillId="2" borderId="1" xfId="7" applyNumberFormat="1" applyFont="1" applyFill="1" applyBorder="1" applyAlignment="1">
      <alignment horizontal="center" vertical="center"/>
    </xf>
    <xf numFmtId="0" fontId="4" fillId="2" borderId="20" xfId="1" applyFont="1" applyFill="1" applyBorder="1" applyAlignment="1">
      <alignment horizontal="left"/>
    </xf>
    <xf numFmtId="2" fontId="4" fillId="2" borderId="20" xfId="1" applyNumberFormat="1" applyFont="1" applyFill="1" applyBorder="1" applyAlignment="1">
      <alignment horizontal="center"/>
    </xf>
    <xf numFmtId="0" fontId="4" fillId="6" borderId="5" xfId="1" applyFont="1" applyFill="1" applyBorder="1" applyAlignment="1">
      <alignment horizontal="center"/>
    </xf>
    <xf numFmtId="9" fontId="4" fillId="2" borderId="0" xfId="1" applyNumberFormat="1" applyFont="1" applyFill="1" applyAlignment="1">
      <alignment horizontal="center"/>
    </xf>
    <xf numFmtId="0" fontId="30" fillId="0" borderId="0" xfId="0" applyFont="1" applyAlignment="1">
      <alignment horizontal="right"/>
    </xf>
    <xf numFmtId="0" fontId="30" fillId="0" borderId="0" xfId="0" applyFont="1" applyAlignment="1">
      <alignment horizontal="center"/>
    </xf>
    <xf numFmtId="167" fontId="30" fillId="0" borderId="0" xfId="5" applyNumberFormat="1" applyFont="1"/>
    <xf numFmtId="0" fontId="30" fillId="0" borderId="0" xfId="1" applyFont="1" applyAlignment="1">
      <alignment horizontal="left" vertical="center"/>
    </xf>
    <xf numFmtId="0" fontId="30" fillId="0" borderId="0" xfId="0" applyFont="1"/>
    <xf numFmtId="0" fontId="30" fillId="0" borderId="0" xfId="0" applyFont="1" applyAlignment="1">
      <alignment horizontal="left"/>
    </xf>
    <xf numFmtId="0" fontId="30" fillId="0" borderId="0" xfId="1" applyFont="1"/>
    <xf numFmtId="0" fontId="32" fillId="0" borderId="0" xfId="1" applyFont="1"/>
    <xf numFmtId="0" fontId="32" fillId="0" borderId="0" xfId="1" applyFont="1" applyAlignment="1">
      <alignment horizontal="left"/>
    </xf>
    <xf numFmtId="166" fontId="33" fillId="0" borderId="0" xfId="5" applyFont="1" applyBorder="1" applyAlignment="1">
      <alignment horizontal="left"/>
    </xf>
    <xf numFmtId="0" fontId="33" fillId="0" borderId="0" xfId="1" applyFont="1" applyAlignment="1">
      <alignment vertical="center"/>
    </xf>
    <xf numFmtId="2" fontId="32" fillId="0" borderId="0" xfId="1" applyNumberFormat="1" applyFont="1"/>
    <xf numFmtId="0" fontId="30" fillId="0" borderId="0" xfId="1" applyFont="1" applyAlignment="1">
      <alignment horizontal="justify" vertical="center"/>
    </xf>
    <xf numFmtId="0" fontId="29" fillId="18" borderId="0" xfId="0" applyFont="1" applyFill="1" applyAlignment="1">
      <alignment horizontal="left" vertical="center" wrapText="1"/>
    </xf>
    <xf numFmtId="0" fontId="30" fillId="18" borderId="0" xfId="0" applyFont="1" applyFill="1" applyAlignment="1">
      <alignment horizontal="left" vertical="center" wrapText="1"/>
    </xf>
    <xf numFmtId="0" fontId="29" fillId="18" borderId="0" xfId="0" applyFont="1" applyFill="1" applyAlignment="1">
      <alignment horizontal="left" wrapText="1"/>
    </xf>
    <xf numFmtId="167" fontId="29" fillId="18" borderId="0" xfId="5" applyNumberFormat="1" applyFont="1" applyFill="1" applyBorder="1" applyAlignment="1">
      <alignment horizontal="left" wrapText="1"/>
    </xf>
    <xf numFmtId="0" fontId="34" fillId="0" borderId="0" xfId="0" applyFont="1"/>
    <xf numFmtId="167" fontId="34" fillId="0" borderId="0" xfId="5" applyNumberFormat="1" applyFont="1"/>
    <xf numFmtId="0" fontId="31" fillId="16" borderId="21" xfId="0" applyFont="1" applyFill="1" applyBorder="1" applyAlignment="1">
      <alignment horizontal="center" vertical="center"/>
    </xf>
    <xf numFmtId="0" fontId="31" fillId="17" borderId="21" xfId="0" applyFont="1" applyFill="1" applyBorder="1" applyAlignment="1">
      <alignment horizontal="center" vertical="center"/>
    </xf>
    <xf numFmtId="44" fontId="35" fillId="0" borderId="0" xfId="9" applyFont="1" applyAlignment="1">
      <alignment horizontal="center" vertical="center"/>
    </xf>
    <xf numFmtId="44" fontId="30" fillId="0" borderId="0" xfId="9" applyFont="1" applyAlignment="1">
      <alignment horizontal="right"/>
    </xf>
    <xf numFmtId="44" fontId="30" fillId="2" borderId="0" xfId="9" applyFont="1" applyFill="1"/>
    <xf numFmtId="44" fontId="30" fillId="0" borderId="0" xfId="9" applyFont="1"/>
    <xf numFmtId="44" fontId="31" fillId="17" borderId="21" xfId="9" applyFont="1" applyFill="1" applyBorder="1" applyAlignment="1">
      <alignment horizontal="center" vertical="center"/>
    </xf>
    <xf numFmtId="44" fontId="32" fillId="2" borderId="0" xfId="9" applyFont="1" applyFill="1"/>
    <xf numFmtId="44" fontId="29" fillId="2" borderId="0" xfId="9" applyFont="1" applyFill="1" applyAlignment="1">
      <alignment horizontal="left" wrapText="1"/>
    </xf>
    <xf numFmtId="44" fontId="34" fillId="2" borderId="0" xfId="9" applyFont="1" applyFill="1"/>
    <xf numFmtId="44" fontId="25" fillId="0" borderId="0" xfId="9" applyFont="1"/>
    <xf numFmtId="44" fontId="26" fillId="0" borderId="0" xfId="9" applyFont="1"/>
    <xf numFmtId="44" fontId="25" fillId="2" borderId="0" xfId="9" applyFont="1" applyFill="1"/>
    <xf numFmtId="44" fontId="25" fillId="2" borderId="17" xfId="9" applyFont="1" applyFill="1" applyBorder="1"/>
    <xf numFmtId="44" fontId="31" fillId="17" borderId="22" xfId="9" applyFont="1" applyFill="1" applyBorder="1" applyAlignment="1">
      <alignment horizontal="center" vertical="center"/>
    </xf>
    <xf numFmtId="172" fontId="28" fillId="2" borderId="23" xfId="4" applyNumberFormat="1" applyFont="1" applyFill="1" applyBorder="1" applyAlignment="1">
      <alignment horizontal="center" vertical="center" wrapText="1"/>
    </xf>
    <xf numFmtId="1" fontId="26" fillId="0" borderId="5" xfId="0" applyNumberFormat="1" applyFont="1" applyBorder="1" applyAlignment="1">
      <alignment horizontal="center" vertical="center" shrinkToFit="1"/>
    </xf>
    <xf numFmtId="0" fontId="30" fillId="0" borderId="1" xfId="0" applyFont="1" applyBorder="1" applyAlignment="1">
      <alignment horizontal="center" vertical="center"/>
    </xf>
    <xf numFmtId="0" fontId="30" fillId="0" borderId="1" xfId="0" applyFont="1" applyBorder="1" applyAlignment="1">
      <alignment horizontal="left" vertical="center" wrapText="1"/>
    </xf>
    <xf numFmtId="44" fontId="30" fillId="0" borderId="1" xfId="9" applyFont="1" applyFill="1" applyBorder="1" applyAlignment="1">
      <alignment horizontal="center" vertical="center"/>
    </xf>
    <xf numFmtId="44" fontId="30" fillId="0" borderId="1" xfId="0" applyNumberFormat="1" applyFont="1" applyBorder="1" applyAlignment="1">
      <alignment horizontal="center" vertical="center"/>
    </xf>
    <xf numFmtId="0" fontId="30" fillId="0" borderId="0" xfId="0" applyFont="1" applyAlignment="1">
      <alignment horizontal="center" vertical="center"/>
    </xf>
    <xf numFmtId="0" fontId="30" fillId="0" borderId="0" xfId="0" applyFont="1" applyAlignment="1">
      <alignment horizontal="center"/>
    </xf>
    <xf numFmtId="0" fontId="30" fillId="0" borderId="0" xfId="1" applyFont="1" applyAlignment="1">
      <alignment horizontal="center"/>
    </xf>
    <xf numFmtId="0" fontId="32" fillId="0" borderId="0" xfId="1" applyFont="1" applyAlignment="1">
      <alignment horizontal="justify" vertical="center"/>
    </xf>
    <xf numFmtId="0" fontId="18" fillId="0" borderId="0" xfId="0" applyFont="1" applyAlignment="1">
      <alignment horizontal="right" wrapText="1"/>
    </xf>
    <xf numFmtId="0" fontId="27" fillId="0" borderId="0" xfId="8" applyAlignment="1">
      <alignment horizontal="right" wrapText="1"/>
    </xf>
    <xf numFmtId="0" fontId="19" fillId="0" borderId="0" xfId="0" applyFont="1" applyAlignment="1">
      <alignment horizontal="left"/>
    </xf>
    <xf numFmtId="0" fontId="29" fillId="0" borderId="0" xfId="1" applyFont="1" applyAlignment="1">
      <alignment horizontal="left" vertical="center"/>
    </xf>
    <xf numFmtId="0" fontId="30" fillId="0" borderId="0" xfId="0" applyFont="1" applyAlignment="1">
      <alignment horizontal="right"/>
    </xf>
    <xf numFmtId="0" fontId="31" fillId="16" borderId="18" xfId="0" applyFont="1" applyFill="1" applyBorder="1" applyAlignment="1">
      <alignment horizontal="center" vertical="center"/>
    </xf>
    <xf numFmtId="0" fontId="31" fillId="16" borderId="19" xfId="0" applyFont="1" applyFill="1" applyBorder="1" applyAlignment="1">
      <alignment horizontal="center" vertical="center"/>
    </xf>
    <xf numFmtId="0" fontId="29" fillId="0" borderId="0" xfId="0" applyFont="1" applyAlignment="1">
      <alignment horizontal="left" vertical="center" wrapText="1"/>
    </xf>
    <xf numFmtId="0" fontId="30" fillId="0" borderId="0" xfId="0" applyFont="1" applyAlignment="1">
      <alignment horizontal="left" vertical="center" wrapText="1"/>
    </xf>
    <xf numFmtId="0" fontId="4" fillId="9" borderId="5" xfId="1" applyFont="1" applyFill="1" applyBorder="1" applyAlignment="1">
      <alignment horizontal="center" wrapText="1"/>
    </xf>
    <xf numFmtId="0" fontId="4" fillId="9" borderId="1" xfId="1" applyFont="1" applyFill="1" applyBorder="1" applyAlignment="1">
      <alignment horizontal="center" wrapText="1"/>
    </xf>
    <xf numFmtId="2" fontId="4" fillId="2" borderId="0" xfId="1" applyNumberFormat="1" applyFont="1" applyFill="1" applyAlignment="1">
      <alignment horizontal="center" vertical="center" wrapText="1"/>
    </xf>
    <xf numFmtId="0" fontId="8" fillId="2" borderId="0" xfId="1" applyFont="1" applyFill="1" applyAlignment="1">
      <alignment horizontal="center" wrapText="1"/>
    </xf>
    <xf numFmtId="0" fontId="4" fillId="9" borderId="14" xfId="1" applyFont="1" applyFill="1" applyBorder="1" applyAlignment="1">
      <alignment horizontal="center" vertical="center"/>
    </xf>
    <xf numFmtId="0" fontId="4" fillId="9" borderId="15" xfId="1" applyFont="1" applyFill="1" applyBorder="1" applyAlignment="1">
      <alignment horizontal="center" vertical="center"/>
    </xf>
    <xf numFmtId="0" fontId="8" fillId="0" borderId="1" xfId="1" applyFont="1" applyBorder="1" applyAlignment="1">
      <alignment horizontal="left"/>
    </xf>
    <xf numFmtId="0" fontId="5" fillId="0" borderId="1" xfId="1" applyFont="1" applyBorder="1" applyAlignment="1">
      <alignment horizontal="left"/>
    </xf>
    <xf numFmtId="0" fontId="8" fillId="0" borderId="2" xfId="1" applyFont="1" applyBorder="1" applyAlignment="1">
      <alignment horizontal="left"/>
    </xf>
    <xf numFmtId="0" fontId="8" fillId="0" borderId="3" xfId="1" applyFont="1" applyBorder="1" applyAlignment="1">
      <alignment horizontal="left"/>
    </xf>
    <xf numFmtId="0" fontId="8" fillId="0" borderId="4" xfId="1" applyFont="1" applyBorder="1" applyAlignment="1">
      <alignment horizontal="left"/>
    </xf>
    <xf numFmtId="0" fontId="4" fillId="0" borderId="1" xfId="1" applyFont="1" applyBorder="1" applyAlignment="1">
      <alignment horizontal="left"/>
    </xf>
    <xf numFmtId="0" fontId="4" fillId="2" borderId="2" xfId="1" applyFont="1" applyFill="1" applyBorder="1" applyAlignment="1">
      <alignment horizontal="left"/>
    </xf>
    <xf numFmtId="0" fontId="4" fillId="2" borderId="3" xfId="1" applyFont="1" applyFill="1" applyBorder="1" applyAlignment="1">
      <alignment horizontal="left"/>
    </xf>
    <xf numFmtId="0" fontId="4" fillId="2" borderId="4" xfId="1" applyFont="1" applyFill="1" applyBorder="1" applyAlignment="1">
      <alignment horizontal="left"/>
    </xf>
    <xf numFmtId="2" fontId="4" fillId="9" borderId="11" xfId="1" applyNumberFormat="1" applyFont="1" applyFill="1" applyBorder="1" applyAlignment="1">
      <alignment horizontal="center" vertical="center"/>
    </xf>
    <xf numFmtId="2" fontId="4" fillId="9" borderId="12" xfId="1" applyNumberFormat="1" applyFont="1" applyFill="1" applyBorder="1" applyAlignment="1">
      <alignment horizontal="center" vertical="center"/>
    </xf>
    <xf numFmtId="0" fontId="8" fillId="7" borderId="1" xfId="1" applyFont="1" applyFill="1" applyBorder="1" applyAlignment="1">
      <alignment horizontal="left"/>
    </xf>
    <xf numFmtId="0" fontId="5" fillId="7" borderId="1" xfId="1" applyFont="1" applyFill="1" applyBorder="1" applyAlignment="1">
      <alignment horizontal="left"/>
    </xf>
    <xf numFmtId="0" fontId="8" fillId="8" borderId="1" xfId="1" applyFont="1" applyFill="1" applyBorder="1" applyAlignment="1">
      <alignment horizontal="left"/>
    </xf>
    <xf numFmtId="0" fontId="5" fillId="8" borderId="1" xfId="1" applyFont="1" applyFill="1" applyBorder="1" applyAlignment="1">
      <alignment horizontal="left"/>
    </xf>
    <xf numFmtId="0" fontId="8" fillId="2" borderId="1" xfId="1" applyFont="1" applyFill="1" applyBorder="1" applyAlignment="1">
      <alignment horizontal="left"/>
    </xf>
    <xf numFmtId="0" fontId="5" fillId="2" borderId="1" xfId="1" applyFont="1" applyFill="1" applyBorder="1" applyAlignment="1">
      <alignment horizontal="left"/>
    </xf>
    <xf numFmtId="0" fontId="4" fillId="6" borderId="14" xfId="1" applyFont="1" applyFill="1" applyBorder="1" applyAlignment="1">
      <alignment horizontal="center"/>
    </xf>
    <xf numFmtId="0" fontId="5" fillId="2" borderId="0" xfId="1" applyFont="1" applyFill="1" applyAlignment="1">
      <alignment horizontal="center"/>
    </xf>
    <xf numFmtId="0" fontId="4" fillId="6" borderId="1" xfId="1" applyFont="1" applyFill="1" applyBorder="1" applyAlignment="1">
      <alignment horizontal="center"/>
    </xf>
    <xf numFmtId="0" fontId="4" fillId="5" borderId="1" xfId="1" applyFont="1" applyFill="1" applyBorder="1" applyAlignment="1">
      <alignment horizontal="center"/>
    </xf>
    <xf numFmtId="0" fontId="8" fillId="2" borderId="1" xfId="1" applyFont="1" applyFill="1" applyBorder="1" applyAlignment="1">
      <alignment horizontal="left" vertical="center" wrapText="1"/>
    </xf>
    <xf numFmtId="0" fontId="5" fillId="2" borderId="1" xfId="1" applyFont="1" applyFill="1" applyBorder="1" applyAlignment="1">
      <alignment horizontal="left" vertical="center" wrapText="1"/>
    </xf>
    <xf numFmtId="0" fontId="5" fillId="0" borderId="2" xfId="1" applyFont="1" applyBorder="1" applyAlignment="1">
      <alignment horizontal="left"/>
    </xf>
    <xf numFmtId="0" fontId="4" fillId="2" borderId="1" xfId="1" applyFont="1" applyFill="1" applyBorder="1" applyAlignment="1">
      <alignment horizontal="left"/>
    </xf>
    <xf numFmtId="0" fontId="4" fillId="3" borderId="1" xfId="1" applyFont="1" applyFill="1" applyBorder="1" applyAlignment="1">
      <alignment horizontal="left"/>
    </xf>
    <xf numFmtId="0" fontId="7" fillId="2" borderId="1" xfId="1" applyFont="1" applyFill="1" applyBorder="1" applyAlignment="1">
      <alignment horizontal="left"/>
    </xf>
    <xf numFmtId="0" fontId="4" fillId="0" borderId="3" xfId="1" applyFont="1" applyBorder="1" applyAlignment="1">
      <alignment horizontal="center" vertical="center"/>
    </xf>
    <xf numFmtId="0" fontId="4" fillId="0" borderId="4" xfId="1" applyFont="1" applyBorder="1" applyAlignment="1">
      <alignment horizontal="center" vertical="center"/>
    </xf>
    <xf numFmtId="0" fontId="4" fillId="3" borderId="1" xfId="1" applyFont="1" applyFill="1" applyBorder="1" applyAlignment="1">
      <alignment horizontal="center" vertical="center"/>
    </xf>
    <xf numFmtId="0" fontId="8" fillId="0" borderId="2" xfId="1" applyFont="1" applyBorder="1" applyAlignment="1">
      <alignment horizontal="center"/>
    </xf>
    <xf numFmtId="0" fontId="8" fillId="0" borderId="3" xfId="1" applyFont="1" applyBorder="1" applyAlignment="1">
      <alignment horizontal="center"/>
    </xf>
    <xf numFmtId="0" fontId="8" fillId="0" borderId="4" xfId="1" applyFont="1" applyBorder="1" applyAlignment="1">
      <alignment horizontal="center"/>
    </xf>
    <xf numFmtId="0" fontId="4" fillId="3" borderId="2" xfId="1" applyFont="1" applyFill="1" applyBorder="1" applyAlignment="1">
      <alignment horizontal="center" vertical="center"/>
    </xf>
    <xf numFmtId="0" fontId="4" fillId="3" borderId="3" xfId="1" applyFont="1" applyFill="1" applyBorder="1" applyAlignment="1">
      <alignment horizontal="center" vertical="center"/>
    </xf>
    <xf numFmtId="0" fontId="4" fillId="3" borderId="4" xfId="1" applyFont="1" applyFill="1" applyBorder="1" applyAlignment="1">
      <alignment horizontal="center" vertical="center"/>
    </xf>
    <xf numFmtId="0" fontId="8" fillId="0" borderId="2" xfId="1" applyFont="1" applyBorder="1" applyAlignment="1">
      <alignment horizontal="center" wrapText="1"/>
    </xf>
    <xf numFmtId="0" fontId="8" fillId="2" borderId="2" xfId="1" applyFont="1" applyFill="1" applyBorder="1" applyAlignment="1">
      <alignment horizontal="center"/>
    </xf>
    <xf numFmtId="0" fontId="8" fillId="2" borderId="3" xfId="1" applyFont="1" applyFill="1" applyBorder="1" applyAlignment="1">
      <alignment horizontal="center"/>
    </xf>
    <xf numFmtId="0" fontId="8" fillId="2" borderId="4" xfId="1" applyFont="1" applyFill="1" applyBorder="1" applyAlignment="1">
      <alignment horizontal="center"/>
    </xf>
    <xf numFmtId="0" fontId="3" fillId="2" borderId="0" xfId="1" applyFont="1" applyFill="1" applyAlignment="1">
      <alignment horizontal="center"/>
    </xf>
    <xf numFmtId="0" fontId="6" fillId="2" borderId="0" xfId="1" applyFont="1" applyFill="1" applyAlignment="1">
      <alignment horizontal="left"/>
    </xf>
    <xf numFmtId="0" fontId="4" fillId="3" borderId="1" xfId="1" applyFont="1" applyFill="1" applyBorder="1" applyAlignment="1">
      <alignment horizontal="center"/>
    </xf>
    <xf numFmtId="0" fontId="5" fillId="10" borderId="1" xfId="1" applyFont="1" applyFill="1" applyBorder="1" applyAlignment="1">
      <alignment horizontal="center"/>
    </xf>
    <xf numFmtId="0" fontId="5" fillId="2" borderId="0" xfId="1" applyFont="1" applyFill="1" applyAlignment="1">
      <alignment horizontal="center" vertical="center" wrapText="1"/>
    </xf>
    <xf numFmtId="0" fontId="4" fillId="3" borderId="13" xfId="1" applyFont="1" applyFill="1" applyBorder="1" applyAlignment="1">
      <alignment horizontal="left"/>
    </xf>
    <xf numFmtId="0" fontId="4" fillId="0" borderId="2" xfId="1" applyFont="1" applyBorder="1" applyAlignment="1">
      <alignment horizontal="center"/>
    </xf>
    <xf numFmtId="0" fontId="4" fillId="0" borderId="3" xfId="1" applyFont="1" applyBorder="1" applyAlignment="1">
      <alignment horizontal="center"/>
    </xf>
    <xf numFmtId="0" fontId="4" fillId="0" borderId="4" xfId="1" applyFont="1" applyBorder="1" applyAlignment="1">
      <alignment horizontal="center"/>
    </xf>
    <xf numFmtId="0" fontId="8" fillId="0" borderId="1" xfId="1" applyFont="1" applyBorder="1" applyAlignment="1">
      <alignment horizontal="center"/>
    </xf>
  </cellXfs>
  <cellStyles count="10">
    <cellStyle name="Hipervínculo" xfId="8" builtinId="8"/>
    <cellStyle name="Millares" xfId="7" builtinId="3"/>
    <cellStyle name="Millares 2" xfId="2" xr:uid="{00000000-0005-0000-0000-000000000000}"/>
    <cellStyle name="Millares 2 2" xfId="5" xr:uid="{8A1F691F-E23C-44C5-9846-B653A823F9F1}"/>
    <cellStyle name="Moneda" xfId="9" builtinId="4"/>
    <cellStyle name="Moneda 2" xfId="6" xr:uid="{354D01A3-4259-419D-8FB2-F8649A826AA5}"/>
    <cellStyle name="Normal" xfId="0" builtinId="0"/>
    <cellStyle name="Normal 2" xfId="1" xr:uid="{00000000-0005-0000-0000-000003000000}"/>
    <cellStyle name="Porcentaje 2" xfId="3" xr:uid="{00000000-0005-0000-0000-000004000000}"/>
    <cellStyle name="Salida" xfId="4"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358588</xdr:colOff>
      <xdr:row>0</xdr:row>
      <xdr:rowOff>71718</xdr:rowOff>
    </xdr:from>
    <xdr:to>
      <xdr:col>1</xdr:col>
      <xdr:colOff>941294</xdr:colOff>
      <xdr:row>7</xdr:row>
      <xdr:rowOff>94129</xdr:rowOff>
    </xdr:to>
    <xdr:pic>
      <xdr:nvPicPr>
        <xdr:cNvPr id="2" name="Imagen 3">
          <a:extLst>
            <a:ext uri="{FF2B5EF4-FFF2-40B4-BE49-F238E27FC236}">
              <a16:creationId xmlns:a16="http://schemas.microsoft.com/office/drawing/2014/main" id="{0B6EE9AE-D818-40A0-A9E9-437542072F3A}"/>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435" t="8164" r="13882" b="10196"/>
        <a:stretch/>
      </xdr:blipFill>
      <xdr:spPr>
        <a:xfrm>
          <a:off x="358588" y="71718"/>
          <a:ext cx="1290918" cy="1362635"/>
        </a:xfrm>
        <a:prstGeom prst="rect">
          <a:avLst/>
        </a:prstGeom>
      </xdr:spPr>
    </xdr:pic>
    <xdr:clientData/>
  </xdr:twoCellAnchor>
  <xdr:twoCellAnchor editAs="oneCell">
    <xdr:from>
      <xdr:col>1</xdr:col>
      <xdr:colOff>4298576</xdr:colOff>
      <xdr:row>28</xdr:row>
      <xdr:rowOff>38561</xdr:rowOff>
    </xdr:from>
    <xdr:to>
      <xdr:col>1</xdr:col>
      <xdr:colOff>5948083</xdr:colOff>
      <xdr:row>33</xdr:row>
      <xdr:rowOff>24512</xdr:rowOff>
    </xdr:to>
    <xdr:pic>
      <xdr:nvPicPr>
        <xdr:cNvPr id="4" name="Imagen 3">
          <a:extLst>
            <a:ext uri="{FF2B5EF4-FFF2-40B4-BE49-F238E27FC236}">
              <a16:creationId xmlns:a16="http://schemas.microsoft.com/office/drawing/2014/main" id="{4F809253-7467-4916-9208-88F30EFFABE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93901" y="12868736"/>
          <a:ext cx="1649507" cy="1081326"/>
        </a:xfrm>
        <a:prstGeom prst="rect">
          <a:avLst/>
        </a:prstGeom>
      </xdr:spPr>
    </xdr:pic>
    <xdr:clientData/>
  </xdr:twoCellAnchor>
  <xdr:twoCellAnchor>
    <xdr:from>
      <xdr:col>1</xdr:col>
      <xdr:colOff>3723715</xdr:colOff>
      <xdr:row>33</xdr:row>
      <xdr:rowOff>26894</xdr:rowOff>
    </xdr:from>
    <xdr:to>
      <xdr:col>1</xdr:col>
      <xdr:colOff>6314515</xdr:colOff>
      <xdr:row>33</xdr:row>
      <xdr:rowOff>26894</xdr:rowOff>
    </xdr:to>
    <xdr:cxnSp macro="">
      <xdr:nvCxnSpPr>
        <xdr:cNvPr id="6" name="Conector recto 5">
          <a:extLst>
            <a:ext uri="{FF2B5EF4-FFF2-40B4-BE49-F238E27FC236}">
              <a16:creationId xmlns:a16="http://schemas.microsoft.com/office/drawing/2014/main" id="{23CA77EF-E522-4E89-B3AE-54C3CDD2B45B}"/>
            </a:ext>
          </a:extLst>
        </xdr:cNvPr>
        <xdr:cNvCxnSpPr/>
      </xdr:nvCxnSpPr>
      <xdr:spPr>
        <a:xfrm>
          <a:off x="4419040" y="13952444"/>
          <a:ext cx="25908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immee_013@hotmail.com" TargetMode="External"/><Relationship Id="rId1" Type="http://schemas.openxmlformats.org/officeDocument/2006/relationships/hyperlink" Target="http://www.immee.com.mx/"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84CA9-BAAF-435B-A82E-B17633E52D8D}">
  <sheetPr>
    <tabColor rgb="FFFF0000"/>
  </sheetPr>
  <dimension ref="A1:I76"/>
  <sheetViews>
    <sheetView showGridLines="0" tabSelected="1" view="pageBreakPreview" zoomScaleNormal="100" zoomScaleSheetLayoutView="100" workbookViewId="0">
      <selection activeCell="B18" sqref="B18"/>
    </sheetView>
  </sheetViews>
  <sheetFormatPr baseColWidth="10" defaultColWidth="9.140625" defaultRowHeight="18"/>
  <cols>
    <col min="1" max="1" width="10.28515625" style="160" bestFit="1" customWidth="1"/>
    <col min="2" max="2" width="95.5703125" style="160" customWidth="1"/>
    <col min="3" max="3" width="14.28515625" style="160" bestFit="1" customWidth="1"/>
    <col min="4" max="4" width="15.42578125" style="160" bestFit="1" customWidth="1"/>
    <col min="5" max="5" width="19.85546875" style="207" customWidth="1"/>
    <col min="6" max="6" width="23.5703125" style="160" customWidth="1"/>
    <col min="7" max="7" width="21.42578125" style="160" customWidth="1"/>
    <col min="8" max="10" width="9.140625" style="160"/>
    <col min="11" max="11" width="13.42578125" style="160" customWidth="1"/>
    <col min="12" max="16384" width="9.140625" style="160"/>
  </cols>
  <sheetData>
    <row r="1" spans="1:9" s="151" customFormat="1" ht="19.5" customHeight="1">
      <c r="A1" s="149"/>
      <c r="B1" s="149"/>
      <c r="C1" s="150"/>
      <c r="D1" s="221" t="s">
        <v>175</v>
      </c>
      <c r="E1" s="221"/>
      <c r="F1" s="221"/>
    </row>
    <row r="2" spans="1:9" s="151" customFormat="1" ht="14.25" customHeight="1">
      <c r="A2" s="149"/>
      <c r="B2" s="149"/>
      <c r="C2" s="150"/>
      <c r="D2" s="221" t="s">
        <v>176</v>
      </c>
      <c r="E2" s="221"/>
      <c r="F2" s="221"/>
    </row>
    <row r="3" spans="1:9" s="151" customFormat="1" ht="14.25" customHeight="1">
      <c r="A3" s="149"/>
      <c r="B3" s="149"/>
      <c r="C3" s="152"/>
      <c r="D3" s="221" t="s">
        <v>177</v>
      </c>
      <c r="E3" s="221"/>
      <c r="F3" s="221"/>
    </row>
    <row r="4" spans="1:9" s="151" customFormat="1" ht="14.25" customHeight="1">
      <c r="A4" s="149"/>
      <c r="B4" s="149"/>
      <c r="C4" s="150"/>
      <c r="D4" s="221" t="s">
        <v>138</v>
      </c>
      <c r="E4" s="221"/>
      <c r="F4" s="221"/>
    </row>
    <row r="5" spans="1:9" s="151" customFormat="1" ht="14.25" customHeight="1">
      <c r="A5" s="149"/>
      <c r="B5" s="149"/>
      <c r="C5" s="150"/>
      <c r="D5" s="222" t="s">
        <v>178</v>
      </c>
      <c r="E5" s="221"/>
      <c r="F5" s="221"/>
    </row>
    <row r="6" spans="1:9" s="151" customFormat="1" ht="9.75" customHeight="1">
      <c r="A6" s="149"/>
      <c r="B6" s="149"/>
      <c r="C6" s="149"/>
      <c r="D6" s="149"/>
      <c r="E6" s="208"/>
      <c r="F6" s="153"/>
    </row>
    <row r="7" spans="1:9" s="151" customFormat="1" ht="18.75">
      <c r="A7" s="149"/>
      <c r="B7" s="149"/>
      <c r="C7" s="149"/>
      <c r="D7" s="149"/>
      <c r="E7" s="208"/>
      <c r="F7" s="153"/>
    </row>
    <row r="8" spans="1:9" s="151" customFormat="1" thickBot="1">
      <c r="A8" s="149"/>
      <c r="B8" s="223" t="s">
        <v>139</v>
      </c>
      <c r="C8" s="223"/>
      <c r="D8" s="223"/>
      <c r="E8" s="223"/>
      <c r="F8" s="223"/>
    </row>
    <row r="9" spans="1:9" s="157" customFormat="1" ht="9" customHeight="1">
      <c r="A9" s="154"/>
      <c r="B9" s="154"/>
      <c r="C9" s="154"/>
      <c r="D9" s="154"/>
      <c r="E9" s="209"/>
      <c r="F9" s="155"/>
      <c r="G9" s="156"/>
      <c r="H9" s="156"/>
      <c r="I9" s="156"/>
    </row>
    <row r="10" spans="1:9" s="158" customFormat="1">
      <c r="A10" s="224" t="s">
        <v>208</v>
      </c>
      <c r="B10" s="224"/>
      <c r="C10" s="225" t="s">
        <v>182</v>
      </c>
      <c r="D10" s="225"/>
      <c r="E10" s="225"/>
      <c r="F10" s="225"/>
    </row>
    <row r="11" spans="1:9" s="158" customFormat="1">
      <c r="A11" s="224" t="s">
        <v>214</v>
      </c>
      <c r="B11" s="224"/>
      <c r="C11" s="177"/>
      <c r="D11" s="177"/>
      <c r="E11" s="199"/>
      <c r="F11" s="177"/>
    </row>
    <row r="12" spans="1:9" s="158" customFormat="1">
      <c r="A12" s="224"/>
      <c r="B12" s="224"/>
      <c r="C12" s="177"/>
      <c r="D12" s="177"/>
      <c r="E12" s="199"/>
      <c r="F12" s="177"/>
    </row>
    <row r="13" spans="1:9" s="158" customFormat="1" ht="29.25" customHeight="1">
      <c r="A13" s="224"/>
      <c r="B13" s="224"/>
      <c r="C13" s="178"/>
      <c r="D13" s="178"/>
      <c r="E13" s="200"/>
      <c r="F13" s="179"/>
    </row>
    <row r="14" spans="1:9" s="158" customFormat="1" ht="16.5" customHeight="1">
      <c r="A14" s="180" t="s">
        <v>140</v>
      </c>
      <c r="B14" s="181"/>
      <c r="C14" s="178"/>
      <c r="D14" s="178"/>
      <c r="E14" s="226" t="s">
        <v>210</v>
      </c>
      <c r="F14" s="227"/>
    </row>
    <row r="15" spans="1:9" s="158" customFormat="1" ht="8.25" customHeight="1">
      <c r="A15" s="182"/>
      <c r="B15" s="181"/>
      <c r="C15" s="178"/>
      <c r="D15" s="178"/>
      <c r="E15" s="201"/>
      <c r="F15" s="183"/>
    </row>
    <row r="16" spans="1:9" s="158" customFormat="1" ht="147" customHeight="1">
      <c r="A16" s="228" t="s">
        <v>215</v>
      </c>
      <c r="B16" s="229"/>
      <c r="C16" s="229"/>
      <c r="D16" s="229"/>
      <c r="E16" s="229"/>
      <c r="F16" s="229"/>
    </row>
    <row r="17" spans="1:7" s="158" customFormat="1" ht="20.100000000000001" customHeight="1">
      <c r="A17" s="196" t="s">
        <v>141</v>
      </c>
      <c r="B17" s="196" t="s">
        <v>142</v>
      </c>
      <c r="C17" s="196" t="s">
        <v>143</v>
      </c>
      <c r="D17" s="197" t="s">
        <v>144</v>
      </c>
      <c r="E17" s="202" t="s">
        <v>145</v>
      </c>
      <c r="F17" s="196" t="s">
        <v>0</v>
      </c>
    </row>
    <row r="18" spans="1:7" s="158" customFormat="1" ht="198">
      <c r="A18" s="213">
        <v>1</v>
      </c>
      <c r="B18" s="214" t="s">
        <v>209</v>
      </c>
      <c r="C18" s="213" t="s">
        <v>207</v>
      </c>
      <c r="D18" s="212">
        <v>1</v>
      </c>
      <c r="E18" s="215">
        <f>'Mantenimiento completo  M0'!H97</f>
        <v>63633.835200000001</v>
      </c>
      <c r="F18" s="216">
        <f>E18*D18</f>
        <v>63633.835200000001</v>
      </c>
    </row>
    <row r="19" spans="1:7" ht="24" customHeight="1">
      <c r="A19" s="184"/>
      <c r="B19" s="185"/>
      <c r="C19" s="184"/>
      <c r="D19" s="186"/>
      <c r="E19" s="210" t="s">
        <v>146</v>
      </c>
      <c r="F19" s="211">
        <f>SUM(F18)</f>
        <v>63633.835200000001</v>
      </c>
      <c r="G19" s="198"/>
    </row>
    <row r="20" spans="1:7" ht="32.25" customHeight="1">
      <c r="A20" s="183"/>
      <c r="B20" s="187" t="s">
        <v>147</v>
      </c>
      <c r="C20" s="184"/>
      <c r="D20" s="184"/>
      <c r="E20" s="203"/>
      <c r="F20" s="188"/>
    </row>
    <row r="21" spans="1:7" ht="20.100000000000001" customHeight="1">
      <c r="A21" s="189"/>
      <c r="B21" s="220" t="s">
        <v>213</v>
      </c>
      <c r="C21" s="220"/>
      <c r="D21" s="220"/>
      <c r="E21" s="220"/>
      <c r="F21" s="220"/>
    </row>
    <row r="22" spans="1:7" ht="20.100000000000001" customHeight="1">
      <c r="A22" s="189"/>
      <c r="B22" s="220" t="s">
        <v>181</v>
      </c>
      <c r="C22" s="220"/>
      <c r="D22" s="220"/>
      <c r="E22" s="220"/>
      <c r="F22" s="220"/>
    </row>
    <row r="23" spans="1:7" s="162" customFormat="1" ht="20.100000000000001" customHeight="1">
      <c r="A23" s="189"/>
      <c r="B23" s="220" t="s">
        <v>148</v>
      </c>
      <c r="C23" s="220"/>
      <c r="D23" s="220"/>
      <c r="E23" s="220"/>
      <c r="F23" s="220"/>
    </row>
    <row r="24" spans="1:7" s="162" customFormat="1" ht="20.100000000000001" customHeight="1">
      <c r="A24" s="189"/>
      <c r="B24" s="220" t="s">
        <v>174</v>
      </c>
      <c r="C24" s="220"/>
      <c r="D24" s="220"/>
      <c r="E24" s="220"/>
      <c r="F24" s="220"/>
    </row>
    <row r="25" spans="1:7" s="162" customFormat="1" ht="20.100000000000001" customHeight="1">
      <c r="A25" s="189"/>
      <c r="B25" s="220" t="s">
        <v>149</v>
      </c>
      <c r="C25" s="220"/>
      <c r="D25" s="220"/>
      <c r="E25" s="220"/>
      <c r="F25" s="220"/>
    </row>
    <row r="26" spans="1:7" s="162" customFormat="1" ht="18.75">
      <c r="A26" s="190"/>
      <c r="B26" s="191"/>
      <c r="C26" s="192"/>
      <c r="D26" s="192"/>
      <c r="E26" s="204"/>
      <c r="F26" s="193"/>
    </row>
    <row r="27" spans="1:7" s="162" customFormat="1" ht="18.75">
      <c r="A27" s="181"/>
      <c r="B27" s="181"/>
      <c r="C27" s="194"/>
      <c r="D27" s="194"/>
      <c r="E27" s="205"/>
      <c r="F27" s="195"/>
    </row>
    <row r="28" spans="1:7" s="162" customFormat="1" ht="18.75">
      <c r="A28" s="218" t="s">
        <v>150</v>
      </c>
      <c r="B28" s="218"/>
      <c r="C28" s="218"/>
      <c r="D28" s="218"/>
      <c r="E28" s="218"/>
      <c r="F28" s="218"/>
    </row>
    <row r="29" spans="1:7" s="162" customFormat="1" ht="17.25">
      <c r="A29" s="219"/>
      <c r="B29" s="219"/>
      <c r="C29" s="219"/>
      <c r="D29" s="219"/>
      <c r="E29" s="219"/>
      <c r="F29" s="219"/>
    </row>
    <row r="30" spans="1:7" s="162" customFormat="1" ht="17.25">
      <c r="A30" s="219"/>
      <c r="B30" s="219"/>
      <c r="C30" s="219"/>
      <c r="D30" s="219"/>
      <c r="E30" s="219"/>
      <c r="F30" s="219"/>
    </row>
    <row r="31" spans="1:7" s="162" customFormat="1" ht="17.25">
      <c r="A31" s="219"/>
      <c r="B31" s="219"/>
      <c r="C31" s="219"/>
      <c r="D31" s="219"/>
      <c r="E31" s="219"/>
      <c r="F31" s="219"/>
    </row>
    <row r="32" spans="1:7" s="162" customFormat="1" ht="17.25">
      <c r="A32" s="219"/>
      <c r="B32" s="219"/>
      <c r="C32" s="219"/>
      <c r="D32" s="219"/>
      <c r="E32" s="219"/>
      <c r="F32" s="219"/>
      <c r="G32" s="163"/>
    </row>
    <row r="33" spans="1:7" s="162" customFormat="1" ht="17.25">
      <c r="A33" s="219"/>
      <c r="B33" s="219"/>
      <c r="C33" s="219"/>
      <c r="D33" s="219"/>
      <c r="E33" s="219"/>
      <c r="F33" s="219"/>
      <c r="G33" s="159"/>
    </row>
    <row r="34" spans="1:7" s="162" customFormat="1">
      <c r="A34" s="217" t="s">
        <v>151</v>
      </c>
      <c r="B34" s="217"/>
      <c r="C34" s="217"/>
      <c r="D34" s="217"/>
      <c r="E34" s="217"/>
      <c r="F34" s="217"/>
    </row>
    <row r="35" spans="1:7" s="162" customFormat="1" ht="18.75">
      <c r="A35" s="218" t="s">
        <v>152</v>
      </c>
      <c r="B35" s="218"/>
      <c r="C35" s="218"/>
      <c r="D35" s="218"/>
      <c r="E35" s="218"/>
      <c r="F35" s="218"/>
    </row>
    <row r="36" spans="1:7" s="162" customFormat="1" ht="18.75">
      <c r="A36" s="219"/>
      <c r="B36" s="219"/>
      <c r="C36" s="219"/>
      <c r="D36" s="219"/>
      <c r="E36" s="219"/>
      <c r="F36" s="219"/>
    </row>
    <row r="37" spans="1:7" s="162" customFormat="1" ht="18.75">
      <c r="E37" s="206"/>
    </row>
    <row r="38" spans="1:7" s="162" customFormat="1" ht="18.75">
      <c r="E38" s="206"/>
    </row>
    <row r="39" spans="1:7" s="162" customFormat="1" ht="18.75">
      <c r="E39" s="206"/>
    </row>
    <row r="40" spans="1:7" s="162" customFormat="1" ht="18.75">
      <c r="E40" s="206"/>
    </row>
    <row r="41" spans="1:7" s="162" customFormat="1" ht="18.75">
      <c r="E41" s="206"/>
    </row>
    <row r="42" spans="1:7" s="162" customFormat="1" ht="18.75">
      <c r="E42" s="206"/>
    </row>
    <row r="43" spans="1:7" s="161" customFormat="1" ht="18.75">
      <c r="A43" s="162"/>
      <c r="B43" s="162"/>
      <c r="C43" s="162"/>
      <c r="D43" s="162"/>
      <c r="E43" s="206"/>
      <c r="F43" s="162"/>
    </row>
    <row r="44" spans="1:7" s="161" customFormat="1" ht="18.75">
      <c r="A44" s="164"/>
      <c r="B44" s="164"/>
      <c r="C44" s="164"/>
      <c r="D44" s="164"/>
      <c r="E44" s="206"/>
      <c r="F44" s="164"/>
    </row>
    <row r="45" spans="1:7" s="161" customFormat="1" ht="18.75">
      <c r="A45" s="164"/>
      <c r="B45" s="164"/>
      <c r="C45" s="164"/>
      <c r="D45" s="164"/>
      <c r="E45" s="206"/>
      <c r="F45" s="164"/>
    </row>
    <row r="46" spans="1:7" s="161" customFormat="1" ht="18.75">
      <c r="A46" s="164"/>
      <c r="B46" s="164"/>
      <c r="C46" s="164"/>
      <c r="D46" s="164"/>
      <c r="E46" s="206"/>
      <c r="F46" s="164"/>
    </row>
    <row r="47" spans="1:7" s="161" customFormat="1" ht="18.75">
      <c r="A47" s="164"/>
      <c r="B47" s="164"/>
      <c r="C47" s="164"/>
      <c r="D47" s="164"/>
      <c r="E47" s="206"/>
      <c r="F47" s="164"/>
    </row>
    <row r="48" spans="1:7" s="161" customFormat="1" ht="18.75">
      <c r="A48" s="164"/>
      <c r="B48" s="164"/>
      <c r="C48" s="164"/>
      <c r="D48" s="164"/>
      <c r="E48" s="206"/>
      <c r="F48" s="164"/>
    </row>
    <row r="49" spans="1:6" s="161" customFormat="1" ht="18.75">
      <c r="A49" s="164"/>
      <c r="B49" s="164"/>
      <c r="C49" s="164"/>
      <c r="D49" s="164"/>
      <c r="E49" s="206"/>
      <c r="F49" s="164"/>
    </row>
    <row r="50" spans="1:6" s="161" customFormat="1" ht="18.75">
      <c r="A50" s="164"/>
      <c r="B50" s="164"/>
      <c r="C50" s="164"/>
      <c r="D50" s="164"/>
      <c r="E50" s="206"/>
      <c r="F50" s="164"/>
    </row>
    <row r="51" spans="1:6" s="161" customFormat="1" ht="18.75">
      <c r="A51" s="164"/>
      <c r="B51" s="164"/>
      <c r="C51" s="164"/>
      <c r="D51" s="164"/>
      <c r="E51" s="206"/>
      <c r="F51" s="164"/>
    </row>
    <row r="52" spans="1:6" s="161" customFormat="1" ht="18.75">
      <c r="A52" s="164"/>
      <c r="B52" s="164"/>
      <c r="C52" s="164"/>
      <c r="D52" s="164"/>
      <c r="E52" s="206"/>
      <c r="F52" s="164"/>
    </row>
    <row r="53" spans="1:6" s="161" customFormat="1" ht="18.75">
      <c r="A53" s="164"/>
      <c r="B53" s="164"/>
      <c r="C53" s="164"/>
      <c r="D53" s="164"/>
      <c r="E53" s="206"/>
      <c r="F53" s="164"/>
    </row>
    <row r="54" spans="1:6" s="161" customFormat="1" ht="18.75">
      <c r="A54" s="164"/>
      <c r="B54" s="164"/>
      <c r="C54" s="164"/>
      <c r="D54" s="164"/>
      <c r="E54" s="206"/>
      <c r="F54" s="164"/>
    </row>
    <row r="55" spans="1:6" s="161" customFormat="1" ht="18.75">
      <c r="A55" s="164"/>
      <c r="B55" s="164"/>
      <c r="C55" s="164"/>
      <c r="D55" s="164"/>
      <c r="E55" s="206"/>
      <c r="F55" s="164"/>
    </row>
    <row r="56" spans="1:6" s="161" customFormat="1" ht="18.75">
      <c r="A56" s="164"/>
      <c r="B56" s="164"/>
      <c r="C56" s="164"/>
      <c r="D56" s="164"/>
      <c r="E56" s="206"/>
      <c r="F56" s="164"/>
    </row>
    <row r="57" spans="1:6" s="161" customFormat="1" ht="18.75">
      <c r="A57" s="164"/>
      <c r="B57" s="164"/>
      <c r="C57" s="164"/>
      <c r="D57" s="164"/>
      <c r="E57" s="206"/>
      <c r="F57" s="164"/>
    </row>
    <row r="58" spans="1:6" s="161" customFormat="1" ht="18.75">
      <c r="A58" s="164"/>
      <c r="B58" s="164"/>
      <c r="C58" s="164"/>
      <c r="D58" s="164"/>
      <c r="E58" s="206"/>
      <c r="F58" s="164"/>
    </row>
    <row r="59" spans="1:6" s="161" customFormat="1" ht="18.75">
      <c r="A59" s="164"/>
      <c r="B59" s="164"/>
      <c r="C59" s="164"/>
      <c r="D59" s="164"/>
      <c r="E59" s="206"/>
      <c r="F59" s="164"/>
    </row>
    <row r="60" spans="1:6" s="161" customFormat="1" ht="18.75">
      <c r="A60" s="164"/>
      <c r="B60" s="164"/>
      <c r="C60" s="164"/>
      <c r="D60" s="164"/>
      <c r="E60" s="206"/>
      <c r="F60" s="164"/>
    </row>
    <row r="61" spans="1:6" s="161" customFormat="1" ht="18.75">
      <c r="A61" s="164"/>
      <c r="B61" s="164"/>
      <c r="C61" s="164"/>
      <c r="D61" s="164"/>
      <c r="E61" s="206"/>
      <c r="F61" s="164"/>
    </row>
    <row r="62" spans="1:6" s="161" customFormat="1" ht="18.75">
      <c r="A62" s="164"/>
      <c r="B62" s="164"/>
      <c r="C62" s="164"/>
      <c r="D62" s="164"/>
      <c r="E62" s="206"/>
      <c r="F62" s="164"/>
    </row>
    <row r="63" spans="1:6" s="161" customFormat="1" ht="18.75">
      <c r="A63" s="164"/>
      <c r="B63" s="164"/>
      <c r="C63" s="164"/>
      <c r="D63" s="164"/>
      <c r="E63" s="206"/>
      <c r="F63" s="164"/>
    </row>
    <row r="64" spans="1:6" s="161" customFormat="1" ht="18.75">
      <c r="A64" s="164"/>
      <c r="B64" s="164"/>
      <c r="C64" s="164"/>
      <c r="D64" s="164"/>
      <c r="E64" s="206"/>
      <c r="F64" s="164"/>
    </row>
    <row r="65" spans="1:6" s="161" customFormat="1" ht="18.75">
      <c r="A65" s="164"/>
      <c r="B65" s="164"/>
      <c r="C65" s="164"/>
      <c r="D65" s="164"/>
      <c r="E65" s="206"/>
      <c r="F65" s="164"/>
    </row>
    <row r="66" spans="1:6" s="161" customFormat="1" ht="18.75">
      <c r="A66" s="164"/>
      <c r="B66" s="164"/>
      <c r="C66" s="164"/>
      <c r="D66" s="164"/>
      <c r="E66" s="206"/>
      <c r="F66" s="164"/>
    </row>
    <row r="67" spans="1:6" s="161" customFormat="1" ht="18.75">
      <c r="A67" s="164"/>
      <c r="B67" s="164"/>
      <c r="C67" s="164"/>
      <c r="D67" s="164"/>
      <c r="E67" s="206"/>
      <c r="F67" s="164"/>
    </row>
    <row r="68" spans="1:6" s="161" customFormat="1" ht="18.75">
      <c r="A68" s="164"/>
      <c r="B68" s="164"/>
      <c r="C68" s="164"/>
      <c r="D68" s="164"/>
      <c r="E68" s="206"/>
      <c r="F68" s="164"/>
    </row>
    <row r="69" spans="1:6" s="161" customFormat="1" ht="18.75">
      <c r="A69" s="164"/>
      <c r="B69" s="164"/>
      <c r="C69" s="164"/>
      <c r="D69" s="164"/>
      <c r="E69" s="206"/>
      <c r="F69" s="164"/>
    </row>
    <row r="70" spans="1:6" s="161" customFormat="1" ht="18.75">
      <c r="A70" s="164"/>
      <c r="B70" s="164"/>
      <c r="C70" s="164"/>
      <c r="D70" s="164"/>
      <c r="E70" s="206"/>
      <c r="F70" s="164"/>
    </row>
    <row r="71" spans="1:6">
      <c r="A71" s="165"/>
      <c r="B71" s="165"/>
      <c r="C71" s="165"/>
      <c r="D71" s="165"/>
      <c r="F71" s="165"/>
    </row>
    <row r="72" spans="1:6">
      <c r="A72" s="165"/>
      <c r="B72" s="165"/>
      <c r="C72" s="165"/>
      <c r="D72" s="165"/>
      <c r="F72" s="165"/>
    </row>
    <row r="73" spans="1:6">
      <c r="A73" s="165"/>
      <c r="B73" s="165"/>
      <c r="C73" s="165"/>
      <c r="D73" s="165"/>
      <c r="F73" s="165"/>
    </row>
    <row r="74" spans="1:6">
      <c r="A74" s="165"/>
      <c r="B74" s="165"/>
      <c r="C74" s="165"/>
      <c r="D74" s="165"/>
      <c r="F74" s="165"/>
    </row>
    <row r="75" spans="1:6">
      <c r="A75" s="165"/>
      <c r="B75" s="165"/>
      <c r="C75" s="165"/>
      <c r="D75" s="165"/>
      <c r="F75" s="165"/>
    </row>
    <row r="76" spans="1:6">
      <c r="A76" s="165"/>
      <c r="B76" s="165"/>
      <c r="C76" s="165"/>
      <c r="D76" s="165"/>
      <c r="F76" s="165"/>
    </row>
  </sheetData>
  <mergeCells count="23">
    <mergeCell ref="B21:F21"/>
    <mergeCell ref="D1:F1"/>
    <mergeCell ref="D2:F2"/>
    <mergeCell ref="D3:F3"/>
    <mergeCell ref="D4:F4"/>
    <mergeCell ref="D5:F5"/>
    <mergeCell ref="B8:F8"/>
    <mergeCell ref="A10:B10"/>
    <mergeCell ref="C10:F10"/>
    <mergeCell ref="A13:B13"/>
    <mergeCell ref="E14:F14"/>
    <mergeCell ref="A16:F16"/>
    <mergeCell ref="A11:B11"/>
    <mergeCell ref="A12:B12"/>
    <mergeCell ref="A34:F34"/>
    <mergeCell ref="A35:F35"/>
    <mergeCell ref="A36:F36"/>
    <mergeCell ref="B22:F22"/>
    <mergeCell ref="B23:F23"/>
    <mergeCell ref="B24:F24"/>
    <mergeCell ref="B25:F25"/>
    <mergeCell ref="A28:F28"/>
    <mergeCell ref="A29:F33"/>
  </mergeCells>
  <hyperlinks>
    <hyperlink ref="D4" r:id="rId1" xr:uid="{ADE80F74-DAB9-40A4-9B73-0D90A116F82D}"/>
    <hyperlink ref="D5" r:id="rId2" xr:uid="{1A4D93B6-99E4-41A2-9026-2070873BD8A1}"/>
  </hyperlinks>
  <printOptions horizontalCentered="1"/>
  <pageMargins left="0.51181102362204722" right="0.11811023622047245" top="0.74803149606299213" bottom="0.55118110236220474" header="0.31496062992125984" footer="0.31496062992125984"/>
  <pageSetup scale="4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2EC97-F8FA-4878-B2FB-4ECD818795BB}">
  <sheetPr>
    <pageSetUpPr fitToPage="1"/>
  </sheetPr>
  <dimension ref="A1:BT147"/>
  <sheetViews>
    <sheetView view="pageBreakPreview" topLeftCell="A94" zoomScale="87" zoomScaleNormal="70" zoomScaleSheetLayoutView="87" workbookViewId="0">
      <selection activeCell="G121" sqref="G121"/>
    </sheetView>
  </sheetViews>
  <sheetFormatPr baseColWidth="10" defaultColWidth="10.7109375" defaultRowHeight="15"/>
  <cols>
    <col min="3" max="3" width="11.42578125" customWidth="1"/>
    <col min="4" max="4" width="21.7109375" bestFit="1" customWidth="1"/>
    <col min="5" max="6" width="11.42578125" customWidth="1"/>
    <col min="7" max="7" width="13.42578125" customWidth="1"/>
    <col min="8" max="8" width="15.42578125" customWidth="1"/>
    <col min="10" max="10" width="13" customWidth="1"/>
    <col min="11" max="12" width="13.42578125" customWidth="1"/>
    <col min="13" max="13" width="12.42578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137</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211</v>
      </c>
      <c r="B9" s="274"/>
      <c r="C9" s="274"/>
      <c r="D9" s="275"/>
      <c r="E9" s="4" t="s">
        <v>11</v>
      </c>
      <c r="F9" s="129">
        <v>1</v>
      </c>
      <c r="G9" s="129">
        <v>39600</v>
      </c>
      <c r="H9" s="148">
        <f>G9*F9</f>
        <v>39600</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66" t="s">
        <v>212</v>
      </c>
      <c r="B10" s="267"/>
      <c r="C10" s="267"/>
      <c r="D10" s="268"/>
      <c r="E10" s="4" t="s">
        <v>11</v>
      </c>
      <c r="F10" s="129"/>
      <c r="G10" s="129">
        <v>13080</v>
      </c>
      <c r="H10" s="148">
        <f t="shared" ref="H10:H29" si="0">G10*F10</f>
        <v>0</v>
      </c>
      <c r="I10" s="38"/>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66"/>
      <c r="B11" s="267"/>
      <c r="C11" s="267"/>
      <c r="D11" s="268"/>
      <c r="E11" s="4" t="s">
        <v>11</v>
      </c>
      <c r="F11" s="129"/>
      <c r="G11" s="129"/>
      <c r="H11" s="148">
        <f t="shared" si="0"/>
        <v>0</v>
      </c>
      <c r="I11" s="38"/>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66"/>
      <c r="B12" s="267"/>
      <c r="C12" s="267"/>
      <c r="D12" s="268"/>
      <c r="E12" s="4" t="s">
        <v>11</v>
      </c>
      <c r="F12" s="129"/>
      <c r="G12" s="129"/>
      <c r="H12" s="148">
        <f t="shared" si="0"/>
        <v>0</v>
      </c>
      <c r="I12" s="38"/>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66"/>
      <c r="B13" s="267"/>
      <c r="C13" s="267"/>
      <c r="D13" s="268"/>
      <c r="E13" s="4" t="s">
        <v>11</v>
      </c>
      <c r="F13" s="129"/>
      <c r="G13" s="129"/>
      <c r="H13" s="148">
        <f t="shared" si="0"/>
        <v>0</v>
      </c>
      <c r="I13" s="38"/>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66"/>
      <c r="B14" s="267"/>
      <c r="C14" s="267"/>
      <c r="D14" s="268"/>
      <c r="E14" s="4" t="s">
        <v>11</v>
      </c>
      <c r="F14" s="129"/>
      <c r="G14" s="129"/>
      <c r="H14" s="148">
        <f t="shared" si="0"/>
        <v>0</v>
      </c>
      <c r="I14" s="38"/>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66"/>
      <c r="B15" s="267"/>
      <c r="C15" s="267"/>
      <c r="D15" s="268"/>
      <c r="E15" s="4" t="s">
        <v>11</v>
      </c>
      <c r="F15" s="129"/>
      <c r="G15" s="129"/>
      <c r="H15" s="148">
        <f t="shared" si="0"/>
        <v>0</v>
      </c>
      <c r="I15" s="38"/>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c r="B16" s="267"/>
      <c r="C16" s="267"/>
      <c r="D16" s="268"/>
      <c r="E16" s="4" t="s">
        <v>11</v>
      </c>
      <c r="F16" s="129"/>
      <c r="G16" s="129"/>
      <c r="H16" s="148">
        <f t="shared" si="0"/>
        <v>0</v>
      </c>
      <c r="I16" s="38"/>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266"/>
      <c r="B17" s="267"/>
      <c r="C17" s="267"/>
      <c r="D17" s="268"/>
      <c r="E17" s="4" t="s">
        <v>11</v>
      </c>
      <c r="F17" s="129"/>
      <c r="G17" s="129"/>
      <c r="H17" s="148">
        <f t="shared" si="0"/>
        <v>0</v>
      </c>
      <c r="I17" s="38"/>
      <c r="J17" s="16"/>
      <c r="K17" s="139"/>
      <c r="L17" s="139"/>
      <c r="M17" s="139"/>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2"/>
      <c r="B18" s="267"/>
      <c r="C18" s="267"/>
      <c r="D18" s="268"/>
      <c r="E18" s="4" t="s">
        <v>11</v>
      </c>
      <c r="F18" s="129"/>
      <c r="G18" s="129"/>
      <c r="H18" s="148">
        <f t="shared" si="0"/>
        <v>0</v>
      </c>
      <c r="I18" s="38"/>
      <c r="J18" s="16"/>
      <c r="K18" s="139"/>
      <c r="L18" s="139"/>
      <c r="M18" s="139"/>
      <c r="N18" s="139"/>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266"/>
      <c r="B19" s="267"/>
      <c r="C19" s="267"/>
      <c r="D19" s="268"/>
      <c r="E19" s="4" t="s">
        <v>11</v>
      </c>
      <c r="F19" s="129"/>
      <c r="G19" s="129"/>
      <c r="H19" s="148">
        <f t="shared" si="0"/>
        <v>0</v>
      </c>
      <c r="I19" s="38"/>
      <c r="J19" s="16"/>
      <c r="K19" s="139"/>
      <c r="L19" s="139"/>
      <c r="M19" s="139"/>
      <c r="N19" s="139"/>
      <c r="O19" s="16"/>
      <c r="P19" s="16"/>
      <c r="Q19" s="16"/>
      <c r="R19" s="16"/>
      <c r="S19" s="16"/>
      <c r="T19" s="16"/>
      <c r="U19" s="16"/>
      <c r="V19" s="16"/>
      <c r="W19" s="16"/>
      <c r="X19" s="16"/>
      <c r="Y19" s="1"/>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15.75">
      <c r="A20" s="266"/>
      <c r="B20" s="267"/>
      <c r="C20" s="267"/>
      <c r="D20" s="268"/>
      <c r="E20" s="4" t="s">
        <v>11</v>
      </c>
      <c r="F20" s="129"/>
      <c r="G20" s="129"/>
      <c r="H20" s="148">
        <f t="shared" si="0"/>
        <v>0</v>
      </c>
      <c r="I20" s="38"/>
      <c r="J20" s="16"/>
      <c r="K20" s="139"/>
      <c r="L20" s="139"/>
      <c r="M20" s="139"/>
      <c r="N20" s="139"/>
      <c r="O20" s="16"/>
      <c r="P20" s="16"/>
      <c r="Q20" s="16"/>
      <c r="R20" s="16"/>
      <c r="S20" s="16"/>
      <c r="T20" s="16"/>
      <c r="U20" s="16"/>
      <c r="V20" s="16"/>
      <c r="W20" s="16"/>
      <c r="X20" s="16"/>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66"/>
      <c r="B21" s="267"/>
      <c r="C21" s="267"/>
      <c r="D21" s="268"/>
      <c r="E21" s="4" t="s">
        <v>11</v>
      </c>
      <c r="F21" s="129"/>
      <c r="G21" s="129"/>
      <c r="H21" s="148">
        <f t="shared" si="0"/>
        <v>0</v>
      </c>
      <c r="I21" s="38"/>
      <c r="J21" s="16"/>
      <c r="K21" s="139"/>
      <c r="L21" s="139"/>
      <c r="M21" s="139"/>
      <c r="N21" s="139"/>
      <c r="O21" s="16"/>
      <c r="P21" s="16"/>
      <c r="Q21" s="16"/>
      <c r="R21" s="16"/>
      <c r="S21" s="16"/>
      <c r="T21" s="16"/>
      <c r="U21" s="16"/>
      <c r="V21" s="16"/>
      <c r="W21" s="16"/>
      <c r="X21" s="16"/>
      <c r="Y21" s="1"/>
      <c r="Z21" s="120"/>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row>
    <row r="22" spans="1:72" ht="15.75">
      <c r="A22" s="266"/>
      <c r="B22" s="267"/>
      <c r="C22" s="267"/>
      <c r="D22" s="268"/>
      <c r="E22" s="4" t="s">
        <v>11</v>
      </c>
      <c r="F22" s="129"/>
      <c r="G22" s="129"/>
      <c r="H22" s="148">
        <f t="shared" si="0"/>
        <v>0</v>
      </c>
      <c r="I22" s="134"/>
      <c r="J22" s="16"/>
      <c r="K22" s="139"/>
      <c r="L22" s="139"/>
      <c r="M22" s="139"/>
      <c r="N22" s="139"/>
      <c r="O22" s="16"/>
      <c r="P22" s="16"/>
      <c r="Q22" s="16"/>
      <c r="R22" s="16"/>
      <c r="S22" s="16"/>
      <c r="T22" s="16"/>
      <c r="U22" s="16"/>
      <c r="V22" s="16"/>
      <c r="W22" s="16"/>
      <c r="X22" s="16"/>
      <c r="Y22" s="1"/>
      <c r="Z22" s="120"/>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row>
    <row r="23" spans="1:72" ht="15.75">
      <c r="A23" s="266"/>
      <c r="B23" s="267"/>
      <c r="C23" s="267"/>
      <c r="D23" s="268"/>
      <c r="E23" s="4" t="s">
        <v>183</v>
      </c>
      <c r="F23" s="129"/>
      <c r="G23" s="129"/>
      <c r="H23" s="148">
        <f t="shared" si="0"/>
        <v>0</v>
      </c>
      <c r="I23" s="134"/>
      <c r="J23" s="16"/>
      <c r="K23" s="139"/>
      <c r="L23" s="139"/>
      <c r="M23" s="139"/>
      <c r="N23" s="139"/>
      <c r="O23" s="16"/>
      <c r="P23" s="16"/>
      <c r="Q23" s="16"/>
      <c r="R23" s="16"/>
      <c r="S23" s="16"/>
      <c r="T23" s="16"/>
      <c r="U23" s="16"/>
      <c r="V23" s="16"/>
      <c r="W23" s="16"/>
      <c r="X23" s="16"/>
      <c r="Y23" s="1"/>
      <c r="Z23" s="120"/>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row>
    <row r="24" spans="1:72" ht="15.75">
      <c r="A24" s="266"/>
      <c r="B24" s="267"/>
      <c r="C24" s="267"/>
      <c r="D24" s="268"/>
      <c r="E24" s="4" t="s">
        <v>11</v>
      </c>
      <c r="F24" s="129"/>
      <c r="G24" s="129"/>
      <c r="H24" s="148">
        <f t="shared" si="0"/>
        <v>0</v>
      </c>
      <c r="I24" s="134"/>
      <c r="J24" s="16"/>
      <c r="K24" s="139"/>
      <c r="L24" s="139"/>
      <c r="M24" s="139"/>
      <c r="N24" s="139"/>
      <c r="O24" s="16"/>
      <c r="P24" s="16"/>
      <c r="Q24" s="16"/>
      <c r="R24" s="16"/>
      <c r="S24" s="16"/>
      <c r="T24" s="16"/>
      <c r="U24" s="16"/>
      <c r="V24" s="16"/>
      <c r="W24" s="16"/>
      <c r="X24" s="16"/>
      <c r="Y24" s="1"/>
      <c r="Z24" s="120"/>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row>
    <row r="25" spans="1:72" ht="15.75">
      <c r="A25" s="266"/>
      <c r="B25" s="267"/>
      <c r="C25" s="267"/>
      <c r="D25" s="268"/>
      <c r="E25" s="4" t="s">
        <v>196</v>
      </c>
      <c r="F25" s="129"/>
      <c r="G25" s="129"/>
      <c r="H25" s="148">
        <f t="shared" si="0"/>
        <v>0</v>
      </c>
      <c r="I25" s="134"/>
      <c r="J25" s="16"/>
      <c r="K25" s="139"/>
      <c r="L25" s="280" t="s">
        <v>158</v>
      </c>
      <c r="M25" s="280"/>
      <c r="N25" s="280"/>
      <c r="O25" s="280"/>
      <c r="P25" s="280"/>
      <c r="Q25" s="280"/>
      <c r="R25" s="16"/>
      <c r="S25" s="16"/>
      <c r="T25" s="16"/>
      <c r="U25" s="16"/>
      <c r="V25" s="16"/>
      <c r="W25" s="16"/>
      <c r="X25" s="16"/>
      <c r="Y25" s="1"/>
      <c r="Z25" s="120"/>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row>
    <row r="26" spans="1:72" ht="15.75">
      <c r="A26" s="272"/>
      <c r="B26" s="267"/>
      <c r="C26" s="267"/>
      <c r="D26" s="268"/>
      <c r="E26" s="4" t="s">
        <v>11</v>
      </c>
      <c r="F26" s="129"/>
      <c r="G26" s="129"/>
      <c r="H26" s="148">
        <f t="shared" si="0"/>
        <v>0</v>
      </c>
      <c r="I26" s="134"/>
      <c r="J26" s="16"/>
      <c r="K26" s="139"/>
      <c r="L26" s="280"/>
      <c r="M26" s="280"/>
      <c r="N26" s="280"/>
      <c r="O26" s="280"/>
      <c r="P26" s="280"/>
      <c r="Q26" s="280"/>
      <c r="R26" s="16"/>
      <c r="S26" s="16"/>
      <c r="T26" s="16"/>
      <c r="U26" s="16"/>
      <c r="V26" s="16"/>
      <c r="W26" s="16"/>
      <c r="X26" s="16"/>
      <c r="Y26" s="1"/>
      <c r="Z26" s="120"/>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row>
    <row r="27" spans="1:72" ht="15.75">
      <c r="A27" s="266"/>
      <c r="B27" s="267"/>
      <c r="C27" s="267"/>
      <c r="D27" s="268"/>
      <c r="E27" s="4" t="s">
        <v>11</v>
      </c>
      <c r="F27" s="129"/>
      <c r="G27" s="129"/>
      <c r="H27" s="148">
        <f t="shared" si="0"/>
        <v>0</v>
      </c>
      <c r="I27" s="134"/>
      <c r="J27" s="16"/>
      <c r="K27" s="139"/>
      <c r="L27" s="280"/>
      <c r="M27" s="280"/>
      <c r="N27" s="280"/>
      <c r="O27" s="280"/>
      <c r="P27" s="280"/>
      <c r="Q27" s="280"/>
      <c r="R27" s="16"/>
      <c r="S27" s="16"/>
      <c r="T27" s="16"/>
      <c r="U27" s="16"/>
      <c r="V27" s="16"/>
      <c r="W27" s="16"/>
      <c r="X27" s="16"/>
      <c r="Y27" s="1"/>
      <c r="Z27" s="120"/>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row>
    <row r="28" spans="1:72" ht="15.75">
      <c r="A28" s="266"/>
      <c r="B28" s="267"/>
      <c r="C28" s="267"/>
      <c r="D28" s="268"/>
      <c r="E28" s="4" t="s">
        <v>200</v>
      </c>
      <c r="F28" s="129"/>
      <c r="G28" s="129"/>
      <c r="H28" s="148">
        <f t="shared" si="0"/>
        <v>0</v>
      </c>
      <c r="I28" s="134"/>
      <c r="J28" s="16"/>
      <c r="K28" s="139"/>
      <c r="L28" s="280"/>
      <c r="M28" s="280"/>
      <c r="N28" s="280"/>
      <c r="O28" s="280"/>
      <c r="P28" s="280"/>
      <c r="Q28" s="280"/>
      <c r="R28" s="16"/>
      <c r="S28" s="16"/>
      <c r="T28" s="16"/>
      <c r="U28" s="16"/>
      <c r="V28" s="16"/>
      <c r="W28" s="16"/>
      <c r="X28" s="16"/>
      <c r="Y28" s="1"/>
      <c r="Z28" s="120"/>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row>
    <row r="29" spans="1:72" ht="15.75">
      <c r="A29" s="266"/>
      <c r="B29" s="267"/>
      <c r="C29" s="267"/>
      <c r="D29" s="268"/>
      <c r="E29" s="4" t="s">
        <v>11</v>
      </c>
      <c r="F29" s="129"/>
      <c r="G29" s="129"/>
      <c r="H29" s="148">
        <f t="shared" si="0"/>
        <v>0</v>
      </c>
      <c r="I29" s="134">
        <f>H29*1.455</f>
        <v>0</v>
      </c>
      <c r="J29" s="16"/>
      <c r="K29" s="139"/>
      <c r="L29" s="139"/>
      <c r="M29" s="139"/>
      <c r="N29" s="139"/>
      <c r="O29" s="16"/>
      <c r="P29" s="16"/>
      <c r="Q29" s="16"/>
      <c r="R29" s="16"/>
      <c r="S29" s="16"/>
      <c r="T29" s="16"/>
      <c r="U29" s="16"/>
      <c r="V29" s="16"/>
      <c r="W29" s="16"/>
      <c r="X29" s="16"/>
      <c r="Y29" s="1"/>
      <c r="Z29" s="120"/>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row>
    <row r="30" spans="1:72" ht="15.75">
      <c r="A30" s="16"/>
      <c r="B30" s="16"/>
      <c r="C30" s="16"/>
      <c r="D30" s="16"/>
      <c r="E30" s="16"/>
      <c r="F30" s="16"/>
      <c r="G30" s="6" t="s">
        <v>12</v>
      </c>
      <c r="H30" s="6">
        <f>SUM(H9:H29)</f>
        <v>39600</v>
      </c>
      <c r="I30" s="134"/>
      <c r="J30" s="2"/>
      <c r="K30" s="139"/>
      <c r="L30" s="139"/>
      <c r="M30" s="143"/>
      <c r="N30" s="139"/>
      <c r="O30" s="16"/>
      <c r="P30" s="16"/>
      <c r="Q30" s="16"/>
      <c r="R30" s="16"/>
      <c r="S30" s="16"/>
      <c r="T30" s="16"/>
      <c r="U30" s="16"/>
      <c r="V30" s="16"/>
      <c r="W30" s="16"/>
      <c r="X30" s="16"/>
      <c r="Y30" s="1"/>
      <c r="Z30" s="120"/>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row>
    <row r="31" spans="1:72" ht="15.75">
      <c r="A31" s="27"/>
      <c r="B31" s="16"/>
      <c r="C31" s="16"/>
      <c r="D31" s="16"/>
      <c r="E31" s="16"/>
      <c r="F31" s="16"/>
      <c r="G31" s="16"/>
      <c r="H31" s="30"/>
      <c r="I31" s="30"/>
      <c r="J31" s="144"/>
      <c r="K31" s="144"/>
      <c r="L31" s="16"/>
      <c r="M31" s="3"/>
      <c r="N31" s="16"/>
      <c r="O31" s="16"/>
      <c r="P31" s="16"/>
      <c r="Q31" s="16"/>
      <c r="R31" s="16"/>
      <c r="S31" s="16"/>
      <c r="T31" s="16"/>
      <c r="U31" s="16"/>
      <c r="V31" s="16"/>
      <c r="W31" s="16"/>
      <c r="X31" s="16"/>
      <c r="Y31" s="1"/>
      <c r="Z31" s="120"/>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row>
    <row r="32" spans="1:72" ht="15.75">
      <c r="A32" s="3" t="s">
        <v>13</v>
      </c>
      <c r="B32" s="7"/>
      <c r="C32" s="7"/>
      <c r="D32" s="7"/>
      <c r="E32" s="7"/>
      <c r="F32" s="7"/>
      <c r="G32" s="8"/>
      <c r="H32" s="9"/>
      <c r="I32" s="9"/>
      <c r="J32" s="10"/>
      <c r="K32" s="7"/>
      <c r="L32" s="7"/>
      <c r="M32" s="7"/>
      <c r="N32" s="7"/>
      <c r="O32" s="269" t="s">
        <v>14</v>
      </c>
      <c r="P32" s="270"/>
      <c r="Q32" s="270"/>
      <c r="R32" s="270"/>
      <c r="S32" s="270"/>
      <c r="T32" s="270"/>
      <c r="U32" s="271"/>
      <c r="V32" s="263" t="s">
        <v>15</v>
      </c>
      <c r="W32" s="263"/>
      <c r="X32" s="264"/>
      <c r="Y32" s="1" t="s">
        <v>157</v>
      </c>
      <c r="Z32" s="120"/>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row>
    <row r="33" spans="1:72" ht="31.5">
      <c r="A33" s="265" t="s">
        <v>16</v>
      </c>
      <c r="B33" s="265"/>
      <c r="C33" s="265"/>
      <c r="D33" s="265"/>
      <c r="E33" s="121" t="s">
        <v>8</v>
      </c>
      <c r="F33" s="121" t="s">
        <v>9</v>
      </c>
      <c r="G33" s="121" t="s">
        <v>159</v>
      </c>
      <c r="H33" s="121" t="s">
        <v>0</v>
      </c>
      <c r="I33" s="121" t="s">
        <v>9</v>
      </c>
      <c r="J33" s="121" t="s">
        <v>17</v>
      </c>
      <c r="K33" s="121" t="s">
        <v>0</v>
      </c>
      <c r="L33" s="121" t="s">
        <v>9</v>
      </c>
      <c r="M33" s="11" t="s">
        <v>160</v>
      </c>
      <c r="N33" s="121" t="s">
        <v>0</v>
      </c>
      <c r="O33" s="121" t="s">
        <v>18</v>
      </c>
      <c r="P33" s="121" t="s">
        <v>19</v>
      </c>
      <c r="Q33" s="121" t="s">
        <v>20</v>
      </c>
      <c r="R33" s="121" t="s">
        <v>21</v>
      </c>
      <c r="S33" s="121" t="s">
        <v>22</v>
      </c>
      <c r="T33" s="121" t="s">
        <v>23</v>
      </c>
      <c r="U33" s="121" t="s">
        <v>24</v>
      </c>
      <c r="V33" s="11" t="s">
        <v>25</v>
      </c>
      <c r="W33" s="11" t="s">
        <v>24</v>
      </c>
      <c r="X33" s="11" t="s">
        <v>26</v>
      </c>
      <c r="Y33" s="1"/>
      <c r="Z33" s="120"/>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row>
    <row r="34" spans="1:72" ht="15.75">
      <c r="A34" s="242" t="s">
        <v>30</v>
      </c>
      <c r="B34" s="243"/>
      <c r="C34" s="243"/>
      <c r="D34" s="244"/>
      <c r="E34" s="124" t="s">
        <v>28</v>
      </c>
      <c r="F34" s="128"/>
      <c r="G34" s="12">
        <v>390.39</v>
      </c>
      <c r="H34" s="12">
        <f t="shared" ref="H34:H48" si="1">F34*G34</f>
        <v>0</v>
      </c>
      <c r="I34" s="128"/>
      <c r="J34" s="13">
        <v>358.81</v>
      </c>
      <c r="K34" s="13">
        <f t="shared" ref="K34:K56" si="2">I34*J34</f>
        <v>0</v>
      </c>
      <c r="L34" s="129"/>
      <c r="M34" s="13">
        <v>538.27</v>
      </c>
      <c r="N34" s="13">
        <f t="shared" ref="N34:N56" si="3">L34*M34</f>
        <v>0</v>
      </c>
      <c r="O34" s="107"/>
      <c r="P34" s="107"/>
      <c r="Q34" s="107"/>
      <c r="R34" s="107"/>
      <c r="S34" s="107"/>
      <c r="T34" s="107"/>
      <c r="U34" s="107"/>
      <c r="V34" s="15">
        <f t="shared" ref="V34:V56" si="4">+O34+P34+Q34+R34+S34+T34+U34-W34-X34</f>
        <v>0</v>
      </c>
      <c r="W34" s="107"/>
      <c r="X34" s="107"/>
      <c r="Y34" s="16"/>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ht="15.75">
      <c r="A35" s="260" t="s">
        <v>163</v>
      </c>
      <c r="B35" s="260"/>
      <c r="C35" s="260"/>
      <c r="D35" s="260"/>
      <c r="E35" s="124" t="s">
        <v>28</v>
      </c>
      <c r="F35" s="128"/>
      <c r="G35" s="12">
        <v>243.45</v>
      </c>
      <c r="H35" s="12">
        <f t="shared" si="1"/>
        <v>0</v>
      </c>
      <c r="I35" s="128"/>
      <c r="J35" s="13">
        <v>211.59</v>
      </c>
      <c r="K35" s="13">
        <f t="shared" si="2"/>
        <v>0</v>
      </c>
      <c r="L35" s="129"/>
      <c r="M35" s="13">
        <v>317.39</v>
      </c>
      <c r="N35" s="13">
        <f t="shared" si="3"/>
        <v>0</v>
      </c>
      <c r="O35" s="107"/>
      <c r="P35" s="107"/>
      <c r="Q35" s="107"/>
      <c r="R35" s="107"/>
      <c r="S35" s="107"/>
      <c r="T35" s="107"/>
      <c r="U35" s="107"/>
      <c r="V35" s="15">
        <f t="shared" si="4"/>
        <v>0</v>
      </c>
      <c r="W35" s="107"/>
      <c r="X35" s="107"/>
      <c r="Y35" s="16" t="s">
        <v>168</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s="102" customFormat="1" ht="15.75">
      <c r="A36" s="242" t="s">
        <v>31</v>
      </c>
      <c r="B36" s="243"/>
      <c r="C36" s="243"/>
      <c r="D36" s="244"/>
      <c r="E36" s="124" t="s">
        <v>28</v>
      </c>
      <c r="F36" s="128"/>
      <c r="G36" s="14">
        <v>390.39</v>
      </c>
      <c r="H36" s="12">
        <f t="shared" si="1"/>
        <v>0</v>
      </c>
      <c r="I36" s="128"/>
      <c r="J36" s="13">
        <v>358.81</v>
      </c>
      <c r="K36" s="13">
        <f t="shared" si="2"/>
        <v>0</v>
      </c>
      <c r="L36" s="129"/>
      <c r="M36" s="13">
        <v>538.22</v>
      </c>
      <c r="N36" s="13">
        <f t="shared" si="3"/>
        <v>0</v>
      </c>
      <c r="O36" s="107"/>
      <c r="P36" s="107"/>
      <c r="Q36" s="107"/>
      <c r="R36" s="107"/>
      <c r="S36" s="107"/>
      <c r="T36" s="107"/>
      <c r="U36" s="107"/>
      <c r="V36" s="15">
        <f t="shared" si="4"/>
        <v>0</v>
      </c>
      <c r="W36" s="107"/>
      <c r="X36" s="107"/>
      <c r="Y36" s="7" t="s">
        <v>161</v>
      </c>
      <c r="Z36" s="101"/>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row>
    <row r="37" spans="1:72" s="106" customFormat="1" ht="15.75">
      <c r="A37" s="242" t="s">
        <v>32</v>
      </c>
      <c r="B37" s="243"/>
      <c r="C37" s="243"/>
      <c r="D37" s="244"/>
      <c r="E37" s="124" t="s">
        <v>28</v>
      </c>
      <c r="F37" s="128"/>
      <c r="G37" s="14">
        <v>231.67</v>
      </c>
      <c r="H37" s="12">
        <f t="shared" si="1"/>
        <v>0</v>
      </c>
      <c r="I37" s="128"/>
      <c r="J37" s="13">
        <v>197.63</v>
      </c>
      <c r="K37" s="13">
        <f t="shared" si="2"/>
        <v>0</v>
      </c>
      <c r="L37" s="129"/>
      <c r="M37" s="13">
        <v>296.45</v>
      </c>
      <c r="N37" s="13">
        <f t="shared" si="3"/>
        <v>0</v>
      </c>
      <c r="O37" s="107"/>
      <c r="P37" s="107"/>
      <c r="Q37" s="107"/>
      <c r="R37" s="107"/>
      <c r="S37" s="107"/>
      <c r="T37" s="107"/>
      <c r="U37" s="107"/>
      <c r="V37" s="15">
        <f t="shared" si="4"/>
        <v>0</v>
      </c>
      <c r="W37" s="107"/>
      <c r="X37" s="107"/>
      <c r="Y37" s="104" t="s">
        <v>162</v>
      </c>
      <c r="Z37" s="105"/>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c r="BO37" s="104"/>
      <c r="BP37" s="104"/>
      <c r="BQ37" s="104"/>
      <c r="BR37" s="104"/>
      <c r="BS37" s="104"/>
      <c r="BT37" s="104"/>
    </row>
    <row r="38" spans="1:72" ht="15.75">
      <c r="A38" s="242" t="s">
        <v>33</v>
      </c>
      <c r="B38" s="243"/>
      <c r="C38" s="243"/>
      <c r="D38" s="244"/>
      <c r="E38" s="124" t="s">
        <v>28</v>
      </c>
      <c r="F38" s="128"/>
      <c r="G38" s="14">
        <v>310.62</v>
      </c>
      <c r="H38" s="12">
        <f t="shared" si="1"/>
        <v>0</v>
      </c>
      <c r="I38" s="128"/>
      <c r="J38" s="13">
        <v>291.24</v>
      </c>
      <c r="K38" s="13">
        <f t="shared" si="2"/>
        <v>0</v>
      </c>
      <c r="L38" s="129"/>
      <c r="M38" s="13">
        <v>436.87</v>
      </c>
      <c r="N38" s="13">
        <f t="shared" si="3"/>
        <v>0</v>
      </c>
      <c r="O38" s="107"/>
      <c r="P38" s="107"/>
      <c r="Q38" s="107"/>
      <c r="R38" s="107"/>
      <c r="S38" s="107"/>
      <c r="T38" s="107"/>
      <c r="U38" s="107"/>
      <c r="V38" s="15">
        <f t="shared" si="4"/>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s="100" customFormat="1" ht="15.75">
      <c r="A39" s="242" t="s">
        <v>34</v>
      </c>
      <c r="B39" s="243"/>
      <c r="C39" s="243"/>
      <c r="D39" s="244"/>
      <c r="E39" s="124" t="s">
        <v>28</v>
      </c>
      <c r="F39" s="128"/>
      <c r="G39" s="14">
        <v>310.62</v>
      </c>
      <c r="H39" s="12">
        <f t="shared" si="1"/>
        <v>0</v>
      </c>
      <c r="I39" s="128"/>
      <c r="J39" s="13">
        <v>291.24</v>
      </c>
      <c r="K39" s="13">
        <f t="shared" si="2"/>
        <v>0</v>
      </c>
      <c r="L39" s="129"/>
      <c r="M39" s="13">
        <v>436.87</v>
      </c>
      <c r="N39" s="13">
        <f t="shared" si="3"/>
        <v>0</v>
      </c>
      <c r="O39" s="107"/>
      <c r="P39" s="107"/>
      <c r="Q39" s="107"/>
      <c r="R39" s="107"/>
      <c r="S39" s="107"/>
      <c r="T39" s="107"/>
      <c r="U39" s="107"/>
      <c r="V39" s="15">
        <f t="shared" si="4"/>
        <v>0</v>
      </c>
      <c r="W39" s="107"/>
      <c r="X39" s="107"/>
      <c r="Y39" s="16" t="s">
        <v>164</v>
      </c>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s="106" customFormat="1" ht="15.75">
      <c r="A40" s="260" t="s">
        <v>128</v>
      </c>
      <c r="B40" s="260"/>
      <c r="C40" s="260"/>
      <c r="D40" s="260"/>
      <c r="E40" s="124" t="s">
        <v>28</v>
      </c>
      <c r="F40" s="128"/>
      <c r="G40" s="14"/>
      <c r="H40" s="12">
        <f t="shared" si="1"/>
        <v>0</v>
      </c>
      <c r="I40" s="128"/>
      <c r="J40" s="13">
        <v>0</v>
      </c>
      <c r="K40" s="13">
        <f t="shared" si="2"/>
        <v>0</v>
      </c>
      <c r="L40" s="129"/>
      <c r="M40" s="13">
        <v>0</v>
      </c>
      <c r="N40" s="13">
        <f t="shared" si="3"/>
        <v>0</v>
      </c>
      <c r="O40" s="107"/>
      <c r="P40" s="107"/>
      <c r="Q40" s="107"/>
      <c r="R40" s="107"/>
      <c r="S40" s="107"/>
      <c r="T40" s="108"/>
      <c r="U40" s="107"/>
      <c r="V40" s="15">
        <f t="shared" si="4"/>
        <v>0</v>
      </c>
      <c r="W40" s="107"/>
      <c r="X40" s="107"/>
      <c r="Y40" s="104"/>
      <c r="Z40" s="105"/>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c r="BQ40" s="104"/>
      <c r="BR40" s="104"/>
      <c r="BS40" s="104"/>
      <c r="BT40" s="104"/>
    </row>
    <row r="41" spans="1:72" ht="15.75">
      <c r="A41" s="242" t="s">
        <v>35</v>
      </c>
      <c r="B41" s="243"/>
      <c r="C41" s="243"/>
      <c r="D41" s="244"/>
      <c r="E41" s="124" t="s">
        <v>28</v>
      </c>
      <c r="F41" s="128"/>
      <c r="G41" s="14">
        <v>199.6</v>
      </c>
      <c r="H41" s="14">
        <f t="shared" si="1"/>
        <v>0</v>
      </c>
      <c r="I41" s="128"/>
      <c r="J41" s="13">
        <v>159.6</v>
      </c>
      <c r="K41" s="13">
        <f t="shared" si="2"/>
        <v>0</v>
      </c>
      <c r="L41" s="129"/>
      <c r="M41" s="13">
        <v>239.4</v>
      </c>
      <c r="N41" s="13">
        <f t="shared" si="3"/>
        <v>0</v>
      </c>
      <c r="O41" s="107"/>
      <c r="P41" s="107"/>
      <c r="Q41" s="107"/>
      <c r="R41" s="107"/>
      <c r="S41" s="107"/>
      <c r="T41" s="108"/>
      <c r="U41" s="107"/>
      <c r="V41" s="15">
        <f t="shared" si="4"/>
        <v>0</v>
      </c>
      <c r="W41" s="107"/>
      <c r="X41" s="107"/>
      <c r="Y41" s="16"/>
      <c r="Z41" s="17"/>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row>
    <row r="42" spans="1:72" s="106" customFormat="1" ht="15.75">
      <c r="A42" s="260" t="s">
        <v>129</v>
      </c>
      <c r="B42" s="260"/>
      <c r="C42" s="260"/>
      <c r="D42" s="260"/>
      <c r="E42" s="124" t="s">
        <v>28</v>
      </c>
      <c r="F42" s="128"/>
      <c r="G42" s="14">
        <v>199.6</v>
      </c>
      <c r="H42" s="14">
        <f t="shared" si="1"/>
        <v>0</v>
      </c>
      <c r="I42" s="128"/>
      <c r="J42" s="13">
        <v>159.6</v>
      </c>
      <c r="K42" s="13">
        <f t="shared" si="2"/>
        <v>0</v>
      </c>
      <c r="L42" s="129"/>
      <c r="M42" s="13">
        <v>239.4</v>
      </c>
      <c r="N42" s="13">
        <f t="shared" si="3"/>
        <v>0</v>
      </c>
      <c r="O42" s="107"/>
      <c r="P42" s="107"/>
      <c r="Q42" s="107"/>
      <c r="R42" s="107"/>
      <c r="S42" s="107"/>
      <c r="T42" s="108"/>
      <c r="U42" s="107"/>
      <c r="V42" s="15">
        <f t="shared" si="4"/>
        <v>0</v>
      </c>
      <c r="W42" s="107"/>
      <c r="X42" s="107"/>
      <c r="Y42" s="104"/>
      <c r="Z42" s="105"/>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c r="BO42" s="104"/>
      <c r="BP42" s="104"/>
      <c r="BQ42" s="104"/>
      <c r="BR42" s="104"/>
      <c r="BS42" s="104"/>
      <c r="BT42" s="104"/>
    </row>
    <row r="43" spans="1:72" s="100" customFormat="1" ht="15.75">
      <c r="A43" s="260" t="s">
        <v>36</v>
      </c>
      <c r="B43" s="260"/>
      <c r="C43" s="260"/>
      <c r="D43" s="260"/>
      <c r="E43" s="124" t="s">
        <v>28</v>
      </c>
      <c r="F43" s="128"/>
      <c r="G43" s="14">
        <v>199.6</v>
      </c>
      <c r="H43" s="14">
        <f t="shared" si="1"/>
        <v>0</v>
      </c>
      <c r="I43" s="128"/>
      <c r="J43" s="13">
        <v>159.6</v>
      </c>
      <c r="K43" s="13">
        <f t="shared" si="2"/>
        <v>0</v>
      </c>
      <c r="L43" s="129"/>
      <c r="M43" s="13">
        <v>239.4</v>
      </c>
      <c r="N43" s="13">
        <f t="shared" si="3"/>
        <v>0</v>
      </c>
      <c r="O43" s="107"/>
      <c r="P43" s="107"/>
      <c r="Q43" s="107"/>
      <c r="R43" s="107"/>
      <c r="S43" s="107"/>
      <c r="T43" s="108"/>
      <c r="U43" s="107"/>
      <c r="V43" s="15">
        <f t="shared" si="4"/>
        <v>0</v>
      </c>
      <c r="W43" s="107"/>
      <c r="X43" s="107"/>
      <c r="Y43" s="16"/>
      <c r="Z43" s="17"/>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row>
    <row r="44" spans="1:72" s="100" customFormat="1" ht="15.75">
      <c r="A44" s="260" t="s">
        <v>37</v>
      </c>
      <c r="B44" s="260"/>
      <c r="C44" s="260"/>
      <c r="D44" s="260"/>
      <c r="E44" s="124" t="s">
        <v>28</v>
      </c>
      <c r="F44" s="128"/>
      <c r="G44" s="14">
        <v>211.15</v>
      </c>
      <c r="H44" s="12">
        <f t="shared" si="1"/>
        <v>0</v>
      </c>
      <c r="I44" s="128"/>
      <c r="J44" s="13">
        <v>173.29</v>
      </c>
      <c r="K44" s="13">
        <f t="shared" si="2"/>
        <v>0</v>
      </c>
      <c r="L44" s="129"/>
      <c r="M44" s="13">
        <v>259.94</v>
      </c>
      <c r="N44" s="13">
        <f t="shared" si="3"/>
        <v>0</v>
      </c>
      <c r="O44" s="107"/>
      <c r="P44" s="107"/>
      <c r="Q44" s="107"/>
      <c r="R44" s="107"/>
      <c r="S44" s="107"/>
      <c r="T44" s="108"/>
      <c r="U44" s="107"/>
      <c r="V44" s="15">
        <f t="shared" si="4"/>
        <v>0</v>
      </c>
      <c r="W44" s="107"/>
      <c r="X44" s="107"/>
      <c r="Y44" s="16" t="s">
        <v>166</v>
      </c>
      <c r="Z44" s="17"/>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row>
    <row r="45" spans="1:72" ht="15.75">
      <c r="A45" s="260" t="s">
        <v>38</v>
      </c>
      <c r="B45" s="260"/>
      <c r="C45" s="260"/>
      <c r="D45" s="260"/>
      <c r="E45" s="124" t="s">
        <v>28</v>
      </c>
      <c r="F45" s="128"/>
      <c r="G45" s="14">
        <v>199.6</v>
      </c>
      <c r="H45" s="12">
        <f t="shared" si="1"/>
        <v>0</v>
      </c>
      <c r="I45" s="128"/>
      <c r="J45" s="13">
        <v>159.6</v>
      </c>
      <c r="K45" s="13">
        <f t="shared" si="2"/>
        <v>0</v>
      </c>
      <c r="L45" s="129"/>
      <c r="M45" s="13">
        <v>239.4</v>
      </c>
      <c r="N45" s="13">
        <f t="shared" si="3"/>
        <v>0</v>
      </c>
      <c r="O45" s="107"/>
      <c r="P45" s="107"/>
      <c r="Q45" s="107"/>
      <c r="R45" s="107"/>
      <c r="S45" s="107"/>
      <c r="T45" s="108"/>
      <c r="U45" s="107"/>
      <c r="V45" s="15">
        <f t="shared" si="4"/>
        <v>0</v>
      </c>
      <c r="W45" s="107"/>
      <c r="X45" s="107"/>
      <c r="Y45" s="16" t="s">
        <v>165</v>
      </c>
      <c r="Z45" s="17"/>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row>
    <row r="46" spans="1:72" ht="15.75">
      <c r="A46" s="260" t="s">
        <v>39</v>
      </c>
      <c r="B46" s="260"/>
      <c r="C46" s="260"/>
      <c r="D46" s="260"/>
      <c r="E46" s="124" t="s">
        <v>28</v>
      </c>
      <c r="F46" s="128"/>
      <c r="G46" s="14">
        <v>187.81</v>
      </c>
      <c r="H46" s="14">
        <f t="shared" si="1"/>
        <v>0</v>
      </c>
      <c r="I46" s="128"/>
      <c r="J46" s="13">
        <v>145.62</v>
      </c>
      <c r="K46" s="13">
        <f t="shared" si="2"/>
        <v>0</v>
      </c>
      <c r="L46" s="129"/>
      <c r="M46" s="13">
        <v>218.43</v>
      </c>
      <c r="N46" s="13">
        <f t="shared" si="3"/>
        <v>0</v>
      </c>
      <c r="O46" s="107"/>
      <c r="P46" s="107"/>
      <c r="Q46" s="107"/>
      <c r="R46" s="107"/>
      <c r="S46" s="107"/>
      <c r="T46" s="108"/>
      <c r="U46" s="107"/>
      <c r="V46" s="15">
        <f t="shared" si="4"/>
        <v>0</v>
      </c>
      <c r="W46" s="107"/>
      <c r="X46" s="107"/>
      <c r="Y46" s="16"/>
      <c r="Z46" s="17"/>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row>
    <row r="47" spans="1:72" s="100" customFormat="1" ht="15.75">
      <c r="A47" s="242" t="s">
        <v>40</v>
      </c>
      <c r="B47" s="243"/>
      <c r="C47" s="243"/>
      <c r="D47" s="244"/>
      <c r="E47" s="124" t="s">
        <v>28</v>
      </c>
      <c r="F47" s="128"/>
      <c r="G47" s="14"/>
      <c r="H47" s="14">
        <f t="shared" si="1"/>
        <v>0</v>
      </c>
      <c r="I47" s="128"/>
      <c r="J47" s="13">
        <v>0</v>
      </c>
      <c r="K47" s="13">
        <f t="shared" si="2"/>
        <v>0</v>
      </c>
      <c r="L47" s="129"/>
      <c r="M47" s="13"/>
      <c r="N47" s="13">
        <f t="shared" si="3"/>
        <v>0</v>
      </c>
      <c r="O47" s="107"/>
      <c r="P47" s="107"/>
      <c r="Q47" s="107"/>
      <c r="R47" s="107"/>
      <c r="S47" s="107"/>
      <c r="T47" s="108"/>
      <c r="U47" s="107"/>
      <c r="V47" s="15">
        <f t="shared" si="4"/>
        <v>0</v>
      </c>
      <c r="W47" s="107"/>
      <c r="X47" s="107"/>
      <c r="Y47" s="3"/>
      <c r="Z47" s="17"/>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row>
    <row r="48" spans="1:72" s="100" customFormat="1" ht="15.75">
      <c r="A48" s="242" t="s">
        <v>41</v>
      </c>
      <c r="B48" s="243"/>
      <c r="C48" s="243"/>
      <c r="D48" s="244"/>
      <c r="E48" s="124" t="s">
        <v>28</v>
      </c>
      <c r="F48" s="128"/>
      <c r="G48" s="14">
        <v>187.81</v>
      </c>
      <c r="H48" s="14">
        <f t="shared" si="1"/>
        <v>0</v>
      </c>
      <c r="I48" s="128"/>
      <c r="J48" s="13">
        <v>145.62</v>
      </c>
      <c r="K48" s="13">
        <f t="shared" si="2"/>
        <v>0</v>
      </c>
      <c r="L48" s="129"/>
      <c r="M48" s="13">
        <v>218.43</v>
      </c>
      <c r="N48" s="13">
        <f t="shared" si="3"/>
        <v>0</v>
      </c>
      <c r="O48" s="107"/>
      <c r="P48" s="107"/>
      <c r="Q48" s="107"/>
      <c r="R48" s="107"/>
      <c r="S48" s="107"/>
      <c r="T48" s="107"/>
      <c r="U48" s="107"/>
      <c r="V48" s="15">
        <f t="shared" si="4"/>
        <v>0</v>
      </c>
      <c r="W48" s="107"/>
      <c r="X48" s="107"/>
      <c r="Y48" s="16" t="s">
        <v>167</v>
      </c>
      <c r="Z48" s="17"/>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row>
    <row r="49" spans="1:72" ht="15.75">
      <c r="A49" s="242" t="s">
        <v>42</v>
      </c>
      <c r="B49" s="243"/>
      <c r="C49" s="243"/>
      <c r="D49" s="244"/>
      <c r="E49" s="124" t="s">
        <v>28</v>
      </c>
      <c r="F49" s="128"/>
      <c r="G49" s="14">
        <v>94.81</v>
      </c>
      <c r="H49" s="14">
        <f>F49*G49</f>
        <v>0</v>
      </c>
      <c r="I49" s="128"/>
      <c r="J49" s="13">
        <v>145.62</v>
      </c>
      <c r="K49" s="13">
        <f t="shared" si="2"/>
        <v>0</v>
      </c>
      <c r="L49" s="129"/>
      <c r="M49" s="13">
        <v>218.43</v>
      </c>
      <c r="N49" s="13">
        <f t="shared" si="3"/>
        <v>0</v>
      </c>
      <c r="O49" s="109"/>
      <c r="P49" s="109"/>
      <c r="Q49" s="109"/>
      <c r="R49" s="109"/>
      <c r="S49" s="109"/>
      <c r="T49" s="109"/>
      <c r="U49" s="107"/>
      <c r="V49" s="15">
        <f t="shared" si="4"/>
        <v>0</v>
      </c>
      <c r="W49" s="107"/>
      <c r="X49" s="107"/>
      <c r="Y49" s="16"/>
      <c r="Z49" s="17"/>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row>
    <row r="50" spans="1:72" ht="15.75">
      <c r="A50" s="167" t="s">
        <v>169</v>
      </c>
      <c r="B50" s="168"/>
      <c r="C50" s="168"/>
      <c r="D50" s="169"/>
      <c r="E50" s="124" t="s">
        <v>28</v>
      </c>
      <c r="F50" s="128"/>
      <c r="G50" s="12">
        <v>243.45</v>
      </c>
      <c r="H50" s="12">
        <f t="shared" ref="H50:H56" si="5">F50*G50</f>
        <v>0</v>
      </c>
      <c r="I50" s="128"/>
      <c r="J50" s="13">
        <v>211.59</v>
      </c>
      <c r="K50" s="13">
        <f t="shared" si="2"/>
        <v>0</v>
      </c>
      <c r="L50" s="129"/>
      <c r="M50" s="13">
        <v>317.39</v>
      </c>
      <c r="N50" s="13">
        <f t="shared" si="3"/>
        <v>0</v>
      </c>
      <c r="O50" s="109"/>
      <c r="P50" s="109"/>
      <c r="Q50" s="109"/>
      <c r="R50" s="109"/>
      <c r="S50" s="109"/>
      <c r="T50" s="109"/>
      <c r="U50" s="107"/>
      <c r="V50" s="15">
        <v>0</v>
      </c>
      <c r="W50" s="107"/>
      <c r="X50" s="107"/>
      <c r="Y50" s="16" t="s">
        <v>170</v>
      </c>
      <c r="Z50" s="17"/>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row>
    <row r="51" spans="1:72" ht="15.75">
      <c r="A51" s="260" t="s">
        <v>27</v>
      </c>
      <c r="B51" s="260"/>
      <c r="C51" s="260"/>
      <c r="D51" s="260"/>
      <c r="E51" s="124" t="s">
        <v>28</v>
      </c>
      <c r="F51" s="128"/>
      <c r="G51" s="12">
        <v>339.75</v>
      </c>
      <c r="H51" s="12">
        <f t="shared" si="5"/>
        <v>0</v>
      </c>
      <c r="I51" s="128"/>
      <c r="J51" s="13">
        <v>325.79000000000002</v>
      </c>
      <c r="K51" s="13">
        <f t="shared" si="2"/>
        <v>0</v>
      </c>
      <c r="L51" s="129"/>
      <c r="M51" s="13">
        <v>488.68</v>
      </c>
      <c r="N51" s="13">
        <f t="shared" si="3"/>
        <v>0</v>
      </c>
      <c r="O51" s="107"/>
      <c r="P51" s="107"/>
      <c r="Q51" s="107"/>
      <c r="R51" s="107"/>
      <c r="S51" s="107"/>
      <c r="T51" s="107"/>
      <c r="U51" s="107"/>
      <c r="V51" s="15">
        <f>+O51+P51+Q51+R51+S51+T51+U51-W51-X51</f>
        <v>0</v>
      </c>
      <c r="W51" s="107"/>
      <c r="X51" s="107"/>
      <c r="Y51" s="16"/>
      <c r="Z51" s="17"/>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row>
    <row r="52" spans="1:72" ht="15.75">
      <c r="A52" s="260" t="s">
        <v>29</v>
      </c>
      <c r="B52" s="260"/>
      <c r="C52" s="260"/>
      <c r="D52" s="260"/>
      <c r="E52" s="124" t="s">
        <v>28</v>
      </c>
      <c r="F52" s="128"/>
      <c r="G52" s="12">
        <v>339.75</v>
      </c>
      <c r="H52" s="12">
        <f t="shared" si="5"/>
        <v>0</v>
      </c>
      <c r="I52" s="128"/>
      <c r="J52" s="13">
        <v>325.79000000000002</v>
      </c>
      <c r="K52" s="13">
        <f t="shared" si="2"/>
        <v>0</v>
      </c>
      <c r="L52" s="129"/>
      <c r="M52" s="13">
        <v>488.68</v>
      </c>
      <c r="N52" s="13">
        <f t="shared" si="3"/>
        <v>0</v>
      </c>
      <c r="O52" s="107"/>
      <c r="P52" s="107"/>
      <c r="Q52" s="107"/>
      <c r="R52" s="107"/>
      <c r="S52" s="107"/>
      <c r="T52" s="107"/>
      <c r="U52" s="107"/>
      <c r="V52" s="15">
        <f>+O52+P52+Q52+R52+S52+T52+U52-W52-X52</f>
        <v>0</v>
      </c>
      <c r="W52" s="107"/>
      <c r="X52" s="107"/>
      <c r="Y52" s="16"/>
      <c r="Z52" s="17"/>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row>
    <row r="53" spans="1:72" ht="15.75">
      <c r="A53" s="242" t="s">
        <v>43</v>
      </c>
      <c r="B53" s="243"/>
      <c r="C53" s="243"/>
      <c r="D53" s="244"/>
      <c r="E53" s="124" t="s">
        <v>28</v>
      </c>
      <c r="F53" s="128"/>
      <c r="G53" s="12">
        <v>339.75</v>
      </c>
      <c r="H53" s="12">
        <f t="shared" si="5"/>
        <v>0</v>
      </c>
      <c r="I53" s="128"/>
      <c r="J53" s="13">
        <v>325.79000000000002</v>
      </c>
      <c r="K53" s="13">
        <f t="shared" si="2"/>
        <v>0</v>
      </c>
      <c r="L53" s="129"/>
      <c r="M53" s="13">
        <v>488.68</v>
      </c>
      <c r="N53" s="13">
        <f t="shared" si="3"/>
        <v>0</v>
      </c>
      <c r="O53" s="107"/>
      <c r="P53" s="107"/>
      <c r="Q53" s="107"/>
      <c r="R53" s="107"/>
      <c r="S53" s="107"/>
      <c r="T53" s="107"/>
      <c r="U53" s="107"/>
      <c r="V53" s="15">
        <f t="shared" si="4"/>
        <v>0</v>
      </c>
      <c r="W53" s="107"/>
      <c r="X53" s="107"/>
      <c r="Y53" s="16"/>
      <c r="Z53" s="17"/>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row>
    <row r="54" spans="1:72" ht="15.75">
      <c r="A54" s="242" t="s">
        <v>44</v>
      </c>
      <c r="B54" s="243"/>
      <c r="C54" s="243"/>
      <c r="D54" s="244"/>
      <c r="E54" s="124" t="s">
        <v>28</v>
      </c>
      <c r="F54" s="128"/>
      <c r="G54" s="12">
        <v>339.75</v>
      </c>
      <c r="H54" s="12">
        <f t="shared" si="5"/>
        <v>0</v>
      </c>
      <c r="I54" s="128"/>
      <c r="J54" s="13">
        <v>325.79000000000002</v>
      </c>
      <c r="K54" s="13">
        <f t="shared" si="2"/>
        <v>0</v>
      </c>
      <c r="L54" s="129"/>
      <c r="M54" s="13">
        <v>488.68</v>
      </c>
      <c r="N54" s="13">
        <f t="shared" si="3"/>
        <v>0</v>
      </c>
      <c r="O54" s="107"/>
      <c r="P54" s="107"/>
      <c r="Q54" s="107"/>
      <c r="R54" s="107"/>
      <c r="S54" s="107"/>
      <c r="T54" s="107"/>
      <c r="U54" s="107"/>
      <c r="V54" s="15">
        <f t="shared" si="4"/>
        <v>0</v>
      </c>
      <c r="W54" s="107"/>
      <c r="X54" s="107"/>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15.75">
      <c r="A55" s="242" t="s">
        <v>45</v>
      </c>
      <c r="B55" s="243"/>
      <c r="C55" s="243"/>
      <c r="D55" s="244"/>
      <c r="E55" s="124" t="s">
        <v>28</v>
      </c>
      <c r="F55" s="128"/>
      <c r="G55" s="14">
        <v>1004.49</v>
      </c>
      <c r="H55" s="14">
        <f t="shared" si="5"/>
        <v>0</v>
      </c>
      <c r="I55" s="128"/>
      <c r="J55" s="13">
        <v>1164.98</v>
      </c>
      <c r="K55" s="13">
        <f t="shared" si="2"/>
        <v>0</v>
      </c>
      <c r="L55" s="129"/>
      <c r="M55" s="13">
        <v>1747.46</v>
      </c>
      <c r="N55" s="13">
        <f t="shared" si="3"/>
        <v>0</v>
      </c>
      <c r="O55" s="107"/>
      <c r="P55" s="107"/>
      <c r="Q55" s="107"/>
      <c r="R55" s="107"/>
      <c r="S55" s="107"/>
      <c r="T55" s="107"/>
      <c r="U55" s="107"/>
      <c r="V55" s="15">
        <f t="shared" si="4"/>
        <v>0</v>
      </c>
      <c r="W55" s="107"/>
      <c r="X55" s="107"/>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15.75">
      <c r="A56" s="242" t="s">
        <v>46</v>
      </c>
      <c r="B56" s="243"/>
      <c r="C56" s="243"/>
      <c r="D56" s="244"/>
      <c r="E56" s="124" t="s">
        <v>28</v>
      </c>
      <c r="F56" s="128"/>
      <c r="G56" s="14"/>
      <c r="H56" s="14">
        <f t="shared" si="5"/>
        <v>0</v>
      </c>
      <c r="I56" s="128"/>
      <c r="J56" s="13">
        <f t="shared" ref="J56" si="6">G56*1.5</f>
        <v>0</v>
      </c>
      <c r="K56" s="13">
        <f t="shared" si="2"/>
        <v>0</v>
      </c>
      <c r="L56" s="129"/>
      <c r="M56" s="13">
        <f t="shared" ref="M56" si="7">G56*2.25</f>
        <v>0</v>
      </c>
      <c r="N56" s="13">
        <f t="shared" si="3"/>
        <v>0</v>
      </c>
      <c r="O56" s="107"/>
      <c r="P56" s="107"/>
      <c r="Q56" s="107"/>
      <c r="R56" s="107"/>
      <c r="S56" s="107"/>
      <c r="T56" s="107"/>
      <c r="U56" s="107"/>
      <c r="V56" s="15">
        <f t="shared" si="4"/>
        <v>0</v>
      </c>
      <c r="W56" s="107"/>
      <c r="X56" s="107"/>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15.75">
      <c r="A57" s="7"/>
      <c r="B57" s="7"/>
      <c r="C57" s="7"/>
      <c r="D57" s="7"/>
      <c r="E57" s="7"/>
      <c r="F57" s="7">
        <f>V57</f>
        <v>0</v>
      </c>
      <c r="G57" s="6" t="s">
        <v>47</v>
      </c>
      <c r="H57" s="19">
        <f>SUM(H34:H56)</f>
        <v>0</v>
      </c>
      <c r="I57" s="103"/>
      <c r="J57" s="6" t="s">
        <v>48</v>
      </c>
      <c r="K57" s="6">
        <f>SUM(K34:K56)</f>
        <v>0</v>
      </c>
      <c r="L57" s="145"/>
      <c r="M57" s="21" t="s">
        <v>48</v>
      </c>
      <c r="N57" s="6">
        <f>SUM(N34:N56)</f>
        <v>0</v>
      </c>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7"/>
      <c r="B58" s="7"/>
      <c r="C58" s="7"/>
      <c r="D58" s="7"/>
      <c r="E58" s="7"/>
      <c r="F58" s="7"/>
      <c r="G58" s="6" t="s">
        <v>49</v>
      </c>
      <c r="H58" s="19">
        <f>H57+K57+N57</f>
        <v>0</v>
      </c>
      <c r="I58" s="22"/>
      <c r="J58" s="22"/>
      <c r="K58" s="22"/>
      <c r="L58" s="7"/>
      <c r="M58" s="23"/>
      <c r="N58" s="22"/>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261" t="s">
        <v>50</v>
      </c>
      <c r="B59" s="261"/>
      <c r="C59" s="261"/>
      <c r="D59" s="261"/>
      <c r="E59" s="24"/>
      <c r="F59" s="25"/>
      <c r="G59" s="26" t="s">
        <v>51</v>
      </c>
      <c r="H59" s="6">
        <f>+H58*0.06</f>
        <v>0</v>
      </c>
      <c r="I59" s="22"/>
      <c r="J59" s="7"/>
      <c r="K59" s="7"/>
      <c r="L59" s="7"/>
      <c r="M59" s="7"/>
      <c r="N59" s="7"/>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27"/>
      <c r="B60" s="7"/>
      <c r="C60" s="7"/>
      <c r="D60" s="7"/>
      <c r="E60" s="7"/>
      <c r="F60" s="7"/>
      <c r="G60" s="124"/>
      <c r="H60" s="14">
        <f>+H58+H59</f>
        <v>0</v>
      </c>
      <c r="I60" s="22"/>
      <c r="J60" s="7"/>
      <c r="K60" s="7"/>
      <c r="L60" s="7"/>
      <c r="M60" s="7"/>
      <c r="N60" s="7"/>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62" t="s">
        <v>52</v>
      </c>
      <c r="B61" s="262"/>
      <c r="C61" s="262"/>
      <c r="D61" s="262"/>
      <c r="E61" s="16"/>
      <c r="F61" s="16"/>
      <c r="G61" s="16"/>
      <c r="H61" s="16"/>
      <c r="I61" s="16"/>
      <c r="J61" s="16"/>
      <c r="K61" s="16"/>
      <c r="L61" s="16"/>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55" t="s">
        <v>7</v>
      </c>
      <c r="B62" s="255"/>
      <c r="C62" s="255"/>
      <c r="D62" s="255"/>
      <c r="E62" s="28" t="s">
        <v>8</v>
      </c>
      <c r="F62" s="118" t="s">
        <v>9</v>
      </c>
      <c r="G62" s="118" t="s">
        <v>10</v>
      </c>
      <c r="H62" s="118" t="s">
        <v>0</v>
      </c>
      <c r="I62" s="38"/>
      <c r="J62" s="118" t="s">
        <v>53</v>
      </c>
      <c r="K62" s="118" t="s">
        <v>54</v>
      </c>
      <c r="L62" s="118" t="s">
        <v>55</v>
      </c>
      <c r="M62" s="118" t="s">
        <v>56</v>
      </c>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33.6" customHeight="1">
      <c r="A63" s="257" t="s">
        <v>133</v>
      </c>
      <c r="B63" s="258"/>
      <c r="C63" s="258"/>
      <c r="D63" s="258"/>
      <c r="E63" s="31" t="s">
        <v>57</v>
      </c>
      <c r="F63" s="146">
        <v>0</v>
      </c>
      <c r="G63" s="127">
        <v>170</v>
      </c>
      <c r="H63" s="127">
        <f t="shared" ref="H63:H69" si="8">F63*G63</f>
        <v>0</v>
      </c>
      <c r="I63" s="30"/>
      <c r="J63" s="31"/>
      <c r="K63" s="31"/>
      <c r="L63" s="31"/>
      <c r="M63" s="31">
        <f>J63+K63+L63</f>
        <v>0</v>
      </c>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33.6" customHeight="1">
      <c r="A64" s="257" t="s">
        <v>134</v>
      </c>
      <c r="B64" s="258"/>
      <c r="C64" s="258"/>
      <c r="D64" s="258"/>
      <c r="E64" s="31" t="s">
        <v>57</v>
      </c>
      <c r="F64" s="146">
        <v>0</v>
      </c>
      <c r="G64" s="127">
        <v>180</v>
      </c>
      <c r="H64" s="127">
        <f t="shared" si="8"/>
        <v>0</v>
      </c>
      <c r="I64" s="30"/>
      <c r="J64" s="31"/>
      <c r="K64" s="31"/>
      <c r="L64" s="31"/>
      <c r="M64" s="31">
        <f>J64+K64+L64</f>
        <v>0</v>
      </c>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33.6" customHeight="1">
      <c r="A65" s="257" t="s">
        <v>58</v>
      </c>
      <c r="B65" s="258"/>
      <c r="C65" s="258"/>
      <c r="D65" s="258"/>
      <c r="E65" s="31" t="s">
        <v>57</v>
      </c>
      <c r="F65" s="146">
        <v>0</v>
      </c>
      <c r="G65" s="127">
        <v>80</v>
      </c>
      <c r="H65" s="127">
        <f t="shared" si="8"/>
        <v>0</v>
      </c>
      <c r="I65" s="30"/>
      <c r="J65" s="31"/>
      <c r="K65" s="31"/>
      <c r="L65" s="31"/>
      <c r="M65" s="31">
        <f>J65+K65+L65</f>
        <v>0</v>
      </c>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33.6" customHeight="1">
      <c r="A66" s="257" t="s">
        <v>135</v>
      </c>
      <c r="B66" s="258"/>
      <c r="C66" s="258"/>
      <c r="D66" s="258"/>
      <c r="E66" s="31" t="s">
        <v>57</v>
      </c>
      <c r="F66" s="146">
        <v>0</v>
      </c>
      <c r="G66" s="127">
        <v>150</v>
      </c>
      <c r="H66" s="127">
        <f t="shared" si="8"/>
        <v>0</v>
      </c>
      <c r="I66" s="30"/>
      <c r="J66" s="31"/>
      <c r="K66" s="31"/>
      <c r="L66" s="31"/>
      <c r="M66" s="31">
        <f>J66+K66+L66</f>
        <v>0</v>
      </c>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33.6" customHeight="1">
      <c r="A67" s="257"/>
      <c r="B67" s="258"/>
      <c r="C67" s="258"/>
      <c r="D67" s="258"/>
      <c r="E67" s="31" t="s">
        <v>57</v>
      </c>
      <c r="F67" s="146">
        <v>0</v>
      </c>
      <c r="G67" s="127"/>
      <c r="H67" s="127">
        <f t="shared" si="8"/>
        <v>0</v>
      </c>
      <c r="I67" s="30"/>
      <c r="J67" s="31"/>
      <c r="K67" s="31"/>
      <c r="L67" s="31"/>
      <c r="M67" s="31">
        <f t="shared" ref="M67:M69" si="9">J67+K67+L67</f>
        <v>0</v>
      </c>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33.6" customHeight="1">
      <c r="A68" s="257"/>
      <c r="B68" s="258"/>
      <c r="C68" s="258"/>
      <c r="D68" s="258"/>
      <c r="E68" s="31" t="s">
        <v>59</v>
      </c>
      <c r="F68" s="146">
        <v>0</v>
      </c>
      <c r="G68" s="127"/>
      <c r="H68" s="127">
        <f t="shared" si="8"/>
        <v>0</v>
      </c>
      <c r="I68" s="30"/>
      <c r="J68" s="31"/>
      <c r="K68" s="31"/>
      <c r="L68" s="31"/>
      <c r="M68" s="31">
        <f t="shared" si="9"/>
        <v>0</v>
      </c>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33.6" customHeight="1">
      <c r="A69" s="257" t="s">
        <v>60</v>
      </c>
      <c r="B69" s="258"/>
      <c r="C69" s="258"/>
      <c r="D69" s="258"/>
      <c r="E69" s="31" t="s">
        <v>61</v>
      </c>
      <c r="F69" s="146">
        <v>0</v>
      </c>
      <c r="G69" s="127">
        <v>2.5</v>
      </c>
      <c r="H69" s="127">
        <f t="shared" si="8"/>
        <v>0</v>
      </c>
      <c r="I69" s="30"/>
      <c r="J69" s="31"/>
      <c r="K69" s="31"/>
      <c r="L69" s="31"/>
      <c r="M69" s="31">
        <f t="shared" si="9"/>
        <v>0</v>
      </c>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16"/>
      <c r="B70" s="16"/>
      <c r="C70" s="16"/>
      <c r="D70" s="16"/>
      <c r="E70" s="16"/>
      <c r="F70" s="16"/>
      <c r="G70" s="34" t="s">
        <v>62</v>
      </c>
      <c r="H70" s="34">
        <f>SUM(H63:H69)</f>
        <v>0</v>
      </c>
      <c r="I70" s="22"/>
      <c r="J70" s="16"/>
      <c r="K70" s="16"/>
      <c r="L70" s="16"/>
      <c r="M70" s="139"/>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53" t="s">
        <v>63</v>
      </c>
      <c r="B71" s="253"/>
      <c r="C71" s="16"/>
      <c r="D71" s="16"/>
      <c r="E71" s="16"/>
      <c r="F71" s="16"/>
      <c r="G71" s="16"/>
      <c r="H71" s="16"/>
      <c r="I71" s="16"/>
      <c r="J71" s="16"/>
      <c r="K71" s="16"/>
      <c r="L71" s="16"/>
      <c r="M71" s="139"/>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55" t="s">
        <v>7</v>
      </c>
      <c r="B72" s="255"/>
      <c r="C72" s="255"/>
      <c r="D72" s="255"/>
      <c r="E72" s="28" t="s">
        <v>8</v>
      </c>
      <c r="F72" s="118" t="s">
        <v>9</v>
      </c>
      <c r="G72" s="118" t="s">
        <v>10</v>
      </c>
      <c r="H72" s="118" t="s">
        <v>0</v>
      </c>
      <c r="I72" s="38"/>
      <c r="J72" s="35" t="s">
        <v>64</v>
      </c>
      <c r="K72" s="35" t="s">
        <v>65</v>
      </c>
      <c r="L72" s="35" t="s">
        <v>66</v>
      </c>
      <c r="M72" s="35" t="s">
        <v>56</v>
      </c>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21.6" customHeight="1">
      <c r="A73" s="236" t="s">
        <v>67</v>
      </c>
      <c r="B73" s="237"/>
      <c r="C73" s="237"/>
      <c r="D73" s="259"/>
      <c r="E73" s="32" t="s">
        <v>68</v>
      </c>
      <c r="F73" s="147">
        <v>0</v>
      </c>
      <c r="G73" s="30">
        <v>23</v>
      </c>
      <c r="H73" s="33">
        <f>F73*G73</f>
        <v>0</v>
      </c>
      <c r="I73" s="30"/>
      <c r="J73" s="36"/>
      <c r="K73" s="36"/>
      <c r="L73" s="36"/>
      <c r="M73" s="36">
        <f>J73+K73+L73</f>
        <v>0</v>
      </c>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21.6" customHeight="1">
      <c r="A74" s="236" t="s">
        <v>69</v>
      </c>
      <c r="B74" s="237"/>
      <c r="C74" s="237"/>
      <c r="D74" s="259"/>
      <c r="E74" s="32" t="s">
        <v>68</v>
      </c>
      <c r="F74" s="147">
        <v>0</v>
      </c>
      <c r="G74" s="29">
        <v>24</v>
      </c>
      <c r="H74" s="33">
        <f>F74*G74</f>
        <v>0</v>
      </c>
      <c r="I74" s="30"/>
      <c r="J74" s="36"/>
      <c r="K74" s="36"/>
      <c r="L74" s="36"/>
      <c r="M74" s="36">
        <f>J74+K74+L74</f>
        <v>0</v>
      </c>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16"/>
      <c r="B75" s="16"/>
      <c r="C75" s="16"/>
      <c r="D75" s="16"/>
      <c r="E75" s="16"/>
      <c r="F75" s="16"/>
      <c r="G75" s="118" t="s">
        <v>70</v>
      </c>
      <c r="H75" s="34">
        <f>SUM(H73:H74)</f>
        <v>0</v>
      </c>
      <c r="I75" s="30"/>
      <c r="J75" s="16"/>
      <c r="K75" s="16"/>
      <c r="L75" s="16"/>
      <c r="M75" s="16"/>
      <c r="N75" s="16"/>
      <c r="O75" s="16"/>
      <c r="P75" s="16"/>
      <c r="Q75" s="16"/>
      <c r="R75" s="16"/>
      <c r="S75" s="16"/>
      <c r="T75" s="16"/>
      <c r="U75" s="16"/>
      <c r="V75" s="16"/>
      <c r="W75" s="16"/>
      <c r="X75" s="16"/>
      <c r="Y75" s="1"/>
      <c r="Z75" s="120"/>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row>
    <row r="76" spans="1:72" ht="15.75">
      <c r="A76" s="253" t="s">
        <v>71</v>
      </c>
      <c r="B76" s="253"/>
      <c r="C76" s="16"/>
      <c r="D76" s="16"/>
      <c r="E76" s="16"/>
      <c r="F76" s="16"/>
      <c r="G76" s="16"/>
      <c r="H76" s="16"/>
      <c r="I76" s="16"/>
      <c r="J76" s="16"/>
      <c r="K76" s="16"/>
      <c r="L76" s="16"/>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55" t="s">
        <v>7</v>
      </c>
      <c r="B77" s="255"/>
      <c r="C77" s="255"/>
      <c r="D77" s="255"/>
      <c r="E77" s="28" t="s">
        <v>8</v>
      </c>
      <c r="F77" s="118" t="s">
        <v>9</v>
      </c>
      <c r="G77" s="118" t="s">
        <v>10</v>
      </c>
      <c r="H77" s="118" t="s">
        <v>0</v>
      </c>
      <c r="I77" s="38"/>
      <c r="J77" s="37"/>
      <c r="K77" s="16"/>
      <c r="L77" s="16"/>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20.100000000000001" customHeight="1">
      <c r="A78" s="236" t="s">
        <v>179</v>
      </c>
      <c r="B78" s="237"/>
      <c r="C78" s="237"/>
      <c r="D78" s="237"/>
      <c r="E78" s="32" t="s">
        <v>72</v>
      </c>
      <c r="F78" s="128">
        <v>0</v>
      </c>
      <c r="G78" s="29">
        <v>65</v>
      </c>
      <c r="H78" s="33">
        <f>F78*G78</f>
        <v>0</v>
      </c>
      <c r="I78" s="17"/>
      <c r="J78" s="16"/>
      <c r="K78" s="16"/>
      <c r="L78" s="16"/>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20.100000000000001" customHeight="1">
      <c r="A79" s="236" t="s">
        <v>73</v>
      </c>
      <c r="B79" s="237"/>
      <c r="C79" s="237"/>
      <c r="D79" s="237"/>
      <c r="E79" s="32" t="s">
        <v>72</v>
      </c>
      <c r="F79" s="128">
        <v>0</v>
      </c>
      <c r="G79" s="29">
        <v>250</v>
      </c>
      <c r="H79" s="33">
        <f>F79*G79</f>
        <v>0</v>
      </c>
      <c r="I79" s="17"/>
      <c r="J79" s="16"/>
      <c r="K79" s="16"/>
      <c r="L79" s="16"/>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16"/>
      <c r="B80" s="16"/>
      <c r="C80" s="16"/>
      <c r="D80" s="16"/>
      <c r="E80" s="16"/>
      <c r="F80" s="16"/>
      <c r="G80" s="118" t="s">
        <v>74</v>
      </c>
      <c r="H80" s="34">
        <f>SUM(H78:H79)</f>
        <v>0</v>
      </c>
      <c r="I80" s="22"/>
      <c r="J80" s="16"/>
      <c r="K80" s="16"/>
      <c r="L80" s="16"/>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3" t="s">
        <v>75</v>
      </c>
      <c r="B81" s="16"/>
      <c r="C81" s="16"/>
      <c r="D81" s="16"/>
      <c r="E81" s="16"/>
      <c r="F81" s="16"/>
      <c r="G81" s="38"/>
      <c r="H81" s="22"/>
      <c r="I81" s="22"/>
      <c r="J81" s="16"/>
      <c r="K81" s="16"/>
      <c r="L81" s="16"/>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53" t="s">
        <v>76</v>
      </c>
      <c r="B82" s="253"/>
      <c r="C82" s="16"/>
      <c r="D82" s="16"/>
      <c r="E82" s="16"/>
      <c r="F82" s="16"/>
      <c r="G82" s="16"/>
      <c r="H82" s="16"/>
      <c r="I82" s="16"/>
      <c r="J82" s="254"/>
      <c r="K82" s="254"/>
      <c r="L82" s="16"/>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55" t="s">
        <v>7</v>
      </c>
      <c r="B83" s="255"/>
      <c r="C83" s="255"/>
      <c r="D83" s="255"/>
      <c r="E83" s="28" t="s">
        <v>8</v>
      </c>
      <c r="F83" s="118" t="s">
        <v>9</v>
      </c>
      <c r="G83" s="118" t="s">
        <v>10</v>
      </c>
      <c r="H83" s="118" t="s">
        <v>0</v>
      </c>
      <c r="I83" s="38"/>
      <c r="J83" s="130"/>
      <c r="K83" s="130"/>
      <c r="L83" s="130"/>
      <c r="M83" s="130"/>
      <c r="N83" s="130"/>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24" customHeight="1">
      <c r="A84" s="237" t="s">
        <v>77</v>
      </c>
      <c r="B84" s="237"/>
      <c r="C84" s="237"/>
      <c r="D84" s="237"/>
      <c r="E84" s="39" t="s">
        <v>11</v>
      </c>
      <c r="F84" s="128">
        <v>0</v>
      </c>
      <c r="G84" s="29">
        <v>600</v>
      </c>
      <c r="H84" s="20">
        <f>F84*G84</f>
        <v>0</v>
      </c>
      <c r="I84" s="131"/>
      <c r="J84" s="130"/>
      <c r="K84" s="130"/>
      <c r="L84" s="130"/>
      <c r="M84" s="130"/>
      <c r="N84" s="130"/>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5.75">
      <c r="A85" s="16"/>
      <c r="B85" s="16"/>
      <c r="C85" s="16"/>
      <c r="D85" s="16"/>
      <c r="E85" s="16"/>
      <c r="F85" s="16"/>
      <c r="G85" s="118"/>
      <c r="H85" s="34">
        <f>SUM(H84)</f>
        <v>0</v>
      </c>
      <c r="I85" s="131"/>
      <c r="J85" s="130"/>
      <c r="K85" s="130"/>
      <c r="L85" s="130"/>
      <c r="M85" s="130"/>
      <c r="N85" s="130"/>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5.75">
      <c r="A86" s="253" t="s">
        <v>78</v>
      </c>
      <c r="B86" s="253"/>
      <c r="C86" s="16"/>
      <c r="D86" s="16"/>
      <c r="E86" s="16"/>
      <c r="F86" s="16"/>
      <c r="G86" s="16"/>
      <c r="H86" s="1"/>
      <c r="I86" s="132"/>
      <c r="J86" s="130"/>
      <c r="K86" s="130"/>
      <c r="L86" s="130"/>
      <c r="M86" s="130"/>
      <c r="N86" s="130"/>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255" t="s">
        <v>7</v>
      </c>
      <c r="B87" s="255"/>
      <c r="C87" s="255"/>
      <c r="D87" s="255"/>
      <c r="E87" s="28" t="s">
        <v>8</v>
      </c>
      <c r="F87" s="118" t="s">
        <v>9</v>
      </c>
      <c r="G87" s="118" t="s">
        <v>10</v>
      </c>
      <c r="H87" s="118" t="s">
        <v>0</v>
      </c>
      <c r="I87" s="38"/>
      <c r="J87" s="16"/>
      <c r="K87" s="16"/>
      <c r="L87" s="133"/>
      <c r="M87" s="16"/>
      <c r="N87" s="16"/>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8.600000000000001" customHeight="1">
      <c r="A88" s="236" t="s">
        <v>79</v>
      </c>
      <c r="B88" s="237"/>
      <c r="C88" s="237"/>
      <c r="D88" s="237"/>
      <c r="E88" s="32" t="s">
        <v>80</v>
      </c>
      <c r="F88" s="128">
        <v>0</v>
      </c>
      <c r="G88" s="29">
        <v>900</v>
      </c>
      <c r="H88" s="20">
        <f>F88*G88</f>
        <v>0</v>
      </c>
      <c r="I88" s="22"/>
      <c r="J88" s="16"/>
      <c r="K88" s="16"/>
      <c r="L88" s="16"/>
      <c r="M88" s="16"/>
      <c r="N88" s="16"/>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16"/>
      <c r="G89" s="118" t="s">
        <v>81</v>
      </c>
      <c r="H89" s="34">
        <f>SUM(H88)</f>
        <v>0</v>
      </c>
      <c r="I89" s="22"/>
      <c r="J89" s="16"/>
      <c r="K89" s="16"/>
      <c r="L89" s="16"/>
      <c r="M89" s="16"/>
      <c r="N89" s="16"/>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16"/>
      <c r="F90" s="16"/>
      <c r="G90" s="118" t="s">
        <v>82</v>
      </c>
      <c r="H90" s="34">
        <f>H70+H75+H80+H85+H89+H59+H58+H30</f>
        <v>39600</v>
      </c>
      <c r="I90" s="134"/>
      <c r="J90" s="62"/>
      <c r="K90" s="16"/>
      <c r="L90" s="16"/>
      <c r="M90" s="16"/>
      <c r="N90" s="16"/>
      <c r="O90" s="1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3" t="s">
        <v>83</v>
      </c>
      <c r="B91" s="7"/>
      <c r="C91" s="7"/>
      <c r="D91" s="16"/>
      <c r="E91" s="16"/>
      <c r="F91" s="16"/>
      <c r="G91" s="1"/>
      <c r="H91" s="42"/>
      <c r="I91" s="9"/>
      <c r="J91" s="62"/>
      <c r="K91" s="7"/>
      <c r="L91" s="16"/>
      <c r="M91" s="16"/>
      <c r="N91" s="16"/>
      <c r="O91" s="1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256" t="s">
        <v>7</v>
      </c>
      <c r="B92" s="256"/>
      <c r="C92" s="256"/>
      <c r="D92" s="256"/>
      <c r="E92" s="43" t="s">
        <v>8</v>
      </c>
      <c r="F92" s="119" t="s">
        <v>9</v>
      </c>
      <c r="G92" s="119" t="s">
        <v>10</v>
      </c>
      <c r="H92" s="44" t="s">
        <v>0</v>
      </c>
      <c r="I92" s="45" t="s">
        <v>84</v>
      </c>
      <c r="J92" s="46"/>
      <c r="K92" s="46" t="s">
        <v>85</v>
      </c>
      <c r="L92" s="47"/>
      <c r="M92" s="16"/>
      <c r="N92" s="16"/>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236" t="s">
        <v>86</v>
      </c>
      <c r="B93" s="237"/>
      <c r="C93" s="237"/>
      <c r="D93" s="237"/>
      <c r="E93" s="123" t="s">
        <v>87</v>
      </c>
      <c r="F93" s="128"/>
      <c r="G93" s="36">
        <v>2200</v>
      </c>
      <c r="H93" s="48">
        <f>(F93*G93)</f>
        <v>0</v>
      </c>
      <c r="I93" s="49"/>
      <c r="J93" s="50"/>
      <c r="K93" s="51"/>
      <c r="L93" s="62"/>
      <c r="M93" s="16"/>
      <c r="N93" s="16"/>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236" t="s">
        <v>88</v>
      </c>
      <c r="B94" s="237"/>
      <c r="C94" s="237"/>
      <c r="D94" s="237"/>
      <c r="E94" s="123" t="s">
        <v>87</v>
      </c>
      <c r="F94" s="128"/>
      <c r="G94" s="36">
        <v>2000</v>
      </c>
      <c r="H94" s="48">
        <f t="shared" ref="H94:H111" si="10">(F94*G94)</f>
        <v>0</v>
      </c>
      <c r="I94" s="49"/>
      <c r="J94" s="50"/>
      <c r="K94" s="51"/>
      <c r="L94" s="62"/>
      <c r="M94" s="16"/>
      <c r="N94" s="16"/>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236" t="s">
        <v>89</v>
      </c>
      <c r="B95" s="237"/>
      <c r="C95" s="237"/>
      <c r="D95" s="237"/>
      <c r="E95" s="123" t="s">
        <v>87</v>
      </c>
      <c r="F95" s="128"/>
      <c r="G95" s="36">
        <v>7000</v>
      </c>
      <c r="H95" s="48">
        <f t="shared" si="10"/>
        <v>0</v>
      </c>
      <c r="I95" s="49"/>
      <c r="J95" s="50"/>
      <c r="K95" s="51"/>
      <c r="L95" s="62"/>
      <c r="M95" s="16"/>
      <c r="N95" s="16"/>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236" t="s">
        <v>90</v>
      </c>
      <c r="B96" s="237"/>
      <c r="C96" s="237"/>
      <c r="D96" s="237"/>
      <c r="E96" s="123" t="s">
        <v>87</v>
      </c>
      <c r="F96" s="128"/>
      <c r="G96" s="36">
        <v>15200</v>
      </c>
      <c r="H96" s="48">
        <f t="shared" si="10"/>
        <v>0</v>
      </c>
      <c r="I96" s="49"/>
      <c r="J96" s="50"/>
      <c r="K96" s="51"/>
      <c r="L96" s="62"/>
      <c r="M96" s="16"/>
      <c r="N96" s="16"/>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247" t="s">
        <v>91</v>
      </c>
      <c r="B97" s="248"/>
      <c r="C97" s="248"/>
      <c r="D97" s="248"/>
      <c r="E97" s="52" t="s">
        <v>87</v>
      </c>
      <c r="F97" s="128"/>
      <c r="G97" s="53">
        <v>2200</v>
      </c>
      <c r="H97" s="54">
        <f t="shared" si="10"/>
        <v>0</v>
      </c>
      <c r="I97" s="55"/>
      <c r="J97" s="50"/>
      <c r="K97" s="51"/>
      <c r="L97" s="62"/>
      <c r="M97" s="16"/>
      <c r="N97" s="16"/>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236" t="s">
        <v>92</v>
      </c>
      <c r="B98" s="237"/>
      <c r="C98" s="237"/>
      <c r="D98" s="237"/>
      <c r="E98" s="123" t="s">
        <v>87</v>
      </c>
      <c r="F98" s="128"/>
      <c r="G98" s="36">
        <v>2000</v>
      </c>
      <c r="H98" s="48">
        <f t="shared" si="10"/>
        <v>0</v>
      </c>
      <c r="I98" s="49"/>
      <c r="J98" s="50"/>
      <c r="K98" s="51"/>
      <c r="L98" s="62"/>
      <c r="M98" s="16"/>
      <c r="N98" s="16"/>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247" t="s">
        <v>93</v>
      </c>
      <c r="B99" s="248"/>
      <c r="C99" s="248"/>
      <c r="D99" s="248"/>
      <c r="E99" s="52" t="s">
        <v>87</v>
      </c>
      <c r="F99" s="128"/>
      <c r="G99" s="53">
        <v>2500</v>
      </c>
      <c r="H99" s="54">
        <f t="shared" si="10"/>
        <v>0</v>
      </c>
      <c r="I99" s="55"/>
      <c r="J99" s="50"/>
      <c r="K99" s="51"/>
      <c r="L99" s="62"/>
      <c r="M99" s="16"/>
      <c r="N99" s="16"/>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236" t="s">
        <v>94</v>
      </c>
      <c r="B100" s="237"/>
      <c r="C100" s="237"/>
      <c r="D100" s="237"/>
      <c r="E100" s="123" t="s">
        <v>87</v>
      </c>
      <c r="F100" s="128"/>
      <c r="G100" s="36">
        <v>1600</v>
      </c>
      <c r="H100" s="48">
        <f t="shared" si="10"/>
        <v>0</v>
      </c>
      <c r="I100" s="49"/>
      <c r="J100" s="50"/>
      <c r="K100" s="51"/>
      <c r="L100" s="62"/>
      <c r="M100" s="16"/>
      <c r="N100" s="16"/>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249" t="s">
        <v>95</v>
      </c>
      <c r="B101" s="250"/>
      <c r="C101" s="250"/>
      <c r="D101" s="250"/>
      <c r="E101" s="56" t="s">
        <v>87</v>
      </c>
      <c r="F101" s="128"/>
      <c r="G101" s="57">
        <v>1100</v>
      </c>
      <c r="H101" s="58">
        <f t="shared" si="10"/>
        <v>0</v>
      </c>
      <c r="I101" s="49"/>
      <c r="J101" s="50"/>
      <c r="K101" s="51"/>
      <c r="L101" s="62"/>
      <c r="M101" s="16"/>
      <c r="N101" s="16"/>
      <c r="O101" s="16"/>
      <c r="P101" s="16"/>
      <c r="Q101" s="16"/>
      <c r="R101" s="16"/>
      <c r="S101" s="16"/>
      <c r="T101" s="16"/>
      <c r="U101" s="16"/>
      <c r="V101" s="16"/>
      <c r="W101" s="16"/>
      <c r="X101" s="16"/>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236" t="s">
        <v>96</v>
      </c>
      <c r="B102" s="237"/>
      <c r="C102" s="237"/>
      <c r="D102" s="237"/>
      <c r="E102" s="123" t="s">
        <v>87</v>
      </c>
      <c r="F102" s="128"/>
      <c r="G102" s="36">
        <v>2700</v>
      </c>
      <c r="H102" s="48">
        <f t="shared" si="10"/>
        <v>0</v>
      </c>
      <c r="I102" s="59"/>
      <c r="J102" s="50"/>
      <c r="K102" s="51"/>
      <c r="L102" s="62"/>
      <c r="M102" s="16"/>
      <c r="N102" s="16"/>
      <c r="O102" s="16"/>
      <c r="P102" s="16"/>
      <c r="Q102" s="16"/>
      <c r="R102" s="16"/>
      <c r="S102" s="16"/>
      <c r="T102" s="16"/>
      <c r="U102" s="16"/>
      <c r="V102" s="16"/>
      <c r="W102" s="16"/>
      <c r="X102" s="16"/>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238" t="s">
        <v>97</v>
      </c>
      <c r="B103" s="239"/>
      <c r="C103" s="239"/>
      <c r="D103" s="240"/>
      <c r="E103" s="123" t="s">
        <v>87</v>
      </c>
      <c r="F103" s="128"/>
      <c r="G103" s="36">
        <v>2500</v>
      </c>
      <c r="H103" s="48">
        <f t="shared" si="10"/>
        <v>0</v>
      </c>
      <c r="I103" s="59"/>
      <c r="J103" s="50"/>
      <c r="K103" s="51"/>
      <c r="L103" s="62"/>
      <c r="M103" s="16"/>
      <c r="N103" s="16"/>
      <c r="O103" s="16"/>
      <c r="P103" s="16"/>
      <c r="Q103" s="16"/>
      <c r="R103" s="16"/>
      <c r="S103" s="16"/>
      <c r="T103" s="16"/>
      <c r="U103" s="16"/>
      <c r="V103" s="16"/>
      <c r="W103" s="16"/>
      <c r="X103" s="16"/>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236" t="s">
        <v>98</v>
      </c>
      <c r="B104" s="237"/>
      <c r="C104" s="237"/>
      <c r="D104" s="237"/>
      <c r="E104" s="123" t="s">
        <v>87</v>
      </c>
      <c r="F104" s="128"/>
      <c r="G104" s="36">
        <v>13373</v>
      </c>
      <c r="H104" s="48">
        <f t="shared" si="10"/>
        <v>0</v>
      </c>
      <c r="I104" s="59"/>
      <c r="J104" s="50"/>
      <c r="K104" s="51"/>
      <c r="L104" s="62"/>
      <c r="M104" s="16"/>
      <c r="N104" s="16"/>
      <c r="O104" s="16"/>
      <c r="P104" s="16"/>
      <c r="Q104" s="16"/>
      <c r="R104" s="16"/>
      <c r="S104" s="16"/>
      <c r="T104" s="16"/>
      <c r="U104" s="16"/>
      <c r="V104" s="16"/>
      <c r="W104" s="16"/>
      <c r="X104" s="16"/>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238" t="s">
        <v>99</v>
      </c>
      <c r="B105" s="239"/>
      <c r="C105" s="239"/>
      <c r="D105" s="240"/>
      <c r="E105" s="123" t="s">
        <v>87</v>
      </c>
      <c r="F105" s="128"/>
      <c r="G105" s="36">
        <v>800</v>
      </c>
      <c r="H105" s="48">
        <f t="shared" si="10"/>
        <v>0</v>
      </c>
      <c r="I105" s="59"/>
      <c r="J105" s="50"/>
      <c r="K105" s="51"/>
      <c r="L105" s="62"/>
      <c r="M105" s="16"/>
      <c r="N105" s="16"/>
      <c r="O105" s="16"/>
      <c r="P105" s="16"/>
      <c r="Q105" s="16"/>
      <c r="R105" s="16"/>
      <c r="S105" s="16"/>
      <c r="T105" s="16"/>
      <c r="U105" s="16"/>
      <c r="V105" s="16"/>
      <c r="W105" s="16"/>
      <c r="X105" s="16"/>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251" t="s">
        <v>100</v>
      </c>
      <c r="B106" s="252"/>
      <c r="C106" s="252"/>
      <c r="D106" s="252"/>
      <c r="E106" s="4" t="s">
        <v>87</v>
      </c>
      <c r="F106" s="128"/>
      <c r="G106" s="31">
        <v>1900</v>
      </c>
      <c r="H106" s="60">
        <f t="shared" si="10"/>
        <v>0</v>
      </c>
      <c r="I106" s="61"/>
      <c r="J106" s="50"/>
      <c r="K106" s="51"/>
      <c r="L106" s="62"/>
      <c r="M106" s="16"/>
      <c r="N106" s="16"/>
      <c r="O106" s="16"/>
      <c r="P106" s="16"/>
      <c r="Q106" s="16"/>
      <c r="R106" s="16"/>
      <c r="S106" s="16"/>
      <c r="T106" s="16"/>
      <c r="U106" s="16"/>
      <c r="V106" s="16"/>
      <c r="W106" s="16"/>
      <c r="X106" s="16"/>
      <c r="Y106" s="16"/>
      <c r="Z106" s="17"/>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row>
    <row r="107" spans="1:72" ht="15.75">
      <c r="A107" s="236" t="s">
        <v>101</v>
      </c>
      <c r="B107" s="237"/>
      <c r="C107" s="237"/>
      <c r="D107" s="237"/>
      <c r="E107" s="123" t="s">
        <v>87</v>
      </c>
      <c r="F107" s="128"/>
      <c r="G107" s="36">
        <v>2000</v>
      </c>
      <c r="H107" s="48">
        <f t="shared" si="10"/>
        <v>0</v>
      </c>
      <c r="I107" s="59"/>
      <c r="J107" s="50"/>
      <c r="K107" s="51"/>
      <c r="L107" s="62"/>
      <c r="M107" s="16"/>
      <c r="N107" s="16"/>
      <c r="O107" s="16"/>
      <c r="P107" s="16"/>
      <c r="Q107" s="16"/>
      <c r="R107" s="16"/>
      <c r="S107" s="16"/>
      <c r="T107" s="16"/>
      <c r="U107" s="16"/>
      <c r="V107" s="16"/>
      <c r="W107" s="16"/>
      <c r="X107" s="16"/>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236" t="s">
        <v>102</v>
      </c>
      <c r="B108" s="237"/>
      <c r="C108" s="237"/>
      <c r="D108" s="237"/>
      <c r="E108" s="123" t="s">
        <v>87</v>
      </c>
      <c r="F108" s="128"/>
      <c r="G108" s="36">
        <v>200</v>
      </c>
      <c r="H108" s="48">
        <f t="shared" si="10"/>
        <v>0</v>
      </c>
      <c r="I108" s="59"/>
      <c r="J108" s="50"/>
      <c r="K108" s="51"/>
      <c r="L108" s="62"/>
      <c r="M108" s="16"/>
      <c r="N108" s="16"/>
      <c r="O108" s="16"/>
      <c r="P108" s="16"/>
      <c r="Q108" s="16"/>
      <c r="R108" s="16"/>
      <c r="S108" s="16"/>
      <c r="T108" s="16"/>
      <c r="U108" s="16"/>
      <c r="V108" s="16"/>
      <c r="W108" s="16"/>
      <c r="X108" s="16"/>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238" t="s">
        <v>103</v>
      </c>
      <c r="B109" s="239"/>
      <c r="C109" s="239"/>
      <c r="D109" s="240"/>
      <c r="E109" s="123" t="s">
        <v>87</v>
      </c>
      <c r="F109" s="128"/>
      <c r="G109" s="36">
        <v>1100</v>
      </c>
      <c r="H109" s="48">
        <f t="shared" si="10"/>
        <v>0</v>
      </c>
      <c r="I109" s="59"/>
      <c r="J109" s="50"/>
      <c r="K109" s="51"/>
      <c r="L109" s="62"/>
      <c r="M109" s="16"/>
      <c r="N109" s="16"/>
      <c r="O109" s="16"/>
      <c r="P109" s="16"/>
      <c r="Q109" s="16"/>
      <c r="R109" s="16"/>
      <c r="S109" s="16"/>
      <c r="T109" s="16"/>
      <c r="U109" s="16"/>
      <c r="V109" s="16"/>
      <c r="W109" s="16"/>
      <c r="X109" s="16"/>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241" t="s">
        <v>104</v>
      </c>
      <c r="B110" s="241"/>
      <c r="C110" s="241"/>
      <c r="D110" s="241"/>
      <c r="E110" s="63" t="s">
        <v>87</v>
      </c>
      <c r="F110" s="128"/>
      <c r="G110" s="36">
        <v>2200</v>
      </c>
      <c r="H110" s="48">
        <f t="shared" si="10"/>
        <v>0</v>
      </c>
      <c r="I110" s="59"/>
      <c r="J110" s="50"/>
      <c r="K110" s="51"/>
      <c r="L110" s="62"/>
      <c r="M110" s="16"/>
      <c r="N110" s="16"/>
      <c r="O110" s="16"/>
      <c r="P110" s="16"/>
      <c r="Q110" s="16"/>
      <c r="R110" s="16"/>
      <c r="S110" s="16"/>
      <c r="T110" s="16"/>
      <c r="U110" s="16"/>
      <c r="V110" s="16"/>
      <c r="W110" s="16"/>
      <c r="X110" s="16"/>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242" t="s">
        <v>105</v>
      </c>
      <c r="B111" s="243"/>
      <c r="C111" s="243"/>
      <c r="D111" s="244"/>
      <c r="E111" s="4" t="s">
        <v>87</v>
      </c>
      <c r="F111" s="128"/>
      <c r="G111" s="31">
        <v>1420</v>
      </c>
      <c r="H111" s="60">
        <f t="shared" si="10"/>
        <v>0</v>
      </c>
      <c r="I111" s="64"/>
      <c r="J111" s="50"/>
      <c r="K111" s="51"/>
      <c r="L111" s="62"/>
      <c r="M111" s="16"/>
      <c r="N111" s="16"/>
      <c r="O111" s="16"/>
      <c r="P111" s="16"/>
      <c r="Q111" s="16"/>
      <c r="R111" s="16"/>
      <c r="S111" s="16"/>
      <c r="T111" s="16"/>
      <c r="U111" s="16"/>
      <c r="V111" s="16"/>
      <c r="W111" s="16"/>
      <c r="X111" s="16"/>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6.5" thickBot="1">
      <c r="A112" s="236" t="s">
        <v>106</v>
      </c>
      <c r="B112" s="237"/>
      <c r="C112" s="237"/>
      <c r="D112" s="237"/>
      <c r="E112" s="123" t="s">
        <v>87</v>
      </c>
      <c r="F112" s="128"/>
      <c r="G112" s="36">
        <v>383.5</v>
      </c>
      <c r="H112" s="99">
        <f>(F112*G112)</f>
        <v>0</v>
      </c>
      <c r="I112" s="65"/>
      <c r="J112" s="66"/>
      <c r="K112" s="67"/>
      <c r="L112" s="62"/>
      <c r="M112" s="16"/>
      <c r="N112" s="16"/>
      <c r="O112" s="16"/>
      <c r="P112" s="16"/>
      <c r="Q112" s="16"/>
      <c r="R112" s="16"/>
      <c r="S112" s="16"/>
      <c r="T112" s="16"/>
      <c r="U112" s="16"/>
      <c r="V112" s="16"/>
      <c r="W112" s="16"/>
      <c r="X112" s="16"/>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6.5" thickBot="1">
      <c r="A113" s="16"/>
      <c r="B113" s="16"/>
      <c r="C113" s="16"/>
      <c r="D113" s="16"/>
      <c r="E113" s="16"/>
      <c r="F113" s="18"/>
      <c r="G113" s="125" t="s">
        <v>107</v>
      </c>
      <c r="H113" s="110">
        <f>SUM(H93:H112)</f>
        <v>0</v>
      </c>
      <c r="I113" s="68"/>
      <c r="J113" s="69"/>
      <c r="K113" s="70"/>
      <c r="L113" s="135"/>
      <c r="M113" s="7"/>
      <c r="N113" s="7"/>
      <c r="O113" s="16"/>
      <c r="P113" s="16"/>
      <c r="Q113" s="16"/>
      <c r="R113" s="16"/>
      <c r="S113" s="16"/>
      <c r="T113" s="16"/>
      <c r="U113" s="16"/>
      <c r="V113" s="16"/>
      <c r="W113" s="16"/>
      <c r="X113" s="16"/>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6"/>
      <c r="B114" s="16"/>
      <c r="C114" s="16"/>
      <c r="D114" s="16"/>
      <c r="E114" s="16"/>
      <c r="F114" s="7"/>
      <c r="G114" s="38"/>
      <c r="H114" s="22"/>
      <c r="I114" s="71"/>
      <c r="J114" s="18"/>
      <c r="K114" s="137"/>
      <c r="L114" s="136"/>
      <c r="M114" s="7"/>
      <c r="N114" s="7"/>
      <c r="O114" s="16"/>
      <c r="P114" s="16"/>
      <c r="Q114" s="16"/>
      <c r="R114" s="16"/>
      <c r="S114" s="16"/>
      <c r="T114" s="16"/>
      <c r="U114" s="16"/>
      <c r="V114" s="16"/>
      <c r="W114" s="16"/>
      <c r="X114" s="16"/>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6"/>
      <c r="B115" s="16"/>
      <c r="C115" s="16"/>
      <c r="D115" s="16"/>
      <c r="E115" s="138">
        <v>0</v>
      </c>
      <c r="F115" s="7"/>
      <c r="G115" s="38"/>
      <c r="H115" s="142">
        <f>+E115</f>
        <v>0</v>
      </c>
      <c r="I115" s="245" t="s">
        <v>130</v>
      </c>
      <c r="J115" s="230" t="s">
        <v>108</v>
      </c>
      <c r="K115" s="232"/>
      <c r="L115" s="16"/>
      <c r="M115" s="7"/>
      <c r="N115" s="233"/>
      <c r="O115" s="16"/>
      <c r="P115" s="16"/>
      <c r="Q115" s="16"/>
      <c r="R115" s="16"/>
      <c r="S115" s="16"/>
      <c r="T115" s="16"/>
      <c r="U115" s="16"/>
      <c r="V115" s="16"/>
      <c r="W115" s="16"/>
      <c r="X115" s="16"/>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6"/>
      <c r="B116" s="16"/>
      <c r="C116" s="16"/>
      <c r="D116" s="16"/>
      <c r="E116" s="16"/>
      <c r="F116" s="234" t="s">
        <v>109</v>
      </c>
      <c r="G116" s="235"/>
      <c r="H116" s="73">
        <f>H90+H113</f>
        <v>39600</v>
      </c>
      <c r="I116" s="246"/>
      <c r="J116" s="231"/>
      <c r="K116" s="232"/>
      <c r="L116" s="16"/>
      <c r="M116" s="7"/>
      <c r="N116" s="233"/>
      <c r="O116" s="16"/>
      <c r="P116" s="16"/>
      <c r="Q116" s="16"/>
      <c r="R116" s="16"/>
      <c r="S116" s="16"/>
      <c r="T116" s="16"/>
      <c r="U116" s="16"/>
      <c r="V116" s="16"/>
      <c r="W116" s="16"/>
      <c r="X116" s="16"/>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6"/>
      <c r="B117" s="16">
        <f>1.13*1.15</f>
        <v>1.2994999999999999</v>
      </c>
      <c r="C117" s="16"/>
      <c r="D117" s="16" t="s">
        <v>173</v>
      </c>
      <c r="E117" s="27"/>
      <c r="F117" s="74" t="s">
        <v>110</v>
      </c>
      <c r="G117" s="172">
        <v>1.3</v>
      </c>
      <c r="H117" s="116">
        <f>H116*G117-H116</f>
        <v>11880</v>
      </c>
      <c r="I117" s="115">
        <f>+(H124-K123)*0.23</f>
        <v>-4159.077119999999</v>
      </c>
      <c r="J117" s="117">
        <f>H117-M123</f>
        <v>19269.36</v>
      </c>
      <c r="K117" s="9"/>
      <c r="L117" s="9"/>
      <c r="M117" s="9"/>
      <c r="N117" s="126" t="s">
        <v>171</v>
      </c>
      <c r="O117" s="126"/>
      <c r="P117" s="16"/>
      <c r="Q117" s="16"/>
      <c r="R117" s="16"/>
      <c r="S117" s="16"/>
      <c r="T117" s="16"/>
      <c r="U117" s="16"/>
      <c r="V117" s="16"/>
      <c r="W117" s="16"/>
      <c r="X117" s="16"/>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6"/>
      <c r="B118" s="16"/>
      <c r="C118" s="16"/>
      <c r="D118" s="16"/>
      <c r="E118" s="27"/>
      <c r="F118" s="77" t="s">
        <v>111</v>
      </c>
      <c r="G118" s="78"/>
      <c r="H118" s="13">
        <f>H116+H117</f>
        <v>51480</v>
      </c>
      <c r="I118" s="20"/>
      <c r="J118" s="79"/>
      <c r="K118" s="22"/>
      <c r="L118" s="22"/>
      <c r="M118" s="7"/>
      <c r="N118" s="126"/>
      <c r="O118" s="126"/>
      <c r="P118" s="16"/>
      <c r="Q118" s="16"/>
      <c r="R118" s="16"/>
      <c r="S118" s="16"/>
      <c r="T118" s="16"/>
      <c r="U118" s="16"/>
      <c r="V118" s="16"/>
      <c r="W118" s="16"/>
      <c r="X118" s="16"/>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A119" s="16"/>
      <c r="B119" s="16"/>
      <c r="C119" s="16"/>
      <c r="D119" s="16"/>
      <c r="E119" s="27"/>
      <c r="F119" s="124" t="s">
        <v>113</v>
      </c>
      <c r="G119" s="82">
        <v>0.06</v>
      </c>
      <c r="H119" s="13">
        <f>H118*G119</f>
        <v>3088.7999999999997</v>
      </c>
      <c r="I119" s="83"/>
      <c r="J119" s="80"/>
      <c r="K119" s="81" t="s">
        <v>112</v>
      </c>
      <c r="L119" s="111" t="s">
        <v>131</v>
      </c>
      <c r="M119" s="7"/>
      <c r="N119" s="135"/>
      <c r="O119" s="16"/>
      <c r="P119" s="16"/>
      <c r="Q119" s="16"/>
      <c r="R119" s="16"/>
      <c r="S119" s="16"/>
      <c r="T119" s="16"/>
      <c r="U119" s="16"/>
      <c r="V119" s="16"/>
      <c r="W119" s="16"/>
      <c r="X119" s="16"/>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A120" s="16"/>
      <c r="B120" s="16"/>
      <c r="C120" s="16"/>
      <c r="D120" s="16"/>
      <c r="E120" s="27"/>
      <c r="F120" s="4" t="s">
        <v>115</v>
      </c>
      <c r="G120" s="77"/>
      <c r="H120" s="13">
        <f>H118+H119</f>
        <v>54568.800000000003</v>
      </c>
      <c r="I120" s="80"/>
      <c r="J120" s="80" t="s">
        <v>114</v>
      </c>
      <c r="K120" s="6">
        <f>+H30</f>
        <v>39600</v>
      </c>
      <c r="L120" s="112"/>
      <c r="M120" s="135"/>
      <c r="N120" s="7"/>
      <c r="O120" s="16"/>
      <c r="P120" s="16"/>
      <c r="Q120" s="16"/>
      <c r="R120" s="16"/>
      <c r="S120" s="16"/>
      <c r="T120" s="16"/>
      <c r="U120" s="16"/>
      <c r="V120" s="16"/>
      <c r="W120" s="16"/>
      <c r="X120" s="16"/>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row r="121" spans="1:72" ht="15.75">
      <c r="A121" s="16"/>
      <c r="B121" s="16"/>
      <c r="C121" s="16"/>
      <c r="D121" s="16"/>
      <c r="E121" s="170">
        <v>0.27500000000000002</v>
      </c>
      <c r="F121" s="124" t="s">
        <v>117</v>
      </c>
      <c r="G121" s="82">
        <v>0.12</v>
      </c>
      <c r="H121" s="13">
        <f>H120*G121</f>
        <v>6548.2560000000003</v>
      </c>
      <c r="I121" s="80"/>
      <c r="J121" s="80" t="s">
        <v>116</v>
      </c>
      <c r="K121" s="6">
        <f>H58</f>
        <v>0</v>
      </c>
      <c r="L121" s="112"/>
      <c r="M121" s="135"/>
      <c r="N121" s="7"/>
      <c r="O121" s="16"/>
      <c r="P121" s="16"/>
      <c r="Q121" s="16"/>
      <c r="R121" s="16"/>
      <c r="S121" s="16"/>
      <c r="T121" s="16"/>
      <c r="U121" s="16"/>
      <c r="V121" s="16"/>
      <c r="W121" s="16"/>
      <c r="X121" s="16"/>
      <c r="Y121" s="1"/>
      <c r="Z121" s="120"/>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row>
    <row r="122" spans="1:72" ht="15.75">
      <c r="A122" s="16"/>
      <c r="B122" s="16"/>
      <c r="C122" s="16"/>
      <c r="D122" s="16"/>
      <c r="E122" s="16"/>
      <c r="F122" s="124" t="s">
        <v>119</v>
      </c>
      <c r="G122" s="74"/>
      <c r="H122" s="85">
        <f>H120+H121</f>
        <v>61117.056000000004</v>
      </c>
      <c r="I122" s="13"/>
      <c r="J122" s="80" t="s">
        <v>118</v>
      </c>
      <c r="K122" s="6">
        <f>H90-H60</f>
        <v>39600</v>
      </c>
      <c r="L122" s="112"/>
      <c r="M122" s="84" t="s">
        <v>127</v>
      </c>
      <c r="N122" s="7"/>
      <c r="O122" s="16"/>
      <c r="P122" s="16"/>
      <c r="Q122" s="16"/>
      <c r="R122" s="16"/>
      <c r="S122" s="16"/>
      <c r="T122" s="16"/>
      <c r="U122" s="16"/>
      <c r="V122" s="16"/>
      <c r="W122" s="16"/>
      <c r="X122" s="16"/>
      <c r="Y122" s="1"/>
      <c r="Z122" s="120"/>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row>
    <row r="123" spans="1:72" ht="15.75">
      <c r="A123" s="16"/>
      <c r="B123" s="16"/>
      <c r="C123" s="16"/>
      <c r="D123" s="16"/>
      <c r="E123" s="16"/>
      <c r="F123" s="124"/>
      <c r="G123" s="87"/>
      <c r="H123" s="13"/>
      <c r="I123" s="88" t="s">
        <v>120</v>
      </c>
      <c r="J123" s="86" t="s">
        <v>56</v>
      </c>
      <c r="K123" s="6">
        <f>SUM(K120:K122)</f>
        <v>79200</v>
      </c>
      <c r="L123" s="113">
        <f>H122-H121</f>
        <v>54568.800000000003</v>
      </c>
      <c r="M123" s="114">
        <f>+(L123-K123)*0.3</f>
        <v>-7389.3599999999988</v>
      </c>
      <c r="N123" s="7"/>
      <c r="O123" s="16"/>
      <c r="P123" s="16"/>
      <c r="Q123" s="16"/>
      <c r="R123" s="16"/>
      <c r="S123" s="16"/>
      <c r="T123" s="16"/>
      <c r="U123" s="16"/>
      <c r="V123" s="16"/>
      <c r="W123" s="16"/>
      <c r="X123" s="16"/>
      <c r="Y123" s="1"/>
      <c r="Z123" s="120"/>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row>
    <row r="124" spans="1:72" ht="15.75">
      <c r="A124" s="16"/>
      <c r="B124" s="16" t="s">
        <v>121</v>
      </c>
      <c r="C124" s="16"/>
      <c r="D124" s="16"/>
      <c r="E124" s="16"/>
      <c r="F124" s="124" t="s">
        <v>126</v>
      </c>
      <c r="G124" s="90"/>
      <c r="H124" s="98">
        <f>H122+H123</f>
        <v>61117.056000000004</v>
      </c>
      <c r="I124" s="13"/>
      <c r="J124" s="89">
        <f>H122/H116</f>
        <v>1.5433600000000001</v>
      </c>
      <c r="K124" s="7"/>
      <c r="L124" s="7"/>
      <c r="M124" s="23"/>
      <c r="N124" s="7"/>
      <c r="O124" s="16"/>
      <c r="P124" s="16"/>
      <c r="Q124" s="16"/>
      <c r="R124" s="16"/>
      <c r="S124" s="16"/>
      <c r="T124" s="16"/>
      <c r="U124" s="16"/>
      <c r="V124" s="16"/>
      <c r="W124" s="16"/>
      <c r="X124" s="16"/>
      <c r="Y124" s="1"/>
      <c r="Z124" s="120"/>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row>
    <row r="125" spans="1:72" ht="15.75">
      <c r="A125" s="16"/>
      <c r="B125" s="139" t="s">
        <v>172</v>
      </c>
      <c r="C125" s="139" t="s">
        <v>123</v>
      </c>
      <c r="D125" s="140" t="s">
        <v>124</v>
      </c>
      <c r="E125" s="132"/>
      <c r="F125" s="7"/>
      <c r="G125" s="92"/>
      <c r="H125" s="9"/>
      <c r="I125" s="7"/>
      <c r="J125" s="7"/>
      <c r="K125" s="7"/>
      <c r="L125" s="7"/>
      <c r="M125" s="9"/>
      <c r="N125" s="91"/>
      <c r="O125" s="16"/>
      <c r="P125" s="16"/>
      <c r="Q125" s="16"/>
      <c r="R125" s="16"/>
      <c r="S125" s="16"/>
      <c r="T125" s="16"/>
      <c r="U125" s="16"/>
      <c r="V125" s="16"/>
      <c r="W125" s="16"/>
      <c r="X125" s="16"/>
      <c r="Y125" s="1"/>
      <c r="Z125" s="120"/>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row>
    <row r="126" spans="1:72" ht="15.75">
      <c r="A126" s="16"/>
      <c r="B126" s="141">
        <v>0.27500000000000002</v>
      </c>
      <c r="C126" s="141">
        <v>0.05</v>
      </c>
      <c r="D126" s="171">
        <f>1.275*1.05</f>
        <v>1.3387499999999999</v>
      </c>
      <c r="E126" s="16"/>
      <c r="F126" s="92"/>
      <c r="G126" s="93"/>
      <c r="H126" s="9"/>
      <c r="I126" s="7"/>
      <c r="J126" s="7"/>
      <c r="K126" s="7"/>
      <c r="L126" s="7"/>
      <c r="M126" s="9"/>
      <c r="N126" s="7"/>
      <c r="O126" s="16"/>
      <c r="P126" s="16"/>
      <c r="Q126" s="16"/>
      <c r="R126" s="16"/>
      <c r="S126" s="16"/>
      <c r="T126" s="16"/>
      <c r="U126" s="16"/>
      <c r="V126" s="16"/>
      <c r="W126" s="16"/>
      <c r="X126" s="16"/>
      <c r="Y126" s="1"/>
      <c r="Z126" s="120"/>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row>
    <row r="127" spans="1:72" ht="15.75">
      <c r="A127" s="16"/>
      <c r="B127" s="16"/>
      <c r="C127" s="16"/>
      <c r="D127" s="170">
        <v>0.33879999999999999</v>
      </c>
      <c r="E127" s="16"/>
      <c r="F127" s="23"/>
      <c r="G127" s="94"/>
      <c r="H127" s="93"/>
      <c r="I127" s="27"/>
      <c r="J127" s="7"/>
      <c r="K127" s="7"/>
      <c r="L127" s="7"/>
      <c r="M127" s="7"/>
      <c r="N127" s="7"/>
      <c r="O127" s="16"/>
      <c r="P127" s="16"/>
      <c r="Q127" s="16"/>
      <c r="R127" s="16"/>
      <c r="S127" s="16"/>
      <c r="T127" s="16"/>
      <c r="U127" s="16"/>
      <c r="V127" s="16"/>
      <c r="W127" s="16"/>
      <c r="X127" s="16"/>
      <c r="Y127" s="1"/>
      <c r="Z127" s="120"/>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row>
    <row r="128" spans="1:72" ht="15.75">
      <c r="A128" s="1"/>
      <c r="B128" s="1"/>
      <c r="C128" s="1"/>
      <c r="D128" s="1"/>
      <c r="E128" s="1"/>
      <c r="F128" s="23"/>
      <c r="G128" s="94"/>
      <c r="H128" s="93"/>
      <c r="I128" s="95"/>
      <c r="J128" s="18"/>
      <c r="K128" s="18"/>
      <c r="L128" s="18"/>
      <c r="M128" s="18"/>
      <c r="N128" s="18"/>
      <c r="O128" s="1"/>
      <c r="P128" s="1"/>
      <c r="Q128" s="1"/>
      <c r="R128" s="1"/>
      <c r="S128" s="1"/>
      <c r="T128" s="1"/>
      <c r="U128" s="1"/>
      <c r="V128" s="1"/>
      <c r="W128" s="1"/>
      <c r="X128" s="1"/>
      <c r="Y128" s="1"/>
      <c r="Z128" s="120"/>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row>
    <row r="129" spans="1:72" ht="15.75">
      <c r="A129" s="1"/>
      <c r="B129" s="1"/>
      <c r="C129" s="1"/>
      <c r="D129" s="1"/>
      <c r="E129" s="1"/>
      <c r="F129" s="23"/>
      <c r="G129" s="76"/>
      <c r="H129" s="76"/>
      <c r="I129" s="18"/>
      <c r="J129" s="18"/>
      <c r="K129" s="18"/>
      <c r="L129" s="18"/>
      <c r="M129" s="18"/>
      <c r="N129" s="18"/>
      <c r="O129" s="1"/>
      <c r="P129" s="1"/>
      <c r="Q129" s="1"/>
      <c r="R129" s="1"/>
      <c r="S129" s="1"/>
      <c r="T129" s="1"/>
      <c r="U129" s="1"/>
      <c r="V129" s="1"/>
      <c r="W129" s="1"/>
      <c r="X129" s="1"/>
      <c r="Y129" s="1"/>
      <c r="Z129" s="120"/>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row>
    <row r="130" spans="1:72" ht="15.75">
      <c r="A130" s="1"/>
      <c r="B130" s="1"/>
      <c r="C130" s="1"/>
      <c r="D130" s="1"/>
      <c r="E130" s="1"/>
      <c r="F130" s="23"/>
      <c r="G130" s="5"/>
      <c r="H130" s="1"/>
      <c r="I130" s="1"/>
      <c r="J130" s="18"/>
      <c r="K130" s="18"/>
      <c r="L130" s="18"/>
      <c r="M130" s="18"/>
      <c r="N130" s="18"/>
      <c r="O130" s="1"/>
      <c r="P130" s="1"/>
      <c r="Q130" s="1"/>
      <c r="R130" s="1"/>
      <c r="S130" s="1"/>
      <c r="T130" s="1"/>
      <c r="U130" s="1"/>
      <c r="V130" s="1"/>
      <c r="W130" s="1"/>
      <c r="X130" s="1"/>
      <c r="Y130" s="1"/>
      <c r="Z130" s="120"/>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row>
    <row r="131" spans="1:72" ht="15.75">
      <c r="A131" s="1"/>
      <c r="B131" s="1"/>
      <c r="C131" s="1"/>
      <c r="D131" s="1"/>
      <c r="E131" s="1"/>
      <c r="F131" s="1"/>
      <c r="G131" s="18"/>
      <c r="H131" s="41"/>
      <c r="I131" s="1"/>
      <c r="J131" s="1"/>
      <c r="K131" s="1"/>
      <c r="L131" s="1"/>
      <c r="M131" s="1"/>
      <c r="N131" s="1"/>
      <c r="O131" s="1"/>
      <c r="P131" s="1"/>
      <c r="Q131" s="1"/>
      <c r="R131" s="1"/>
      <c r="S131" s="1"/>
      <c r="T131" s="1"/>
      <c r="U131" s="1"/>
      <c r="V131" s="1"/>
      <c r="W131" s="1"/>
      <c r="X131" s="1"/>
      <c r="Y131" s="1"/>
      <c r="Z131" s="120"/>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row>
    <row r="132" spans="1:72" ht="15.75">
      <c r="A132" s="1"/>
      <c r="B132" s="1"/>
      <c r="C132" s="96"/>
      <c r="D132" s="1"/>
      <c r="E132" s="1"/>
      <c r="F132" s="1"/>
      <c r="G132" s="1"/>
      <c r="H132" s="1"/>
      <c r="I132" s="1"/>
      <c r="J132" s="1"/>
      <c r="K132" s="1"/>
      <c r="L132" s="1"/>
      <c r="M132" s="1"/>
      <c r="N132" s="1"/>
      <c r="O132" s="1"/>
      <c r="P132" s="1"/>
      <c r="Q132" s="1"/>
      <c r="R132" s="1"/>
      <c r="S132" s="1"/>
      <c r="T132" s="1"/>
      <c r="U132" s="1"/>
      <c r="V132" s="1"/>
      <c r="W132" s="1"/>
      <c r="X132" s="1"/>
      <c r="Y132" s="1"/>
      <c r="Z132" s="120"/>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row>
    <row r="133" spans="1:72" ht="15.75">
      <c r="A133" s="1"/>
      <c r="B133" s="1"/>
      <c r="C133" s="96"/>
      <c r="D133" s="1"/>
      <c r="E133" s="1"/>
      <c r="F133" s="1"/>
      <c r="G133" s="18"/>
      <c r="H133" s="41"/>
      <c r="I133" s="1"/>
      <c r="J133" s="1"/>
      <c r="K133" s="1"/>
      <c r="L133" s="1"/>
      <c r="M133" s="1"/>
      <c r="N133" s="1"/>
      <c r="O133" s="1"/>
      <c r="P133" s="1"/>
      <c r="Q133" s="1"/>
      <c r="R133" s="1"/>
      <c r="S133" s="1"/>
      <c r="T133" s="1"/>
      <c r="U133" s="1"/>
      <c r="V133" s="1"/>
      <c r="W133" s="1"/>
      <c r="X133" s="1"/>
      <c r="Y133" s="1"/>
      <c r="Z133" s="120"/>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row>
    <row r="134" spans="1:72" ht="15.75">
      <c r="A134" s="1"/>
      <c r="B134" s="1"/>
      <c r="C134" s="96"/>
      <c r="D134" s="1"/>
      <c r="E134" s="1"/>
      <c r="F134" s="1"/>
      <c r="G134" s="1"/>
      <c r="H134" s="1"/>
      <c r="I134" s="1"/>
      <c r="J134" s="1"/>
      <c r="K134" s="1"/>
      <c r="L134" s="1"/>
      <c r="M134" s="1"/>
      <c r="N134" s="1"/>
      <c r="O134" s="1"/>
      <c r="P134" s="1"/>
      <c r="Q134" s="1"/>
      <c r="R134" s="1"/>
      <c r="S134" s="1"/>
      <c r="T134" s="1"/>
      <c r="U134" s="1"/>
      <c r="V134" s="1"/>
      <c r="W134" s="1"/>
      <c r="X134" s="1"/>
      <c r="Y134" s="1"/>
      <c r="Z134" s="120"/>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row>
    <row r="135" spans="1:72" ht="15.75">
      <c r="A135" s="1"/>
      <c r="B135" s="1"/>
      <c r="C135" s="96"/>
      <c r="D135" s="1"/>
      <c r="E135" s="1"/>
      <c r="F135" s="1"/>
      <c r="G135" s="1"/>
      <c r="H135" s="1"/>
      <c r="I135" s="1"/>
      <c r="J135" s="1"/>
      <c r="K135" s="1"/>
      <c r="L135" s="1"/>
      <c r="M135" s="1"/>
      <c r="N135" s="1"/>
      <c r="O135" s="1"/>
      <c r="P135" s="1"/>
      <c r="Q135" s="1"/>
      <c r="R135" s="1"/>
      <c r="S135" s="1"/>
      <c r="T135" s="1"/>
      <c r="U135" s="1"/>
      <c r="V135" s="1"/>
      <c r="W135" s="1"/>
      <c r="X135" s="1"/>
      <c r="Y135" s="1"/>
      <c r="Z135" s="120"/>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row>
    <row r="136" spans="1:72" ht="15.75">
      <c r="A136" s="1"/>
      <c r="B136" s="1"/>
      <c r="C136" s="40"/>
      <c r="D136" s="96"/>
      <c r="E136" s="96"/>
      <c r="F136" s="1"/>
      <c r="G136" s="1"/>
      <c r="H136" s="1"/>
      <c r="I136" s="1"/>
      <c r="J136" s="1"/>
      <c r="K136" s="1"/>
      <c r="L136" s="1"/>
      <c r="M136" s="1"/>
      <c r="N136" s="1"/>
      <c r="O136" s="1"/>
      <c r="P136" s="1"/>
      <c r="Q136" s="1"/>
      <c r="R136" s="1"/>
      <c r="S136" s="1"/>
      <c r="T136" s="1"/>
      <c r="U136" s="1"/>
      <c r="V136" s="1"/>
      <c r="W136" s="1"/>
      <c r="X136" s="1"/>
      <c r="Y136" s="1"/>
      <c r="Z136" s="120"/>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row>
    <row r="137" spans="1:72" ht="15.75">
      <c r="A137" s="1"/>
      <c r="B137" s="96"/>
      <c r="C137" s="1"/>
      <c r="D137" s="1"/>
      <c r="E137" s="1"/>
      <c r="F137" s="1"/>
      <c r="G137" s="1"/>
      <c r="H137" s="1"/>
      <c r="I137" s="1"/>
      <c r="J137" s="1"/>
      <c r="K137" s="1"/>
      <c r="L137" s="1"/>
      <c r="M137" s="1"/>
      <c r="N137" s="1"/>
      <c r="O137" s="1"/>
      <c r="P137" s="1"/>
      <c r="Q137" s="1"/>
      <c r="R137" s="1"/>
      <c r="S137" s="1"/>
      <c r="T137" s="1"/>
      <c r="U137" s="1"/>
      <c r="V137" s="1"/>
      <c r="W137" s="1"/>
      <c r="X137" s="1"/>
      <c r="Y137" s="1"/>
      <c r="Z137" s="120"/>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row>
    <row r="138" spans="1:72" ht="15.75">
      <c r="A138" s="1"/>
      <c r="B138" s="96"/>
      <c r="C138" s="1"/>
      <c r="D138" s="1"/>
      <c r="E138" s="1"/>
      <c r="F138" s="1"/>
      <c r="G138" s="1"/>
      <c r="H138" s="1"/>
      <c r="I138" s="1"/>
      <c r="J138" s="1"/>
      <c r="K138" s="1"/>
      <c r="L138" s="1"/>
      <c r="M138" s="1"/>
      <c r="N138" s="1"/>
      <c r="O138" s="1"/>
      <c r="P138" s="1"/>
      <c r="Q138" s="1"/>
      <c r="R138" s="1"/>
      <c r="S138" s="1"/>
      <c r="T138" s="1"/>
      <c r="U138" s="1"/>
      <c r="V138" s="1"/>
      <c r="W138" s="1"/>
      <c r="X138" s="1"/>
      <c r="Y138" s="1"/>
      <c r="Z138" s="120"/>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row>
    <row r="139" spans="1:72" ht="15.75">
      <c r="A139" s="1"/>
      <c r="B139" s="96"/>
      <c r="C139" s="96"/>
      <c r="D139" s="96"/>
      <c r="E139" s="96"/>
      <c r="F139" s="1"/>
      <c r="G139" s="1"/>
      <c r="H139" s="1"/>
      <c r="I139" s="1"/>
      <c r="J139" s="1"/>
      <c r="K139" s="1"/>
      <c r="L139" s="1"/>
      <c r="M139" s="1"/>
      <c r="N139" s="1"/>
      <c r="O139" s="1"/>
      <c r="P139" s="1"/>
      <c r="Q139" s="1"/>
      <c r="R139" s="1"/>
      <c r="S139" s="1"/>
      <c r="T139" s="1"/>
      <c r="U139" s="1"/>
      <c r="V139" s="1"/>
      <c r="W139" s="1"/>
      <c r="X139" s="1"/>
      <c r="Y139" s="1"/>
      <c r="Z139" s="120"/>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row>
    <row r="140" spans="1:72" ht="15.75">
      <c r="A140" s="1"/>
      <c r="B140" s="1"/>
      <c r="C140" s="1"/>
      <c r="D140" s="1"/>
      <c r="E140" s="1"/>
      <c r="F140" s="96"/>
      <c r="G140" s="72"/>
      <c r="H140" s="1"/>
      <c r="I140" s="1"/>
      <c r="J140" s="1"/>
      <c r="K140" s="1"/>
      <c r="L140" s="1"/>
      <c r="M140" s="1"/>
      <c r="N140" s="1"/>
      <c r="O140" s="1"/>
      <c r="P140" s="1"/>
      <c r="Q140" s="1"/>
      <c r="R140" s="1"/>
      <c r="S140" s="1"/>
      <c r="T140" s="1"/>
      <c r="U140" s="1"/>
      <c r="V140" s="1"/>
      <c r="W140" s="1"/>
      <c r="X140" s="1"/>
      <c r="Y140" s="1"/>
      <c r="Z140" s="120"/>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row>
    <row r="141" spans="1:72" ht="15.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20"/>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row>
    <row r="142" spans="1:72" ht="15.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20"/>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row>
    <row r="143" spans="1:72" ht="15.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20"/>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row>
    <row r="144" spans="1:72" ht="15.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20"/>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row>
    <row r="145" spans="1:72" ht="15.75">
      <c r="A145" s="1"/>
      <c r="B145" s="1"/>
      <c r="C145" s="1"/>
      <c r="D145" s="1"/>
      <c r="E145" s="1"/>
      <c r="F145" s="1"/>
      <c r="G145" s="1"/>
      <c r="H145" s="1"/>
      <c r="I145" s="1"/>
      <c r="J145" s="1"/>
      <c r="K145" s="1"/>
      <c r="L145" s="1"/>
      <c r="O145" s="1"/>
      <c r="P145" s="1"/>
      <c r="Q145" s="1"/>
      <c r="R145" s="1"/>
      <c r="S145" s="1"/>
      <c r="T145" s="1"/>
      <c r="U145" s="1"/>
      <c r="V145" s="1"/>
      <c r="W145" s="1"/>
      <c r="X145" s="1"/>
      <c r="Y145" s="1"/>
      <c r="Z145" s="120"/>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row>
    <row r="146" spans="1:72" ht="15.75">
      <c r="F146" s="1"/>
      <c r="G146" s="1"/>
      <c r="H146" s="1"/>
      <c r="I146" s="1"/>
      <c r="J146" s="1"/>
      <c r="K146" s="1"/>
      <c r="L146" s="1"/>
      <c r="O146" s="1"/>
      <c r="P146" s="1"/>
      <c r="Q146" s="1"/>
      <c r="R146" s="1"/>
      <c r="S146" s="1"/>
      <c r="T146" s="1"/>
      <c r="U146" s="1"/>
      <c r="V146" s="1"/>
      <c r="W146" s="1"/>
      <c r="X146" s="1"/>
      <c r="Y146" s="1"/>
      <c r="Z146" s="120"/>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row>
    <row r="147" spans="1:72" ht="15.75">
      <c r="J147" s="1"/>
      <c r="K147" s="1"/>
      <c r="L147" s="1"/>
      <c r="M147" s="1"/>
      <c r="N147" s="1"/>
      <c r="O147" s="1"/>
      <c r="P147" s="1"/>
      <c r="Q147" s="1"/>
      <c r="R147" s="1"/>
      <c r="S147" s="1"/>
      <c r="T147" s="1"/>
      <c r="U147" s="1"/>
      <c r="V147" s="1"/>
      <c r="W147" s="1"/>
      <c r="X147" s="1"/>
      <c r="Y147" s="1"/>
      <c r="Z147" s="120"/>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row>
  </sheetData>
  <mergeCells count="103">
    <mergeCell ref="A9:D9"/>
    <mergeCell ref="A1:H1"/>
    <mergeCell ref="A2:H2"/>
    <mergeCell ref="B5:J5"/>
    <mergeCell ref="A8:D8"/>
    <mergeCell ref="J8:M8"/>
    <mergeCell ref="A25:D25"/>
    <mergeCell ref="L25:Q28"/>
    <mergeCell ref="A26:D26"/>
    <mergeCell ref="A27:D27"/>
    <mergeCell ref="A28:D28"/>
    <mergeCell ref="A29:D29"/>
    <mergeCell ref="O32:U32"/>
    <mergeCell ref="A24:D24"/>
    <mergeCell ref="A10:D10"/>
    <mergeCell ref="A11:D11"/>
    <mergeCell ref="A12:D12"/>
    <mergeCell ref="A13:D13"/>
    <mergeCell ref="A14:D14"/>
    <mergeCell ref="A15:D15"/>
    <mergeCell ref="A16:D16"/>
    <mergeCell ref="A17:D17"/>
    <mergeCell ref="A18:D18"/>
    <mergeCell ref="A19:D19"/>
    <mergeCell ref="A22:D22"/>
    <mergeCell ref="A23:D23"/>
    <mergeCell ref="A20:D20"/>
    <mergeCell ref="A21:D21"/>
    <mergeCell ref="V32:X32"/>
    <mergeCell ref="A33:D33"/>
    <mergeCell ref="A34:D34"/>
    <mergeCell ref="A35:D35"/>
    <mergeCell ref="A48:D48"/>
    <mergeCell ref="A37:D37"/>
    <mergeCell ref="A38:D38"/>
    <mergeCell ref="A39:D39"/>
    <mergeCell ref="A40:D40"/>
    <mergeCell ref="A41:D41"/>
    <mergeCell ref="A42:D42"/>
    <mergeCell ref="A43:D43"/>
    <mergeCell ref="A44:D44"/>
    <mergeCell ref="A45:D45"/>
    <mergeCell ref="A46:D46"/>
    <mergeCell ref="A47:D47"/>
    <mergeCell ref="A36:D36"/>
    <mergeCell ref="A64:D64"/>
    <mergeCell ref="A49:D49"/>
    <mergeCell ref="A51:D51"/>
    <mergeCell ref="A52:D52"/>
    <mergeCell ref="A53:D53"/>
    <mergeCell ref="A54:D54"/>
    <mergeCell ref="A55:D55"/>
    <mergeCell ref="A56:D56"/>
    <mergeCell ref="A59:D59"/>
    <mergeCell ref="A61:D61"/>
    <mergeCell ref="A62:D62"/>
    <mergeCell ref="A63:D63"/>
    <mergeCell ref="A78:D78"/>
    <mergeCell ref="A65:D65"/>
    <mergeCell ref="A66:D66"/>
    <mergeCell ref="A67:D67"/>
    <mergeCell ref="A68:D68"/>
    <mergeCell ref="A69:D69"/>
    <mergeCell ref="A71:B71"/>
    <mergeCell ref="A72:D72"/>
    <mergeCell ref="A73:D73"/>
    <mergeCell ref="A74:D74"/>
    <mergeCell ref="A76:B76"/>
    <mergeCell ref="A77:D77"/>
    <mergeCell ref="A95:D95"/>
    <mergeCell ref="A79:D79"/>
    <mergeCell ref="A82:B82"/>
    <mergeCell ref="J82:K82"/>
    <mergeCell ref="A83:D83"/>
    <mergeCell ref="A84:D84"/>
    <mergeCell ref="A86:B86"/>
    <mergeCell ref="A87:D87"/>
    <mergeCell ref="A88:D88"/>
    <mergeCell ref="A92:D92"/>
    <mergeCell ref="A93:D93"/>
    <mergeCell ref="A94:D94"/>
    <mergeCell ref="A107:D107"/>
    <mergeCell ref="A96:D96"/>
    <mergeCell ref="A97:D97"/>
    <mergeCell ref="A98:D98"/>
    <mergeCell ref="A99:D99"/>
    <mergeCell ref="A100:D100"/>
    <mergeCell ref="A101:D101"/>
    <mergeCell ref="A102:D102"/>
    <mergeCell ref="A103:D103"/>
    <mergeCell ref="A104:D104"/>
    <mergeCell ref="A105:D105"/>
    <mergeCell ref="A106:D106"/>
    <mergeCell ref="J115:J116"/>
    <mergeCell ref="K115:K116"/>
    <mergeCell ref="N115:N116"/>
    <mergeCell ref="F116:G116"/>
    <mergeCell ref="A108:D108"/>
    <mergeCell ref="A109:D109"/>
    <mergeCell ref="A110:D110"/>
    <mergeCell ref="A111:D111"/>
    <mergeCell ref="A112:D112"/>
    <mergeCell ref="I115:I116"/>
  </mergeCells>
  <pageMargins left="0.7" right="0.7" top="0.75" bottom="0.75" header="0.3" footer="0.3"/>
  <pageSetup paperSize="9" scale="23" fitToWidth="0" orientation="landscape" horizontalDpi="300" verticalDpi="300" r:id="rId1"/>
  <rowBreaks count="1" manualBreakCount="1">
    <brk id="126"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0978F-D2E5-4D61-B0D9-5CC79111D54E}">
  <sheetPr>
    <pageSetUpPr fitToPage="1"/>
  </sheetPr>
  <dimension ref="A1:BT120"/>
  <sheetViews>
    <sheetView view="pageBreakPreview" topLeftCell="A75" zoomScale="70" zoomScaleNormal="70" zoomScaleSheetLayoutView="70" workbookViewId="0">
      <selection activeCell="G95" sqref="G95"/>
    </sheetView>
  </sheetViews>
  <sheetFormatPr baseColWidth="10" defaultColWidth="10.7109375" defaultRowHeight="15"/>
  <cols>
    <col min="4" max="4" width="14.5703125" customWidth="1"/>
    <col min="8" max="8" width="15.42578125" customWidth="1"/>
    <col min="10" max="10" width="13" customWidth="1"/>
    <col min="11" max="12" width="13.42578125" customWidth="1"/>
    <col min="13" max="13" width="12.5703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136</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180</v>
      </c>
      <c r="B9" s="274"/>
      <c r="C9" s="274"/>
      <c r="D9" s="275"/>
      <c r="E9" s="4" t="s">
        <v>11</v>
      </c>
      <c r="F9" s="128"/>
      <c r="G9" s="129"/>
      <c r="H9" s="148">
        <f>G9*F9</f>
        <v>0</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85"/>
      <c r="B10" s="285"/>
      <c r="C10" s="285"/>
      <c r="D10" s="285"/>
      <c r="E10" s="4" t="s">
        <v>11</v>
      </c>
      <c r="F10" s="128"/>
      <c r="G10" s="129"/>
      <c r="H10" s="148">
        <f t="shared" ref="H10:H16" si="0">G10*F10</f>
        <v>0</v>
      </c>
      <c r="I10" s="134"/>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82"/>
      <c r="B11" s="283"/>
      <c r="C11" s="283"/>
      <c r="D11" s="284"/>
      <c r="E11" s="4" t="s">
        <v>11</v>
      </c>
      <c r="F11" s="128"/>
      <c r="G11" s="129"/>
      <c r="H11" s="148">
        <f t="shared" si="0"/>
        <v>0</v>
      </c>
      <c r="I11" s="134"/>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82"/>
      <c r="B12" s="283"/>
      <c r="C12" s="283"/>
      <c r="D12" s="284"/>
      <c r="E12" s="4" t="s">
        <v>11</v>
      </c>
      <c r="F12" s="128"/>
      <c r="G12" s="129"/>
      <c r="H12" s="148">
        <f t="shared" si="0"/>
        <v>0</v>
      </c>
      <c r="I12" s="134"/>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82"/>
      <c r="B13" s="283"/>
      <c r="C13" s="283"/>
      <c r="D13" s="284"/>
      <c r="E13" s="4" t="s">
        <v>11</v>
      </c>
      <c r="F13" s="128"/>
      <c r="G13" s="129"/>
      <c r="H13" s="148">
        <f t="shared" si="0"/>
        <v>0</v>
      </c>
      <c r="I13" s="134"/>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82"/>
      <c r="B14" s="283"/>
      <c r="C14" s="283"/>
      <c r="D14" s="284"/>
      <c r="E14" s="4" t="s">
        <v>11</v>
      </c>
      <c r="F14" s="128"/>
      <c r="G14" s="129"/>
      <c r="H14" s="148">
        <f t="shared" si="0"/>
        <v>0</v>
      </c>
      <c r="I14" s="134"/>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82"/>
      <c r="B15" s="283"/>
      <c r="C15" s="283"/>
      <c r="D15" s="284"/>
      <c r="E15" s="4" t="s">
        <v>11</v>
      </c>
      <c r="F15" s="128"/>
      <c r="G15" s="129"/>
      <c r="H15" s="148">
        <f t="shared" si="0"/>
        <v>0</v>
      </c>
      <c r="I15" s="134"/>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c r="B16" s="267"/>
      <c r="C16" s="267"/>
      <c r="D16" s="268"/>
      <c r="E16" s="4" t="s">
        <v>11</v>
      </c>
      <c r="F16" s="128"/>
      <c r="G16" s="129"/>
      <c r="H16" s="148">
        <f t="shared" si="0"/>
        <v>0</v>
      </c>
      <c r="I16" s="134">
        <f>H16*1.455</f>
        <v>0</v>
      </c>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16"/>
      <c r="B17" s="16"/>
      <c r="C17" s="16"/>
      <c r="D17" s="16"/>
      <c r="E17" s="16"/>
      <c r="F17" s="16"/>
      <c r="G17" s="6" t="s">
        <v>12</v>
      </c>
      <c r="H17" s="6">
        <f>SUM(H9:H16)</f>
        <v>0</v>
      </c>
      <c r="I17" s="134"/>
      <c r="J17" s="2"/>
      <c r="K17" s="139"/>
      <c r="L17" s="139"/>
      <c r="M17" s="143"/>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
      <c r="B18" s="16"/>
      <c r="C18" s="16"/>
      <c r="D18" s="16"/>
      <c r="E18" s="16"/>
      <c r="F18" s="16"/>
      <c r="G18" s="16"/>
      <c r="H18" s="30"/>
      <c r="I18" s="30"/>
      <c r="J18" s="144"/>
      <c r="K18" s="144"/>
      <c r="L18" s="16"/>
      <c r="M18" s="3"/>
      <c r="N18" s="16"/>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3" t="s">
        <v>13</v>
      </c>
      <c r="B19" s="7"/>
      <c r="C19" s="7"/>
      <c r="D19" s="7"/>
      <c r="E19" s="7"/>
      <c r="F19" s="7"/>
      <c r="G19" s="8"/>
      <c r="H19" s="9"/>
      <c r="I19" s="9"/>
      <c r="J19" s="10"/>
      <c r="K19" s="7"/>
      <c r="L19" s="7"/>
      <c r="M19" s="7"/>
      <c r="N19" s="7"/>
      <c r="O19" s="269" t="s">
        <v>14</v>
      </c>
      <c r="P19" s="270"/>
      <c r="Q19" s="270"/>
      <c r="R19" s="270"/>
      <c r="S19" s="270"/>
      <c r="T19" s="270"/>
      <c r="U19" s="271"/>
      <c r="V19" s="263" t="s">
        <v>15</v>
      </c>
      <c r="W19" s="263"/>
      <c r="X19" s="264"/>
      <c r="Y19" s="1" t="s">
        <v>157</v>
      </c>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31.5">
      <c r="A20" s="265" t="s">
        <v>16</v>
      </c>
      <c r="B20" s="265"/>
      <c r="C20" s="265"/>
      <c r="D20" s="265"/>
      <c r="E20" s="121" t="s">
        <v>8</v>
      </c>
      <c r="F20" s="121" t="s">
        <v>9</v>
      </c>
      <c r="G20" s="121" t="s">
        <v>159</v>
      </c>
      <c r="H20" s="121" t="s">
        <v>0</v>
      </c>
      <c r="I20" s="121" t="s">
        <v>9</v>
      </c>
      <c r="J20" s="121" t="s">
        <v>17</v>
      </c>
      <c r="K20" s="121" t="s">
        <v>0</v>
      </c>
      <c r="L20" s="121" t="s">
        <v>9</v>
      </c>
      <c r="M20" s="11" t="s">
        <v>160</v>
      </c>
      <c r="N20" s="121" t="s">
        <v>0</v>
      </c>
      <c r="O20" s="121" t="s">
        <v>18</v>
      </c>
      <c r="P20" s="121" t="s">
        <v>19</v>
      </c>
      <c r="Q20" s="121" t="s">
        <v>20</v>
      </c>
      <c r="R20" s="121" t="s">
        <v>21</v>
      </c>
      <c r="S20" s="121" t="s">
        <v>22</v>
      </c>
      <c r="T20" s="121" t="s">
        <v>23</v>
      </c>
      <c r="U20" s="121" t="s">
        <v>24</v>
      </c>
      <c r="V20" s="11" t="s">
        <v>25</v>
      </c>
      <c r="W20" s="11" t="s">
        <v>24</v>
      </c>
      <c r="X20" s="11" t="s">
        <v>26</v>
      </c>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42" t="s">
        <v>30</v>
      </c>
      <c r="B21" s="243"/>
      <c r="C21" s="243"/>
      <c r="D21" s="244"/>
      <c r="E21" s="124" t="s">
        <v>28</v>
      </c>
      <c r="F21" s="128"/>
      <c r="G21" s="12">
        <v>390.39</v>
      </c>
      <c r="H21" s="12">
        <f t="shared" ref="H21:H35" si="1">F21*G21</f>
        <v>0</v>
      </c>
      <c r="I21" s="128"/>
      <c r="J21" s="13">
        <v>358.81</v>
      </c>
      <c r="K21" s="13">
        <f t="shared" ref="K21:K43" si="2">I21*J21</f>
        <v>0</v>
      </c>
      <c r="L21" s="129"/>
      <c r="M21" s="13">
        <v>538.27</v>
      </c>
      <c r="N21" s="13">
        <f t="shared" ref="N21:N43" si="3">L21*M21</f>
        <v>0</v>
      </c>
      <c r="O21" s="107"/>
      <c r="P21" s="107"/>
      <c r="Q21" s="107"/>
      <c r="R21" s="107"/>
      <c r="S21" s="107"/>
      <c r="T21" s="107"/>
      <c r="U21" s="107"/>
      <c r="V21" s="15">
        <f t="shared" ref="V21:V43" si="4">+O21+P21+Q21+R21+S21+T21+U21-W21-X21</f>
        <v>0</v>
      </c>
      <c r="W21" s="107"/>
      <c r="X21" s="107"/>
      <c r="Y21" s="16"/>
      <c r="Z21" s="17"/>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row>
    <row r="22" spans="1:72" ht="15.75">
      <c r="A22" s="260" t="s">
        <v>163</v>
      </c>
      <c r="B22" s="260"/>
      <c r="C22" s="260"/>
      <c r="D22" s="260"/>
      <c r="E22" s="124" t="s">
        <v>28</v>
      </c>
      <c r="F22" s="128"/>
      <c r="G22" s="12">
        <v>317.98</v>
      </c>
      <c r="H22" s="12">
        <f t="shared" si="1"/>
        <v>0</v>
      </c>
      <c r="I22" s="128"/>
      <c r="J22" s="13">
        <v>326.25</v>
      </c>
      <c r="K22" s="13">
        <f t="shared" si="2"/>
        <v>0</v>
      </c>
      <c r="L22" s="129"/>
      <c r="M22" s="13">
        <v>489.37</v>
      </c>
      <c r="N22" s="13">
        <f t="shared" si="3"/>
        <v>0</v>
      </c>
      <c r="O22" s="107"/>
      <c r="P22" s="107"/>
      <c r="Q22" s="107"/>
      <c r="R22" s="107"/>
      <c r="S22" s="107"/>
      <c r="T22" s="107"/>
      <c r="U22" s="107"/>
      <c r="V22" s="15">
        <f t="shared" si="4"/>
        <v>0</v>
      </c>
      <c r="W22" s="107"/>
      <c r="X22" s="107"/>
      <c r="Y22" s="16" t="s">
        <v>168</v>
      </c>
      <c r="Z22" s="17"/>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row>
    <row r="23" spans="1:72" s="102" customFormat="1" ht="15.75">
      <c r="A23" s="242" t="s">
        <v>31</v>
      </c>
      <c r="B23" s="243"/>
      <c r="C23" s="243"/>
      <c r="D23" s="244"/>
      <c r="E23" s="124" t="s">
        <v>28</v>
      </c>
      <c r="F23" s="128"/>
      <c r="G23" s="14">
        <v>390.39</v>
      </c>
      <c r="H23" s="12">
        <f t="shared" si="1"/>
        <v>0</v>
      </c>
      <c r="I23" s="128"/>
      <c r="J23" s="13">
        <v>358.81</v>
      </c>
      <c r="K23" s="13">
        <f t="shared" si="2"/>
        <v>0</v>
      </c>
      <c r="L23" s="129"/>
      <c r="M23" s="13">
        <v>538.22</v>
      </c>
      <c r="N23" s="13">
        <f t="shared" si="3"/>
        <v>0</v>
      </c>
      <c r="O23" s="107"/>
      <c r="P23" s="107"/>
      <c r="Q23" s="107"/>
      <c r="R23" s="107"/>
      <c r="S23" s="107"/>
      <c r="T23" s="107"/>
      <c r="U23" s="107"/>
      <c r="V23" s="15">
        <f t="shared" si="4"/>
        <v>0</v>
      </c>
      <c r="W23" s="107"/>
      <c r="X23" s="107"/>
      <c r="Y23" s="7" t="s">
        <v>161</v>
      </c>
      <c r="Z23" s="101"/>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row>
    <row r="24" spans="1:72" s="106" customFormat="1" ht="15.75">
      <c r="A24" s="242" t="s">
        <v>32</v>
      </c>
      <c r="B24" s="243"/>
      <c r="C24" s="243"/>
      <c r="D24" s="244"/>
      <c r="E24" s="124" t="s">
        <v>28</v>
      </c>
      <c r="F24" s="128"/>
      <c r="G24" s="14">
        <v>317.98</v>
      </c>
      <c r="H24" s="12">
        <f t="shared" si="1"/>
        <v>0</v>
      </c>
      <c r="I24" s="128"/>
      <c r="J24" s="13">
        <v>244.27</v>
      </c>
      <c r="K24" s="13">
        <f t="shared" si="2"/>
        <v>0</v>
      </c>
      <c r="L24" s="129"/>
      <c r="M24" s="13">
        <v>489.37</v>
      </c>
      <c r="N24" s="13">
        <f t="shared" si="3"/>
        <v>0</v>
      </c>
      <c r="O24" s="107"/>
      <c r="P24" s="107"/>
      <c r="Q24" s="107"/>
      <c r="R24" s="107"/>
      <c r="S24" s="107"/>
      <c r="T24" s="107"/>
      <c r="U24" s="107"/>
      <c r="V24" s="15">
        <f t="shared" si="4"/>
        <v>0</v>
      </c>
      <c r="W24" s="107"/>
      <c r="X24" s="107"/>
      <c r="Y24" s="104" t="s">
        <v>162</v>
      </c>
      <c r="Z24" s="105"/>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c r="BN24" s="104"/>
      <c r="BO24" s="104"/>
      <c r="BP24" s="104"/>
      <c r="BQ24" s="104"/>
      <c r="BR24" s="104"/>
      <c r="BS24" s="104"/>
      <c r="BT24" s="104"/>
    </row>
    <row r="25" spans="1:72" ht="15.75">
      <c r="A25" s="242" t="s">
        <v>33</v>
      </c>
      <c r="B25" s="243"/>
      <c r="C25" s="243"/>
      <c r="D25" s="244"/>
      <c r="E25" s="124" t="s">
        <v>28</v>
      </c>
      <c r="F25" s="128"/>
      <c r="G25" s="14">
        <v>310.62</v>
      </c>
      <c r="H25" s="12">
        <f t="shared" si="1"/>
        <v>0</v>
      </c>
      <c r="I25" s="128"/>
      <c r="J25" s="13">
        <v>335</v>
      </c>
      <c r="K25" s="13">
        <f t="shared" si="2"/>
        <v>0</v>
      </c>
      <c r="L25" s="129"/>
      <c r="M25" s="13">
        <v>436.87</v>
      </c>
      <c r="N25" s="13">
        <f t="shared" si="3"/>
        <v>0</v>
      </c>
      <c r="O25" s="107"/>
      <c r="P25" s="107"/>
      <c r="Q25" s="107"/>
      <c r="R25" s="107"/>
      <c r="S25" s="107"/>
      <c r="T25" s="107"/>
      <c r="U25" s="107"/>
      <c r="V25" s="15">
        <f t="shared" si="4"/>
        <v>0</v>
      </c>
      <c r="W25" s="107"/>
      <c r="X25" s="107"/>
      <c r="Y25" s="16"/>
      <c r="Z25" s="17"/>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row>
    <row r="26" spans="1:72" s="100" customFormat="1" ht="15.75">
      <c r="A26" s="242" t="s">
        <v>34</v>
      </c>
      <c r="B26" s="243"/>
      <c r="C26" s="243"/>
      <c r="D26" s="244"/>
      <c r="E26" s="124" t="s">
        <v>28</v>
      </c>
      <c r="F26" s="128"/>
      <c r="G26" s="14">
        <v>209.25</v>
      </c>
      <c r="H26" s="12">
        <f t="shared" si="1"/>
        <v>0</v>
      </c>
      <c r="I26" s="128"/>
      <c r="J26" s="13">
        <v>221.7</v>
      </c>
      <c r="K26" s="13">
        <f t="shared" si="2"/>
        <v>0</v>
      </c>
      <c r="L26" s="129"/>
      <c r="M26" s="13">
        <v>437.63</v>
      </c>
      <c r="N26" s="13">
        <f t="shared" si="3"/>
        <v>0</v>
      </c>
      <c r="O26" s="107"/>
      <c r="P26" s="107"/>
      <c r="Q26" s="107"/>
      <c r="R26" s="107"/>
      <c r="S26" s="107"/>
      <c r="T26" s="107"/>
      <c r="U26" s="107"/>
      <c r="V26" s="15">
        <f t="shared" si="4"/>
        <v>0</v>
      </c>
      <c r="W26" s="107"/>
      <c r="X26" s="107"/>
      <c r="Y26" s="16" t="s">
        <v>164</v>
      </c>
      <c r="Z26" s="17"/>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row>
    <row r="27" spans="1:72" s="106" customFormat="1" ht="15.75">
      <c r="A27" s="260" t="s">
        <v>128</v>
      </c>
      <c r="B27" s="260"/>
      <c r="C27" s="260"/>
      <c r="D27" s="260"/>
      <c r="E27" s="124" t="s">
        <v>28</v>
      </c>
      <c r="F27" s="128"/>
      <c r="G27" s="14">
        <v>237.68</v>
      </c>
      <c r="H27" s="12">
        <f t="shared" si="1"/>
        <v>0</v>
      </c>
      <c r="I27" s="128"/>
      <c r="J27" s="13">
        <v>277.97000000000003</v>
      </c>
      <c r="K27" s="13">
        <f t="shared" si="2"/>
        <v>0</v>
      </c>
      <c r="L27" s="129"/>
      <c r="M27" s="13">
        <v>538.84</v>
      </c>
      <c r="N27" s="13">
        <f t="shared" si="3"/>
        <v>0</v>
      </c>
      <c r="O27" s="107"/>
      <c r="P27" s="107"/>
      <c r="Q27" s="107"/>
      <c r="R27" s="107"/>
      <c r="S27" s="107"/>
      <c r="T27" s="108"/>
      <c r="U27" s="107"/>
      <c r="V27" s="15">
        <f t="shared" si="4"/>
        <v>0</v>
      </c>
      <c r="W27" s="107"/>
      <c r="X27" s="107"/>
      <c r="Y27" s="104"/>
      <c r="Z27" s="105"/>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04"/>
      <c r="BJ27" s="104"/>
      <c r="BK27" s="104"/>
      <c r="BL27" s="104"/>
      <c r="BM27" s="104"/>
      <c r="BN27" s="104"/>
      <c r="BO27" s="104"/>
      <c r="BP27" s="104"/>
      <c r="BQ27" s="104"/>
      <c r="BR27" s="104"/>
      <c r="BS27" s="104"/>
      <c r="BT27" s="104"/>
    </row>
    <row r="28" spans="1:72" ht="15.75">
      <c r="A28" s="242" t="s">
        <v>35</v>
      </c>
      <c r="B28" s="243"/>
      <c r="C28" s="243"/>
      <c r="D28" s="244"/>
      <c r="E28" s="124" t="s">
        <v>28</v>
      </c>
      <c r="F28" s="128"/>
      <c r="G28" s="14">
        <v>368.59</v>
      </c>
      <c r="H28" s="14">
        <f t="shared" si="1"/>
        <v>0</v>
      </c>
      <c r="I28" s="128"/>
      <c r="J28" s="13">
        <v>221.7</v>
      </c>
      <c r="K28" s="13">
        <f t="shared" si="2"/>
        <v>0</v>
      </c>
      <c r="L28" s="129"/>
      <c r="M28" s="13">
        <v>538.84</v>
      </c>
      <c r="N28" s="13">
        <f t="shared" si="3"/>
        <v>0</v>
      </c>
      <c r="O28" s="107"/>
      <c r="P28" s="107"/>
      <c r="Q28" s="107"/>
      <c r="R28" s="107"/>
      <c r="S28" s="107"/>
      <c r="T28" s="108"/>
      <c r="U28" s="107"/>
      <c r="V28" s="15">
        <f t="shared" si="4"/>
        <v>0</v>
      </c>
      <c r="W28" s="107"/>
      <c r="X28" s="107"/>
      <c r="Y28" s="16"/>
      <c r="Z28" s="17"/>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row>
    <row r="29" spans="1:72" s="106" customFormat="1" ht="15.75">
      <c r="A29" s="260" t="s">
        <v>129</v>
      </c>
      <c r="B29" s="260"/>
      <c r="C29" s="260"/>
      <c r="D29" s="260"/>
      <c r="E29" s="124" t="s">
        <v>28</v>
      </c>
      <c r="F29" s="128">
        <v>8</v>
      </c>
      <c r="G29" s="14">
        <v>190.25</v>
      </c>
      <c r="H29" s="14">
        <f t="shared" si="1"/>
        <v>1522</v>
      </c>
      <c r="I29" s="128"/>
      <c r="J29" s="13">
        <v>165</v>
      </c>
      <c r="K29" s="13">
        <f t="shared" si="2"/>
        <v>0</v>
      </c>
      <c r="L29" s="129"/>
      <c r="M29" s="13">
        <v>277.56</v>
      </c>
      <c r="N29" s="13">
        <f t="shared" si="3"/>
        <v>0</v>
      </c>
      <c r="O29" s="107"/>
      <c r="P29" s="107"/>
      <c r="Q29" s="107"/>
      <c r="R29" s="107"/>
      <c r="S29" s="107"/>
      <c r="T29" s="108"/>
      <c r="U29" s="107"/>
      <c r="V29" s="15">
        <f t="shared" si="4"/>
        <v>0</v>
      </c>
      <c r="W29" s="107"/>
      <c r="X29" s="107"/>
      <c r="Y29" s="104"/>
      <c r="Z29" s="105"/>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c r="BO29" s="104"/>
      <c r="BP29" s="104"/>
      <c r="BQ29" s="104"/>
      <c r="BR29" s="104"/>
      <c r="BS29" s="104"/>
      <c r="BT29" s="104"/>
    </row>
    <row r="30" spans="1:72" s="100" customFormat="1" ht="15.75">
      <c r="A30" s="260" t="s">
        <v>36</v>
      </c>
      <c r="B30" s="260"/>
      <c r="C30" s="260"/>
      <c r="D30" s="260"/>
      <c r="E30" s="124" t="s">
        <v>28</v>
      </c>
      <c r="F30" s="128"/>
      <c r="G30" s="14">
        <v>190.25</v>
      </c>
      <c r="H30" s="14">
        <f t="shared" si="1"/>
        <v>0</v>
      </c>
      <c r="I30" s="128"/>
      <c r="J30" s="13">
        <v>221.7</v>
      </c>
      <c r="K30" s="13">
        <f t="shared" si="2"/>
        <v>0</v>
      </c>
      <c r="L30" s="129"/>
      <c r="M30" s="13">
        <v>297.41000000000003</v>
      </c>
      <c r="N30" s="13">
        <f t="shared" si="3"/>
        <v>0</v>
      </c>
      <c r="O30" s="107"/>
      <c r="P30" s="107"/>
      <c r="Q30" s="107"/>
      <c r="R30" s="107"/>
      <c r="S30" s="107"/>
      <c r="T30" s="108"/>
      <c r="U30" s="107"/>
      <c r="V30" s="15">
        <f t="shared" si="4"/>
        <v>0</v>
      </c>
      <c r="W30" s="107"/>
      <c r="X30" s="107"/>
      <c r="Y30" s="16"/>
      <c r="Z30" s="17"/>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row>
    <row r="31" spans="1:72" s="100" customFormat="1" ht="15.75">
      <c r="A31" s="260" t="s">
        <v>37</v>
      </c>
      <c r="B31" s="260"/>
      <c r="C31" s="260"/>
      <c r="D31" s="260"/>
      <c r="E31" s="124" t="s">
        <v>28</v>
      </c>
      <c r="F31" s="128"/>
      <c r="G31" s="14">
        <v>119.54</v>
      </c>
      <c r="H31" s="12">
        <f t="shared" si="1"/>
        <v>0</v>
      </c>
      <c r="I31" s="128"/>
      <c r="J31" s="13">
        <v>137.91999999999999</v>
      </c>
      <c r="K31" s="13">
        <f>I31*J31</f>
        <v>0</v>
      </c>
      <c r="L31" s="129"/>
      <c r="M31" s="13">
        <v>0</v>
      </c>
      <c r="N31" s="13">
        <f t="shared" si="3"/>
        <v>0</v>
      </c>
      <c r="O31" s="107"/>
      <c r="P31" s="107"/>
      <c r="Q31" s="107"/>
      <c r="R31" s="107"/>
      <c r="S31" s="107"/>
      <c r="T31" s="108"/>
      <c r="U31" s="107"/>
      <c r="V31" s="15">
        <f t="shared" si="4"/>
        <v>0</v>
      </c>
      <c r="W31" s="107"/>
      <c r="X31" s="107"/>
      <c r="Y31" s="16" t="s">
        <v>166</v>
      </c>
      <c r="Z31" s="17"/>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row>
    <row r="32" spans="1:72" ht="15.75">
      <c r="A32" s="260" t="s">
        <v>38</v>
      </c>
      <c r="B32" s="260"/>
      <c r="C32" s="260"/>
      <c r="D32" s="260"/>
      <c r="E32" s="124" t="s">
        <v>28</v>
      </c>
      <c r="F32" s="128"/>
      <c r="G32" s="14">
        <v>119.54</v>
      </c>
      <c r="H32" s="12">
        <f t="shared" si="1"/>
        <v>0</v>
      </c>
      <c r="I32" s="128"/>
      <c r="J32" s="13">
        <v>137.91999999999999</v>
      </c>
      <c r="K32" s="13">
        <f>I32*J32</f>
        <v>0</v>
      </c>
      <c r="L32" s="129"/>
      <c r="M32" s="13">
        <v>240.95</v>
      </c>
      <c r="N32" s="13">
        <f t="shared" si="3"/>
        <v>0</v>
      </c>
      <c r="O32" s="107"/>
      <c r="P32" s="107"/>
      <c r="Q32" s="107"/>
      <c r="R32" s="107"/>
      <c r="S32" s="107"/>
      <c r="T32" s="108"/>
      <c r="U32" s="107"/>
      <c r="V32" s="15">
        <f t="shared" si="4"/>
        <v>0</v>
      </c>
      <c r="W32" s="107"/>
      <c r="X32" s="107"/>
      <c r="Y32" s="16" t="s">
        <v>165</v>
      </c>
      <c r="Z32" s="17"/>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row>
    <row r="33" spans="1:72" ht="15.75">
      <c r="A33" s="260" t="s">
        <v>39</v>
      </c>
      <c r="B33" s="260"/>
      <c r="C33" s="260"/>
      <c r="D33" s="260"/>
      <c r="E33" s="124" t="s">
        <v>28</v>
      </c>
      <c r="F33" s="128"/>
      <c r="G33" s="14">
        <v>106.45</v>
      </c>
      <c r="H33" s="14">
        <f t="shared" si="1"/>
        <v>0</v>
      </c>
      <c r="I33" s="128"/>
      <c r="J33" s="13">
        <v>137.91999999999999</v>
      </c>
      <c r="K33" s="13">
        <f t="shared" si="2"/>
        <v>0</v>
      </c>
      <c r="L33" s="129"/>
      <c r="M33" s="13">
        <v>260.95</v>
      </c>
      <c r="N33" s="13">
        <f t="shared" si="3"/>
        <v>0</v>
      </c>
      <c r="O33" s="107"/>
      <c r="P33" s="107"/>
      <c r="Q33" s="107"/>
      <c r="R33" s="107"/>
      <c r="S33" s="107"/>
      <c r="T33" s="108"/>
      <c r="U33" s="107"/>
      <c r="V33" s="15">
        <f t="shared" si="4"/>
        <v>0</v>
      </c>
      <c r="W33" s="107"/>
      <c r="X33" s="107"/>
      <c r="Y33" s="16"/>
      <c r="Z33" s="17"/>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row>
    <row r="34" spans="1:72" s="100" customFormat="1" ht="15.75">
      <c r="A34" s="242" t="s">
        <v>40</v>
      </c>
      <c r="B34" s="243"/>
      <c r="C34" s="243"/>
      <c r="D34" s="244"/>
      <c r="E34" s="124" t="s">
        <v>28</v>
      </c>
      <c r="F34" s="128"/>
      <c r="G34" s="14">
        <v>106.45</v>
      </c>
      <c r="H34" s="14">
        <f t="shared" si="1"/>
        <v>0</v>
      </c>
      <c r="I34" s="128"/>
      <c r="J34" s="13">
        <v>122.4</v>
      </c>
      <c r="K34" s="13">
        <f t="shared" si="2"/>
        <v>0</v>
      </c>
      <c r="L34" s="129"/>
      <c r="M34" s="13"/>
      <c r="N34" s="13">
        <f t="shared" si="3"/>
        <v>0</v>
      </c>
      <c r="O34" s="107"/>
      <c r="P34" s="107"/>
      <c r="Q34" s="107"/>
      <c r="R34" s="107"/>
      <c r="S34" s="107"/>
      <c r="T34" s="108"/>
      <c r="U34" s="107"/>
      <c r="V34" s="15">
        <f t="shared" si="4"/>
        <v>0</v>
      </c>
      <c r="W34" s="107"/>
      <c r="X34" s="107"/>
      <c r="Y34" s="3"/>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s="100" customFormat="1" ht="15.75">
      <c r="A35" s="242" t="s">
        <v>41</v>
      </c>
      <c r="B35" s="243"/>
      <c r="C35" s="243"/>
      <c r="D35" s="244"/>
      <c r="E35" s="124" t="s">
        <v>28</v>
      </c>
      <c r="F35" s="128"/>
      <c r="G35" s="14">
        <v>106.54</v>
      </c>
      <c r="H35" s="14">
        <f t="shared" si="1"/>
        <v>0</v>
      </c>
      <c r="I35" s="128"/>
      <c r="J35" s="13">
        <v>122.4</v>
      </c>
      <c r="K35" s="13">
        <f t="shared" si="2"/>
        <v>0</v>
      </c>
      <c r="L35" s="129"/>
      <c r="M35" s="13">
        <v>198.17</v>
      </c>
      <c r="N35" s="13">
        <f t="shared" si="3"/>
        <v>0</v>
      </c>
      <c r="O35" s="107"/>
      <c r="P35" s="107"/>
      <c r="Q35" s="107"/>
      <c r="R35" s="107"/>
      <c r="S35" s="107"/>
      <c r="T35" s="107"/>
      <c r="U35" s="107"/>
      <c r="V35" s="15">
        <f t="shared" si="4"/>
        <v>0</v>
      </c>
      <c r="W35" s="107"/>
      <c r="X35" s="107"/>
      <c r="Y35" s="16" t="s">
        <v>167</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ht="15.75">
      <c r="A36" s="242" t="s">
        <v>42</v>
      </c>
      <c r="B36" s="243"/>
      <c r="C36" s="243"/>
      <c r="D36" s="244"/>
      <c r="E36" s="124" t="s">
        <v>28</v>
      </c>
      <c r="F36" s="128"/>
      <c r="G36" s="14">
        <v>100.42</v>
      </c>
      <c r="H36" s="14">
        <f>F36*G36</f>
        <v>0</v>
      </c>
      <c r="I36" s="128"/>
      <c r="J36" s="13">
        <v>122.4</v>
      </c>
      <c r="K36" s="13">
        <f t="shared" si="2"/>
        <v>0</v>
      </c>
      <c r="L36" s="129"/>
      <c r="M36" s="13">
        <v>0</v>
      </c>
      <c r="N36" s="13">
        <f t="shared" si="3"/>
        <v>0</v>
      </c>
      <c r="O36" s="109"/>
      <c r="P36" s="109"/>
      <c r="Q36" s="109"/>
      <c r="R36" s="109"/>
      <c r="S36" s="109"/>
      <c r="T36" s="109"/>
      <c r="U36" s="107"/>
      <c r="V36" s="15">
        <f t="shared" si="4"/>
        <v>0</v>
      </c>
      <c r="W36" s="107"/>
      <c r="X36" s="107"/>
      <c r="Y36" s="16"/>
      <c r="Z36" s="17"/>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row>
    <row r="37" spans="1:72" ht="15.75">
      <c r="A37" s="167" t="s">
        <v>169</v>
      </c>
      <c r="B37" s="168"/>
      <c r="C37" s="168"/>
      <c r="D37" s="169"/>
      <c r="E37" s="124" t="s">
        <v>28</v>
      </c>
      <c r="F37" s="128"/>
      <c r="G37" s="12">
        <v>209.25</v>
      </c>
      <c r="H37" s="12">
        <f t="shared" ref="H37:H43" si="5">F37*G37</f>
        <v>0</v>
      </c>
      <c r="I37" s="128"/>
      <c r="J37" s="13">
        <v>406</v>
      </c>
      <c r="K37" s="13">
        <f t="shared" si="2"/>
        <v>0</v>
      </c>
      <c r="L37" s="129"/>
      <c r="M37" s="13">
        <v>564.86</v>
      </c>
      <c r="N37" s="13">
        <f t="shared" si="3"/>
        <v>0</v>
      </c>
      <c r="O37" s="109"/>
      <c r="P37" s="109"/>
      <c r="Q37" s="109"/>
      <c r="R37" s="109"/>
      <c r="S37" s="109"/>
      <c r="T37" s="109"/>
      <c r="U37" s="107"/>
      <c r="V37" s="15">
        <v>0</v>
      </c>
      <c r="W37" s="107"/>
      <c r="X37" s="107"/>
      <c r="Y37" s="16" t="s">
        <v>170</v>
      </c>
      <c r="Z37" s="17"/>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row>
    <row r="38" spans="1:72" ht="15.75">
      <c r="A38" s="260" t="s">
        <v>27</v>
      </c>
      <c r="B38" s="260"/>
      <c r="C38" s="260"/>
      <c r="D38" s="260"/>
      <c r="E38" s="124" t="s">
        <v>28</v>
      </c>
      <c r="F38" s="128"/>
      <c r="G38" s="12">
        <v>0</v>
      </c>
      <c r="H38" s="12">
        <f t="shared" si="5"/>
        <v>0</v>
      </c>
      <c r="I38" s="128"/>
      <c r="J38" s="13">
        <v>0</v>
      </c>
      <c r="K38" s="13">
        <f t="shared" si="2"/>
        <v>0</v>
      </c>
      <c r="L38" s="129"/>
      <c r="M38" s="13">
        <v>0</v>
      </c>
      <c r="N38" s="13">
        <f t="shared" si="3"/>
        <v>0</v>
      </c>
      <c r="O38" s="107"/>
      <c r="P38" s="107"/>
      <c r="Q38" s="107"/>
      <c r="R38" s="107"/>
      <c r="S38" s="107"/>
      <c r="T38" s="107"/>
      <c r="U38" s="107"/>
      <c r="V38" s="15">
        <f>+O38+P38+Q38+R38+S38+T38+U38-W38-X38</f>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ht="15.75">
      <c r="A39" s="260" t="s">
        <v>29</v>
      </c>
      <c r="B39" s="260"/>
      <c r="C39" s="260"/>
      <c r="D39" s="260"/>
      <c r="E39" s="124" t="s">
        <v>28</v>
      </c>
      <c r="F39" s="128"/>
      <c r="G39" s="12">
        <v>339.75</v>
      </c>
      <c r="H39" s="12">
        <f t="shared" si="5"/>
        <v>0</v>
      </c>
      <c r="I39" s="128"/>
      <c r="J39" s="13">
        <v>325.79000000000002</v>
      </c>
      <c r="K39" s="13">
        <f t="shared" si="2"/>
        <v>0</v>
      </c>
      <c r="L39" s="129"/>
      <c r="M39" s="13">
        <v>488.68</v>
      </c>
      <c r="N39" s="13">
        <f t="shared" si="3"/>
        <v>0</v>
      </c>
      <c r="O39" s="107"/>
      <c r="P39" s="107"/>
      <c r="Q39" s="107"/>
      <c r="R39" s="107"/>
      <c r="S39" s="107"/>
      <c r="T39" s="107"/>
      <c r="U39" s="107"/>
      <c r="V39" s="15">
        <f>+O39+P39+Q39+R39+S39+T39+U39-W39-X39</f>
        <v>0</v>
      </c>
      <c r="W39" s="107"/>
      <c r="X39" s="107"/>
      <c r="Y39" s="16"/>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ht="15.75">
      <c r="A40" s="242" t="s">
        <v>43</v>
      </c>
      <c r="B40" s="243"/>
      <c r="C40" s="243"/>
      <c r="D40" s="244"/>
      <c r="E40" s="124" t="s">
        <v>28</v>
      </c>
      <c r="F40" s="128"/>
      <c r="G40" s="12">
        <v>339.75</v>
      </c>
      <c r="H40" s="12">
        <f t="shared" si="5"/>
        <v>0</v>
      </c>
      <c r="I40" s="128"/>
      <c r="J40" s="13">
        <v>325.79000000000002</v>
      </c>
      <c r="K40" s="13">
        <f t="shared" si="2"/>
        <v>0</v>
      </c>
      <c r="L40" s="129"/>
      <c r="M40" s="13">
        <v>488.68</v>
      </c>
      <c r="N40" s="13">
        <f t="shared" si="3"/>
        <v>0</v>
      </c>
      <c r="O40" s="107"/>
      <c r="P40" s="107"/>
      <c r="Q40" s="107"/>
      <c r="R40" s="107"/>
      <c r="S40" s="107"/>
      <c r="T40" s="107"/>
      <c r="U40" s="107"/>
      <c r="V40" s="15">
        <f t="shared" si="4"/>
        <v>0</v>
      </c>
      <c r="W40" s="107"/>
      <c r="X40" s="107"/>
      <c r="Y40" s="16"/>
      <c r="Z40" s="17"/>
      <c r="AA40" s="16"/>
      <c r="AB40" s="16"/>
      <c r="AC40" s="16"/>
      <c r="AD40" s="16"/>
      <c r="AE40" s="16"/>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row>
    <row r="41" spans="1:72" ht="15.75">
      <c r="A41" s="242" t="s">
        <v>44</v>
      </c>
      <c r="B41" s="243"/>
      <c r="C41" s="243"/>
      <c r="D41" s="244"/>
      <c r="E41" s="124" t="s">
        <v>28</v>
      </c>
      <c r="F41" s="128"/>
      <c r="G41" s="12">
        <v>339.75</v>
      </c>
      <c r="H41" s="12">
        <f t="shared" si="5"/>
        <v>0</v>
      </c>
      <c r="I41" s="128"/>
      <c r="J41" s="13">
        <v>325.79000000000002</v>
      </c>
      <c r="K41" s="13">
        <f t="shared" si="2"/>
        <v>0</v>
      </c>
      <c r="L41" s="129"/>
      <c r="M41" s="13">
        <v>488.68</v>
      </c>
      <c r="N41" s="13">
        <f t="shared" si="3"/>
        <v>0</v>
      </c>
      <c r="O41" s="107"/>
      <c r="P41" s="107"/>
      <c r="Q41" s="107"/>
      <c r="R41" s="107"/>
      <c r="S41" s="107"/>
      <c r="T41" s="107"/>
      <c r="U41" s="107"/>
      <c r="V41" s="15">
        <f t="shared" si="4"/>
        <v>0</v>
      </c>
      <c r="W41" s="107"/>
      <c r="X41" s="107"/>
      <c r="Y41" s="1"/>
      <c r="Z41" s="120"/>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row>
    <row r="42" spans="1:72" ht="15.75">
      <c r="A42" s="242" t="s">
        <v>45</v>
      </c>
      <c r="B42" s="243"/>
      <c r="C42" s="243"/>
      <c r="D42" s="244"/>
      <c r="E42" s="124" t="s">
        <v>28</v>
      </c>
      <c r="F42" s="128"/>
      <c r="G42" s="14">
        <v>650</v>
      </c>
      <c r="H42" s="14">
        <f t="shared" si="5"/>
        <v>0</v>
      </c>
      <c r="I42" s="128"/>
      <c r="J42" s="13">
        <f>G42*1.5</f>
        <v>975</v>
      </c>
      <c r="K42" s="13">
        <f t="shared" si="2"/>
        <v>0</v>
      </c>
      <c r="L42" s="129"/>
      <c r="M42" s="13">
        <v>1747.46</v>
      </c>
      <c r="N42" s="13">
        <f t="shared" si="3"/>
        <v>0</v>
      </c>
      <c r="O42" s="107"/>
      <c r="P42" s="107"/>
      <c r="Q42" s="107"/>
      <c r="R42" s="107"/>
      <c r="S42" s="107"/>
      <c r="T42" s="107"/>
      <c r="U42" s="107"/>
      <c r="V42" s="15">
        <f t="shared" si="4"/>
        <v>0</v>
      </c>
      <c r="W42" s="107"/>
      <c r="X42" s="107"/>
      <c r="Y42" s="1"/>
      <c r="Z42" s="120"/>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row>
    <row r="43" spans="1:72" ht="15.75">
      <c r="A43" s="242" t="s">
        <v>46</v>
      </c>
      <c r="B43" s="243"/>
      <c r="C43" s="243"/>
      <c r="D43" s="244"/>
      <c r="E43" s="124" t="s">
        <v>28</v>
      </c>
      <c r="F43" s="128"/>
      <c r="G43" s="14"/>
      <c r="H43" s="14">
        <f t="shared" si="5"/>
        <v>0</v>
      </c>
      <c r="I43" s="128"/>
      <c r="J43" s="13">
        <f t="shared" ref="J43" si="6">G43*1.5</f>
        <v>0</v>
      </c>
      <c r="K43" s="13">
        <f t="shared" si="2"/>
        <v>0</v>
      </c>
      <c r="L43" s="129"/>
      <c r="M43" s="13">
        <f t="shared" ref="M43" si="7">G43*2.25</f>
        <v>0</v>
      </c>
      <c r="N43" s="13">
        <f t="shared" si="3"/>
        <v>0</v>
      </c>
      <c r="O43" s="107"/>
      <c r="P43" s="107"/>
      <c r="Q43" s="107"/>
      <c r="R43" s="107"/>
      <c r="S43" s="107"/>
      <c r="T43" s="107"/>
      <c r="U43" s="107"/>
      <c r="V43" s="15">
        <f t="shared" si="4"/>
        <v>0</v>
      </c>
      <c r="W43" s="107"/>
      <c r="X43" s="107"/>
      <c r="Y43" s="1"/>
      <c r="Z43" s="120"/>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row>
    <row r="44" spans="1:72" ht="15.75">
      <c r="A44" s="7"/>
      <c r="B44" s="7"/>
      <c r="C44" s="7"/>
      <c r="D44" s="7"/>
      <c r="E44" s="7"/>
      <c r="F44" s="7">
        <f>V44</f>
        <v>0</v>
      </c>
      <c r="G44" s="6" t="s">
        <v>47</v>
      </c>
      <c r="H44" s="19">
        <f>SUM(H21:H43)</f>
        <v>1522</v>
      </c>
      <c r="I44" s="103"/>
      <c r="J44" s="6" t="s">
        <v>48</v>
      </c>
      <c r="K44" s="6">
        <f>SUM(K21:K43)</f>
        <v>0</v>
      </c>
      <c r="L44" s="145"/>
      <c r="M44" s="21" t="s">
        <v>48</v>
      </c>
      <c r="N44" s="6">
        <f>SUM(N21:N43)</f>
        <v>0</v>
      </c>
      <c r="O44" s="16"/>
      <c r="P44" s="16"/>
      <c r="Q44" s="16"/>
      <c r="R44" s="16"/>
      <c r="S44" s="16"/>
      <c r="T44" s="16"/>
      <c r="U44" s="16"/>
      <c r="V44" s="16"/>
      <c r="W44" s="16"/>
      <c r="X44" s="16"/>
      <c r="Y44" s="1"/>
      <c r="Z44" s="120"/>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row>
    <row r="45" spans="1:72" ht="15.75">
      <c r="A45" s="7"/>
      <c r="B45" s="7"/>
      <c r="C45" s="7"/>
      <c r="D45" s="7"/>
      <c r="E45" s="7"/>
      <c r="F45" s="7"/>
      <c r="G45" s="6" t="s">
        <v>49</v>
      </c>
      <c r="H45" s="19">
        <f>H44+K44+N44</f>
        <v>1522</v>
      </c>
      <c r="I45" s="22"/>
      <c r="J45" s="22"/>
      <c r="K45" s="22"/>
      <c r="L45" s="7"/>
      <c r="M45" s="23"/>
      <c r="N45" s="22"/>
      <c r="O45" s="16"/>
      <c r="P45" s="16"/>
      <c r="Q45" s="16"/>
      <c r="R45" s="16"/>
      <c r="S45" s="16"/>
      <c r="T45" s="16"/>
      <c r="U45" s="16"/>
      <c r="V45" s="16"/>
      <c r="W45" s="16"/>
      <c r="X45" s="16"/>
      <c r="Y45" s="1"/>
      <c r="Z45" s="120"/>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row>
    <row r="46" spans="1:72" ht="15.75">
      <c r="A46" s="281" t="s">
        <v>50</v>
      </c>
      <c r="B46" s="281"/>
      <c r="C46" s="281"/>
      <c r="D46" s="281"/>
      <c r="E46" s="24"/>
      <c r="F46" s="25"/>
      <c r="G46" s="26" t="s">
        <v>51</v>
      </c>
      <c r="H46" s="6">
        <f>+H45*0.06</f>
        <v>91.32</v>
      </c>
      <c r="I46" s="22"/>
      <c r="J46" s="7"/>
      <c r="K46" s="7"/>
      <c r="L46" s="7"/>
      <c r="M46" s="7"/>
      <c r="N46" s="7"/>
      <c r="O46" s="16"/>
      <c r="P46" s="16"/>
      <c r="Q46" s="16"/>
      <c r="R46" s="16"/>
      <c r="S46" s="16"/>
      <c r="T46" s="16"/>
      <c r="U46" s="16"/>
      <c r="V46" s="16"/>
      <c r="W46" s="16"/>
      <c r="X46" s="16"/>
      <c r="Y46" s="1"/>
      <c r="Z46" s="120"/>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row>
    <row r="47" spans="1:72" ht="15.75">
      <c r="A47" s="173"/>
      <c r="B47" s="173"/>
      <c r="C47" s="173"/>
      <c r="D47" s="173"/>
      <c r="E47" s="7"/>
      <c r="F47" s="7"/>
      <c r="G47" s="176"/>
      <c r="H47" s="22"/>
      <c r="I47" s="174"/>
      <c r="J47" s="7"/>
      <c r="K47" s="7"/>
      <c r="L47" s="7"/>
      <c r="M47" s="7"/>
      <c r="N47" s="7"/>
      <c r="O47" s="16"/>
      <c r="P47" s="16"/>
      <c r="Q47" s="16"/>
      <c r="R47" s="16"/>
      <c r="S47" s="16"/>
      <c r="T47" s="16"/>
      <c r="U47" s="16"/>
      <c r="V47" s="16"/>
      <c r="W47" s="16"/>
      <c r="X47" s="16"/>
      <c r="Y47" s="1"/>
      <c r="Z47" s="120"/>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row>
    <row r="48" spans="1:72" ht="15.75">
      <c r="A48" s="37"/>
      <c r="B48" s="37"/>
      <c r="C48" s="37"/>
      <c r="D48" s="37"/>
      <c r="E48" s="7"/>
      <c r="F48" s="7"/>
      <c r="G48" s="176"/>
      <c r="H48" s="22"/>
      <c r="I48" s="22"/>
      <c r="J48" s="7"/>
      <c r="K48" s="7"/>
      <c r="L48" s="7"/>
      <c r="M48" s="7"/>
      <c r="N48" s="7"/>
      <c r="O48" s="16"/>
      <c r="P48" s="16"/>
      <c r="Q48" s="16"/>
      <c r="R48" s="16"/>
      <c r="S48" s="16"/>
      <c r="T48" s="16"/>
      <c r="U48" s="16"/>
      <c r="V48" s="16"/>
      <c r="W48" s="16"/>
      <c r="X48" s="16"/>
      <c r="Y48" s="1"/>
      <c r="Z48" s="120"/>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row>
    <row r="49" spans="1:72" ht="15.75">
      <c r="A49" s="262" t="s">
        <v>52</v>
      </c>
      <c r="B49" s="262"/>
      <c r="C49" s="262"/>
      <c r="D49" s="262"/>
      <c r="E49" s="7"/>
      <c r="F49" s="7"/>
      <c r="G49" s="38"/>
      <c r="H49" s="22"/>
      <c r="I49" s="22"/>
      <c r="J49" s="7"/>
      <c r="K49" s="7"/>
      <c r="L49" s="7"/>
      <c r="M49" s="7"/>
      <c r="N49" s="7"/>
      <c r="O49" s="16"/>
      <c r="P49" s="16"/>
      <c r="Q49" s="16"/>
      <c r="R49" s="16"/>
      <c r="S49" s="16"/>
      <c r="T49" s="16"/>
      <c r="U49" s="16"/>
      <c r="V49" s="16"/>
      <c r="W49" s="16"/>
      <c r="X49" s="16"/>
      <c r="Y49" s="1"/>
      <c r="Z49" s="120"/>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row>
    <row r="50" spans="1:72" ht="15.75">
      <c r="A50" s="255" t="s">
        <v>7</v>
      </c>
      <c r="B50" s="255"/>
      <c r="C50" s="255"/>
      <c r="D50" s="255"/>
      <c r="E50" s="28" t="s">
        <v>8</v>
      </c>
      <c r="F50" s="175" t="s">
        <v>9</v>
      </c>
      <c r="G50" s="175" t="s">
        <v>10</v>
      </c>
      <c r="H50" s="175" t="s">
        <v>0</v>
      </c>
      <c r="I50" s="38"/>
      <c r="J50" s="118" t="s">
        <v>53</v>
      </c>
      <c r="K50" s="118" t="s">
        <v>54</v>
      </c>
      <c r="L50" s="118" t="s">
        <v>55</v>
      </c>
      <c r="M50" s="118" t="s">
        <v>56</v>
      </c>
      <c r="N50" s="16"/>
      <c r="O50" s="16"/>
      <c r="P50" s="16"/>
      <c r="Q50" s="16"/>
      <c r="R50" s="16"/>
      <c r="S50" s="16"/>
      <c r="T50" s="16"/>
      <c r="U50" s="16"/>
      <c r="V50" s="16"/>
      <c r="W50" s="16"/>
      <c r="X50" s="16"/>
      <c r="Y50" s="1"/>
      <c r="Z50" s="120"/>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row>
    <row r="51" spans="1:72" ht="33.6" customHeight="1">
      <c r="A51" s="257" t="s">
        <v>133</v>
      </c>
      <c r="B51" s="258"/>
      <c r="C51" s="258"/>
      <c r="D51" s="258"/>
      <c r="E51" s="31" t="s">
        <v>57</v>
      </c>
      <c r="F51" s="146">
        <v>0</v>
      </c>
      <c r="G51" s="127">
        <v>150</v>
      </c>
      <c r="H51" s="127">
        <f t="shared" ref="H51:H57" si="8">F51*G51</f>
        <v>0</v>
      </c>
      <c r="I51" s="30"/>
      <c r="J51" s="31"/>
      <c r="K51" s="31"/>
      <c r="L51" s="31"/>
      <c r="M51" s="31">
        <f>J51+K51+L51</f>
        <v>0</v>
      </c>
      <c r="N51" s="16"/>
      <c r="O51" s="16"/>
      <c r="P51" s="16"/>
      <c r="Q51" s="16"/>
      <c r="R51" s="16"/>
      <c r="S51" s="16"/>
      <c r="T51" s="16"/>
      <c r="U51" s="16"/>
      <c r="V51" s="16"/>
      <c r="W51" s="16"/>
      <c r="X51" s="16"/>
      <c r="Y51" s="1"/>
      <c r="Z51" s="120"/>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row>
    <row r="52" spans="1:72" ht="33.6" customHeight="1">
      <c r="A52" s="257" t="s">
        <v>134</v>
      </c>
      <c r="B52" s="258"/>
      <c r="C52" s="258"/>
      <c r="D52" s="258"/>
      <c r="E52" s="31" t="s">
        <v>57</v>
      </c>
      <c r="F52" s="146">
        <v>0</v>
      </c>
      <c r="G52" s="127">
        <v>150</v>
      </c>
      <c r="H52" s="127">
        <f t="shared" si="8"/>
        <v>0</v>
      </c>
      <c r="I52" s="30"/>
      <c r="J52" s="31"/>
      <c r="K52" s="31"/>
      <c r="L52" s="31"/>
      <c r="M52" s="31">
        <f>J52+K52+L52</f>
        <v>0</v>
      </c>
      <c r="N52" s="16"/>
      <c r="O52" s="16"/>
      <c r="P52" s="16"/>
      <c r="Q52" s="16"/>
      <c r="R52" s="16"/>
      <c r="S52" s="16"/>
      <c r="T52" s="16"/>
      <c r="U52" s="16"/>
      <c r="V52" s="16"/>
      <c r="W52" s="16"/>
      <c r="X52" s="16"/>
      <c r="Y52" s="1"/>
      <c r="Z52" s="120"/>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row>
    <row r="53" spans="1:72" ht="33.6" customHeight="1">
      <c r="A53" s="257" t="s">
        <v>58</v>
      </c>
      <c r="B53" s="258"/>
      <c r="C53" s="258"/>
      <c r="D53" s="258"/>
      <c r="E53" s="31" t="s">
        <v>57</v>
      </c>
      <c r="F53" s="146">
        <v>0</v>
      </c>
      <c r="G53" s="127">
        <v>60</v>
      </c>
      <c r="H53" s="127">
        <f t="shared" si="8"/>
        <v>0</v>
      </c>
      <c r="I53" s="30"/>
      <c r="J53" s="31"/>
      <c r="K53" s="31"/>
      <c r="L53" s="31"/>
      <c r="M53" s="31">
        <f>J53+K53+L53</f>
        <v>0</v>
      </c>
      <c r="N53" s="16"/>
      <c r="O53" s="16"/>
      <c r="P53" s="16"/>
      <c r="Q53" s="16"/>
      <c r="R53" s="16"/>
      <c r="S53" s="16"/>
      <c r="T53" s="16"/>
      <c r="U53" s="16"/>
      <c r="V53" s="16"/>
      <c r="W53" s="16"/>
      <c r="X53" s="16"/>
      <c r="Y53" s="1"/>
      <c r="Z53" s="120"/>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row>
    <row r="54" spans="1:72" ht="33.6" customHeight="1">
      <c r="A54" s="257" t="s">
        <v>135</v>
      </c>
      <c r="B54" s="258"/>
      <c r="C54" s="258"/>
      <c r="D54" s="258"/>
      <c r="E54" s="31" t="s">
        <v>57</v>
      </c>
      <c r="F54" s="146">
        <v>0</v>
      </c>
      <c r="G54" s="127">
        <v>120</v>
      </c>
      <c r="H54" s="127">
        <f t="shared" si="8"/>
        <v>0</v>
      </c>
      <c r="I54" s="30"/>
      <c r="J54" s="31"/>
      <c r="K54" s="31"/>
      <c r="L54" s="31"/>
      <c r="M54" s="31">
        <f>J54+K54+L54</f>
        <v>0</v>
      </c>
      <c r="N54" s="16"/>
      <c r="O54" s="16"/>
      <c r="P54" s="16"/>
      <c r="Q54" s="16"/>
      <c r="R54" s="16"/>
      <c r="S54" s="16"/>
      <c r="T54" s="16"/>
      <c r="U54" s="16"/>
      <c r="V54" s="16"/>
      <c r="W54" s="16"/>
      <c r="X54" s="16"/>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33.6" customHeight="1">
      <c r="A55" s="257"/>
      <c r="B55" s="258"/>
      <c r="C55" s="258"/>
      <c r="D55" s="258"/>
      <c r="E55" s="31" t="s">
        <v>57</v>
      </c>
      <c r="F55" s="146">
        <v>0</v>
      </c>
      <c r="G55" s="127"/>
      <c r="H55" s="127">
        <f t="shared" si="8"/>
        <v>0</v>
      </c>
      <c r="I55" s="30"/>
      <c r="J55" s="31"/>
      <c r="K55" s="31"/>
      <c r="L55" s="31"/>
      <c r="M55" s="31">
        <f t="shared" ref="M55:M57" si="9">J55+K55+L55</f>
        <v>0</v>
      </c>
      <c r="N55" s="16"/>
      <c r="O55" s="16"/>
      <c r="P55" s="16"/>
      <c r="Q55" s="16"/>
      <c r="R55" s="16"/>
      <c r="S55" s="16"/>
      <c r="T55" s="16"/>
      <c r="U55" s="16"/>
      <c r="V55" s="16"/>
      <c r="W55" s="16"/>
      <c r="X55" s="16"/>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33.6" customHeight="1">
      <c r="A56" s="257"/>
      <c r="B56" s="258"/>
      <c r="C56" s="258"/>
      <c r="D56" s="258"/>
      <c r="E56" s="31" t="s">
        <v>59</v>
      </c>
      <c r="F56" s="146">
        <v>0</v>
      </c>
      <c r="G56" s="127"/>
      <c r="H56" s="127">
        <f t="shared" si="8"/>
        <v>0</v>
      </c>
      <c r="I56" s="30"/>
      <c r="J56" s="31"/>
      <c r="K56" s="31"/>
      <c r="L56" s="31"/>
      <c r="M56" s="31">
        <f t="shared" si="9"/>
        <v>0</v>
      </c>
      <c r="N56" s="16"/>
      <c r="O56" s="16"/>
      <c r="P56" s="16"/>
      <c r="Q56" s="16"/>
      <c r="R56" s="16"/>
      <c r="S56" s="16"/>
      <c r="T56" s="16"/>
      <c r="U56" s="16"/>
      <c r="V56" s="16"/>
      <c r="W56" s="16"/>
      <c r="X56" s="16"/>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33.6" customHeight="1">
      <c r="A57" s="257" t="s">
        <v>60</v>
      </c>
      <c r="B57" s="258"/>
      <c r="C57" s="258"/>
      <c r="D57" s="258"/>
      <c r="E57" s="31" t="s">
        <v>61</v>
      </c>
      <c r="F57" s="146">
        <v>0</v>
      </c>
      <c r="G57" s="127">
        <v>2.5</v>
      </c>
      <c r="H57" s="127">
        <f t="shared" si="8"/>
        <v>0</v>
      </c>
      <c r="I57" s="30"/>
      <c r="J57" s="31"/>
      <c r="K57" s="31"/>
      <c r="L57" s="31"/>
      <c r="M57" s="31">
        <f t="shared" si="9"/>
        <v>0</v>
      </c>
      <c r="N57" s="16"/>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16"/>
      <c r="B58" s="16"/>
      <c r="C58" s="16"/>
      <c r="D58" s="16"/>
      <c r="E58" s="16"/>
      <c r="F58" s="16"/>
      <c r="G58" s="34" t="s">
        <v>62</v>
      </c>
      <c r="H58" s="34">
        <f>SUM(H51:H57)</f>
        <v>0</v>
      </c>
      <c r="I58" s="22"/>
      <c r="J58" s="16"/>
      <c r="K58" s="16"/>
      <c r="L58" s="16"/>
      <c r="M58" s="139"/>
      <c r="N58" s="16"/>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16"/>
      <c r="B59" s="16"/>
      <c r="C59" s="16"/>
      <c r="D59" s="16"/>
      <c r="E59" s="16"/>
      <c r="F59" s="16"/>
      <c r="G59" s="118" t="s">
        <v>82</v>
      </c>
      <c r="H59" s="34">
        <f>H58+H45+H17</f>
        <v>1522</v>
      </c>
      <c r="I59" s="134"/>
      <c r="J59" s="62"/>
      <c r="K59" s="16"/>
      <c r="L59" s="16"/>
      <c r="M59" s="16"/>
      <c r="N59" s="16"/>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3" t="s">
        <v>83</v>
      </c>
      <c r="B60" s="7"/>
      <c r="C60" s="7"/>
      <c r="D60" s="16"/>
      <c r="E60" s="16"/>
      <c r="F60" s="16"/>
      <c r="G60" s="1"/>
      <c r="H60" s="42"/>
      <c r="I60" s="9"/>
      <c r="J60" s="62"/>
      <c r="K60" s="7"/>
      <c r="L60" s="16"/>
      <c r="M60" s="16"/>
      <c r="N60" s="16"/>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56" t="s">
        <v>7</v>
      </c>
      <c r="B61" s="256"/>
      <c r="C61" s="256"/>
      <c r="D61" s="256"/>
      <c r="E61" s="43" t="s">
        <v>8</v>
      </c>
      <c r="F61" s="119" t="s">
        <v>9</v>
      </c>
      <c r="G61" s="119" t="s">
        <v>10</v>
      </c>
      <c r="H61" s="44" t="s">
        <v>0</v>
      </c>
      <c r="I61" s="45" t="s">
        <v>84</v>
      </c>
      <c r="J61" s="46"/>
      <c r="K61" s="46" t="s">
        <v>85</v>
      </c>
      <c r="L61" s="47"/>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36" t="s">
        <v>86</v>
      </c>
      <c r="B62" s="237"/>
      <c r="C62" s="237"/>
      <c r="D62" s="237"/>
      <c r="E62" s="123" t="s">
        <v>87</v>
      </c>
      <c r="F62" s="128"/>
      <c r="G62" s="36">
        <v>2200</v>
      </c>
      <c r="H62" s="48">
        <f>(F62*G62)</f>
        <v>0</v>
      </c>
      <c r="I62" s="49"/>
      <c r="J62" s="50"/>
      <c r="K62" s="51"/>
      <c r="L62" s="62"/>
      <c r="M62" s="16"/>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15.75">
      <c r="A63" s="236" t="s">
        <v>88</v>
      </c>
      <c r="B63" s="237"/>
      <c r="C63" s="237"/>
      <c r="D63" s="237"/>
      <c r="E63" s="123" t="s">
        <v>87</v>
      </c>
      <c r="F63" s="128"/>
      <c r="G63" s="36">
        <v>2000</v>
      </c>
      <c r="H63" s="48">
        <f t="shared" ref="H63:H84" si="10">(F63*G63)</f>
        <v>0</v>
      </c>
      <c r="I63" s="49"/>
      <c r="J63" s="50"/>
      <c r="K63" s="51"/>
      <c r="L63" s="62"/>
      <c r="M63" s="16"/>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15.75">
      <c r="A64" s="236" t="s">
        <v>89</v>
      </c>
      <c r="B64" s="237"/>
      <c r="C64" s="237"/>
      <c r="D64" s="237"/>
      <c r="E64" s="123" t="s">
        <v>87</v>
      </c>
      <c r="F64" s="128"/>
      <c r="G64" s="36">
        <v>7000</v>
      </c>
      <c r="H64" s="48">
        <f t="shared" si="10"/>
        <v>0</v>
      </c>
      <c r="I64" s="49"/>
      <c r="J64" s="50"/>
      <c r="K64" s="51"/>
      <c r="L64" s="62"/>
      <c r="M64" s="16"/>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15.75">
      <c r="A65" s="236" t="s">
        <v>90</v>
      </c>
      <c r="B65" s="237"/>
      <c r="C65" s="237"/>
      <c r="D65" s="237"/>
      <c r="E65" s="123" t="s">
        <v>87</v>
      </c>
      <c r="F65" s="128"/>
      <c r="G65" s="36">
        <v>15200</v>
      </c>
      <c r="H65" s="48">
        <f t="shared" si="10"/>
        <v>0</v>
      </c>
      <c r="I65" s="49"/>
      <c r="J65" s="50"/>
      <c r="K65" s="51"/>
      <c r="L65" s="62"/>
      <c r="M65" s="16"/>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15.75">
      <c r="A66" s="236" t="s">
        <v>91</v>
      </c>
      <c r="B66" s="237"/>
      <c r="C66" s="237"/>
      <c r="D66" s="237"/>
      <c r="E66" s="123" t="s">
        <v>87</v>
      </c>
      <c r="F66" s="128"/>
      <c r="G66" s="36">
        <v>2200</v>
      </c>
      <c r="H66" s="48">
        <f t="shared" si="10"/>
        <v>0</v>
      </c>
      <c r="I66" s="55"/>
      <c r="J66" s="50"/>
      <c r="K66" s="51"/>
      <c r="L66" s="62"/>
      <c r="M66" s="16"/>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15.75">
      <c r="A67" s="236" t="s">
        <v>92</v>
      </c>
      <c r="B67" s="237"/>
      <c r="C67" s="237"/>
      <c r="D67" s="237"/>
      <c r="E67" s="123" t="s">
        <v>87</v>
      </c>
      <c r="F67" s="128"/>
      <c r="G67" s="36">
        <v>2000</v>
      </c>
      <c r="H67" s="48">
        <f t="shared" si="10"/>
        <v>0</v>
      </c>
      <c r="I67" s="49"/>
      <c r="J67" s="50"/>
      <c r="K67" s="51"/>
      <c r="L67" s="62"/>
      <c r="M67" s="16"/>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15.75">
      <c r="A68" s="236" t="s">
        <v>93</v>
      </c>
      <c r="B68" s="237"/>
      <c r="C68" s="237"/>
      <c r="D68" s="237"/>
      <c r="E68" s="123" t="s">
        <v>87</v>
      </c>
      <c r="F68" s="128"/>
      <c r="G68" s="36">
        <v>2500</v>
      </c>
      <c r="H68" s="48">
        <f t="shared" si="10"/>
        <v>0</v>
      </c>
      <c r="I68" s="55"/>
      <c r="J68" s="50"/>
      <c r="K68" s="51"/>
      <c r="L68" s="62"/>
      <c r="M68" s="16"/>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15.75">
      <c r="A69" s="236" t="s">
        <v>94</v>
      </c>
      <c r="B69" s="237"/>
      <c r="C69" s="237"/>
      <c r="D69" s="237"/>
      <c r="E69" s="123" t="s">
        <v>87</v>
      </c>
      <c r="F69" s="128"/>
      <c r="G69" s="36">
        <v>1600</v>
      </c>
      <c r="H69" s="48">
        <f t="shared" si="10"/>
        <v>0</v>
      </c>
      <c r="I69" s="49"/>
      <c r="J69" s="50"/>
      <c r="K69" s="51"/>
      <c r="L69" s="62"/>
      <c r="M69" s="16"/>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236" t="s">
        <v>95</v>
      </c>
      <c r="B70" s="237"/>
      <c r="C70" s="237"/>
      <c r="D70" s="237"/>
      <c r="E70" s="123" t="s">
        <v>87</v>
      </c>
      <c r="F70" s="128"/>
      <c r="G70" s="36">
        <v>1100</v>
      </c>
      <c r="H70" s="48">
        <f t="shared" si="10"/>
        <v>0</v>
      </c>
      <c r="I70" s="49"/>
      <c r="J70" s="50"/>
      <c r="K70" s="51"/>
      <c r="L70" s="62"/>
      <c r="M70" s="16"/>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36" t="s">
        <v>96</v>
      </c>
      <c r="B71" s="237"/>
      <c r="C71" s="237"/>
      <c r="D71" s="237"/>
      <c r="E71" s="123" t="s">
        <v>87</v>
      </c>
      <c r="F71" s="128"/>
      <c r="G71" s="36">
        <v>2700</v>
      </c>
      <c r="H71" s="48">
        <f t="shared" si="10"/>
        <v>0</v>
      </c>
      <c r="I71" s="59"/>
      <c r="J71" s="50"/>
      <c r="K71" s="51"/>
      <c r="L71" s="62"/>
      <c r="M71" s="16"/>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36" t="s">
        <v>97</v>
      </c>
      <c r="B72" s="237"/>
      <c r="C72" s="237"/>
      <c r="D72" s="237"/>
      <c r="E72" s="123" t="s">
        <v>87</v>
      </c>
      <c r="F72" s="128"/>
      <c r="G72" s="36">
        <v>2500</v>
      </c>
      <c r="H72" s="48">
        <f t="shared" si="10"/>
        <v>0</v>
      </c>
      <c r="I72" s="59"/>
      <c r="J72" s="50"/>
      <c r="K72" s="51"/>
      <c r="L72" s="62"/>
      <c r="M72" s="16"/>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15.75">
      <c r="A73" s="236" t="s">
        <v>98</v>
      </c>
      <c r="B73" s="237"/>
      <c r="C73" s="237"/>
      <c r="D73" s="237"/>
      <c r="E73" s="123" t="s">
        <v>87</v>
      </c>
      <c r="F73" s="128"/>
      <c r="G73" s="36">
        <v>13373</v>
      </c>
      <c r="H73" s="48">
        <f t="shared" si="10"/>
        <v>0</v>
      </c>
      <c r="I73" s="59"/>
      <c r="J73" s="50"/>
      <c r="K73" s="51"/>
      <c r="L73" s="62"/>
      <c r="M73" s="16"/>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15.75">
      <c r="A74" s="236" t="s">
        <v>99</v>
      </c>
      <c r="B74" s="237"/>
      <c r="C74" s="237"/>
      <c r="D74" s="237"/>
      <c r="E74" s="123" t="s">
        <v>87</v>
      </c>
      <c r="F74" s="128"/>
      <c r="G74" s="36">
        <v>800</v>
      </c>
      <c r="H74" s="48">
        <f t="shared" si="10"/>
        <v>0</v>
      </c>
      <c r="I74" s="59"/>
      <c r="J74" s="50"/>
      <c r="K74" s="51"/>
      <c r="L74" s="62"/>
      <c r="M74" s="16"/>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236" t="s">
        <v>156</v>
      </c>
      <c r="B75" s="237"/>
      <c r="C75" s="237"/>
      <c r="D75" s="237"/>
      <c r="E75" s="4" t="s">
        <v>87</v>
      </c>
      <c r="F75" s="128"/>
      <c r="G75" s="31">
        <v>1900</v>
      </c>
      <c r="H75" s="60">
        <f t="shared" si="10"/>
        <v>0</v>
      </c>
      <c r="I75" s="61"/>
      <c r="J75" s="50"/>
      <c r="K75" s="51"/>
      <c r="L75" s="62"/>
      <c r="M75" s="16"/>
      <c r="N75" s="16"/>
      <c r="O75" s="16"/>
      <c r="P75" s="16"/>
      <c r="Q75" s="16"/>
      <c r="R75" s="16"/>
      <c r="S75" s="16"/>
      <c r="T75" s="16"/>
      <c r="U75" s="16"/>
      <c r="V75" s="16"/>
      <c r="W75" s="16"/>
      <c r="X75" s="16"/>
      <c r="Y75" s="16"/>
      <c r="Z75" s="17"/>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row>
    <row r="76" spans="1:72" ht="15.75">
      <c r="A76" s="236" t="s">
        <v>101</v>
      </c>
      <c r="B76" s="237"/>
      <c r="C76" s="237"/>
      <c r="D76" s="237"/>
      <c r="E76" s="123" t="s">
        <v>87</v>
      </c>
      <c r="F76" s="128"/>
      <c r="G76" s="36">
        <v>2000</v>
      </c>
      <c r="H76" s="48">
        <f t="shared" si="10"/>
        <v>0</v>
      </c>
      <c r="I76" s="59"/>
      <c r="J76" s="50"/>
      <c r="K76" s="51"/>
      <c r="L76" s="62"/>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36" t="s">
        <v>102</v>
      </c>
      <c r="B77" s="237"/>
      <c r="C77" s="237"/>
      <c r="D77" s="237"/>
      <c r="E77" s="123" t="s">
        <v>87</v>
      </c>
      <c r="F77" s="128"/>
      <c r="G77" s="36">
        <v>200</v>
      </c>
      <c r="H77" s="48">
        <f t="shared" si="10"/>
        <v>0</v>
      </c>
      <c r="I77" s="59"/>
      <c r="J77" s="50"/>
      <c r="K77" s="51"/>
      <c r="L77" s="62"/>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15.75">
      <c r="A78" s="236" t="s">
        <v>103</v>
      </c>
      <c r="B78" s="237"/>
      <c r="C78" s="237"/>
      <c r="D78" s="237"/>
      <c r="E78" s="123" t="s">
        <v>87</v>
      </c>
      <c r="F78" s="128"/>
      <c r="G78" s="36">
        <v>1100</v>
      </c>
      <c r="H78" s="48">
        <f t="shared" si="10"/>
        <v>0</v>
      </c>
      <c r="I78" s="59"/>
      <c r="J78" s="50"/>
      <c r="K78" s="51"/>
      <c r="L78" s="62"/>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15.75">
      <c r="A79" s="236" t="s">
        <v>104</v>
      </c>
      <c r="B79" s="237"/>
      <c r="C79" s="237"/>
      <c r="D79" s="237"/>
      <c r="E79" s="123" t="s">
        <v>87</v>
      </c>
      <c r="F79" s="128"/>
      <c r="G79" s="36">
        <v>2200</v>
      </c>
      <c r="H79" s="48">
        <f t="shared" si="10"/>
        <v>0</v>
      </c>
      <c r="I79" s="59"/>
      <c r="J79" s="50"/>
      <c r="K79" s="51"/>
      <c r="L79" s="62"/>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236" t="s">
        <v>105</v>
      </c>
      <c r="B80" s="237"/>
      <c r="C80" s="237"/>
      <c r="D80" s="237"/>
      <c r="E80" s="4" t="s">
        <v>87</v>
      </c>
      <c r="F80" s="128"/>
      <c r="G80" s="31">
        <v>1420</v>
      </c>
      <c r="H80" s="60">
        <f t="shared" si="10"/>
        <v>0</v>
      </c>
      <c r="I80" s="64"/>
      <c r="J80" s="50"/>
      <c r="K80" s="51"/>
      <c r="L80" s="62"/>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236" t="s">
        <v>153</v>
      </c>
      <c r="B81" s="237"/>
      <c r="C81" s="237"/>
      <c r="D81" s="237"/>
      <c r="E81" s="4" t="s">
        <v>87</v>
      </c>
      <c r="F81" s="128"/>
      <c r="G81" s="31">
        <v>15200</v>
      </c>
      <c r="H81" s="60">
        <f t="shared" si="10"/>
        <v>0</v>
      </c>
      <c r="I81" s="166"/>
      <c r="J81" s="66"/>
      <c r="K81" s="67"/>
      <c r="L81" s="62"/>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36" t="s">
        <v>155</v>
      </c>
      <c r="B82" s="237"/>
      <c r="C82" s="237"/>
      <c r="D82" s="237"/>
      <c r="E82" s="4" t="s">
        <v>87</v>
      </c>
      <c r="F82" s="128"/>
      <c r="G82" s="31">
        <v>5800</v>
      </c>
      <c r="H82" s="60">
        <f t="shared" si="10"/>
        <v>0</v>
      </c>
      <c r="I82" s="166"/>
      <c r="J82" s="66"/>
      <c r="K82" s="67"/>
      <c r="L82" s="62"/>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36"/>
      <c r="B83" s="237"/>
      <c r="C83" s="237"/>
      <c r="D83" s="237"/>
      <c r="E83" s="4" t="s">
        <v>87</v>
      </c>
      <c r="F83" s="128"/>
      <c r="G83" s="31"/>
      <c r="H83" s="60">
        <f t="shared" si="10"/>
        <v>0</v>
      </c>
      <c r="I83" s="166"/>
      <c r="J83" s="66"/>
      <c r="K83" s="67"/>
      <c r="L83" s="62"/>
      <c r="M83" s="16"/>
      <c r="N83" s="16"/>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15.75">
      <c r="A84" s="236" t="s">
        <v>154</v>
      </c>
      <c r="B84" s="237"/>
      <c r="C84" s="237"/>
      <c r="D84" s="237"/>
      <c r="E84" s="4" t="s">
        <v>87</v>
      </c>
      <c r="F84" s="128"/>
      <c r="G84" s="31">
        <v>15000</v>
      </c>
      <c r="H84" s="60">
        <f t="shared" si="10"/>
        <v>0</v>
      </c>
      <c r="I84" s="166"/>
      <c r="J84" s="66"/>
      <c r="K84" s="67"/>
      <c r="L84" s="62"/>
      <c r="M84" s="16"/>
      <c r="N84" s="16"/>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6.5" thickBot="1">
      <c r="A85" s="236" t="s">
        <v>106</v>
      </c>
      <c r="B85" s="237"/>
      <c r="C85" s="237"/>
      <c r="D85" s="237"/>
      <c r="E85" s="123" t="s">
        <v>87</v>
      </c>
      <c r="F85" s="128"/>
      <c r="G85" s="36">
        <v>383.5</v>
      </c>
      <c r="H85" s="99">
        <f>(F85*G85)</f>
        <v>0</v>
      </c>
      <c r="I85" s="65"/>
      <c r="J85" s="66"/>
      <c r="K85" s="67"/>
      <c r="L85" s="62"/>
      <c r="M85" s="16"/>
      <c r="N85" s="16"/>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6.5" thickBot="1">
      <c r="A86" s="16"/>
      <c r="B86" s="16"/>
      <c r="C86" s="16"/>
      <c r="D86" s="16"/>
      <c r="E86" s="16"/>
      <c r="F86" s="18"/>
      <c r="G86" s="125" t="s">
        <v>107</v>
      </c>
      <c r="H86" s="110">
        <f>SUM(H62:H85)</f>
        <v>0</v>
      </c>
      <c r="I86" s="68"/>
      <c r="J86" s="69"/>
      <c r="K86" s="70"/>
      <c r="L86" s="135"/>
      <c r="M86" s="7"/>
      <c r="N86" s="7"/>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16"/>
      <c r="B87" s="16"/>
      <c r="C87" s="16"/>
      <c r="D87" s="16"/>
      <c r="E87" s="16"/>
      <c r="F87" s="7"/>
      <c r="G87" s="38"/>
      <c r="H87" s="22"/>
      <c r="I87" s="71"/>
      <c r="J87" s="18"/>
      <c r="K87" s="137"/>
      <c r="L87" s="136"/>
      <c r="M87" s="7"/>
      <c r="N87" s="7"/>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5.75">
      <c r="A88" s="16"/>
      <c r="B88" s="16"/>
      <c r="C88" s="16"/>
      <c r="D88" s="16"/>
      <c r="E88" s="138">
        <v>0</v>
      </c>
      <c r="F88" s="7"/>
      <c r="G88" s="38"/>
      <c r="H88" s="142">
        <f>+E88</f>
        <v>0</v>
      </c>
      <c r="I88" s="245" t="s">
        <v>130</v>
      </c>
      <c r="J88" s="230" t="s">
        <v>108</v>
      </c>
      <c r="K88" s="232"/>
      <c r="L88" s="16"/>
      <c r="M88" s="7"/>
      <c r="N88" s="233"/>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234" t="s">
        <v>109</v>
      </c>
      <c r="G89" s="235"/>
      <c r="H89" s="73">
        <f>H59+H86</f>
        <v>1522</v>
      </c>
      <c r="I89" s="246"/>
      <c r="J89" s="231"/>
      <c r="K89" s="232"/>
      <c r="L89" s="16"/>
      <c r="M89" s="7"/>
      <c r="N89" s="233"/>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27"/>
      <c r="F90" s="74" t="s">
        <v>110</v>
      </c>
      <c r="G90" s="75">
        <v>0.3</v>
      </c>
      <c r="H90" s="116">
        <f>H89*G90</f>
        <v>456.59999999999997</v>
      </c>
      <c r="I90" s="115">
        <f>+M96</f>
        <v>-256.60920000000016</v>
      </c>
      <c r="J90" s="117">
        <f>H90-M96</f>
        <v>713.20920000000012</v>
      </c>
      <c r="K90" s="9"/>
      <c r="L90" s="9"/>
      <c r="M90" s="9"/>
      <c r="N90" s="126" t="s">
        <v>132</v>
      </c>
      <c r="O90" s="12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16"/>
      <c r="B91" s="16"/>
      <c r="C91" s="16"/>
      <c r="D91" s="16"/>
      <c r="E91" s="27"/>
      <c r="F91" s="77" t="s">
        <v>111</v>
      </c>
      <c r="G91" s="78"/>
      <c r="H91" s="13">
        <f>H89+H90</f>
        <v>1978.6</v>
      </c>
      <c r="I91" s="20"/>
      <c r="J91" s="79"/>
      <c r="K91" s="22"/>
      <c r="L91" s="22"/>
      <c r="M91" s="7"/>
      <c r="N91" s="126"/>
      <c r="O91" s="12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16"/>
      <c r="B92" s="16"/>
      <c r="C92" s="16"/>
      <c r="D92" s="16"/>
      <c r="E92" s="27"/>
      <c r="F92" s="124" t="s">
        <v>113</v>
      </c>
      <c r="G92" s="82">
        <v>0.06</v>
      </c>
      <c r="H92" s="13">
        <f>H91*G92</f>
        <v>118.71599999999999</v>
      </c>
      <c r="I92" s="83"/>
      <c r="J92" s="80"/>
      <c r="K92" s="81" t="s">
        <v>112</v>
      </c>
      <c r="L92" s="111" t="s">
        <v>131</v>
      </c>
      <c r="M92" s="7"/>
      <c r="N92" s="135"/>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16"/>
      <c r="B93" s="16"/>
      <c r="C93" s="16"/>
      <c r="D93" s="16"/>
      <c r="E93" s="27"/>
      <c r="F93" s="4" t="s">
        <v>115</v>
      </c>
      <c r="G93" s="77"/>
      <c r="H93" s="13">
        <f>H91+H92</f>
        <v>2097.3159999999998</v>
      </c>
      <c r="I93" s="80"/>
      <c r="J93" s="80" t="s">
        <v>114</v>
      </c>
      <c r="K93" s="6">
        <f>+H17</f>
        <v>0</v>
      </c>
      <c r="L93" s="112"/>
      <c r="M93" s="135"/>
      <c r="N93" s="7"/>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16"/>
      <c r="B94" s="16"/>
      <c r="C94" s="16"/>
      <c r="D94" s="16"/>
      <c r="E94" s="16"/>
      <c r="F94" s="124" t="s">
        <v>117</v>
      </c>
      <c r="G94" s="82">
        <v>0.2</v>
      </c>
      <c r="H94" s="13">
        <f>H93*G94</f>
        <v>419.46319999999997</v>
      </c>
      <c r="I94" s="80"/>
      <c r="J94" s="80" t="s">
        <v>116</v>
      </c>
      <c r="K94" s="6">
        <f>H44</f>
        <v>1522</v>
      </c>
      <c r="L94" s="112"/>
      <c r="M94" s="135"/>
      <c r="N94" s="7"/>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16"/>
      <c r="B95" s="16"/>
      <c r="C95" s="16"/>
      <c r="D95" s="16"/>
      <c r="E95" s="16"/>
      <c r="F95" s="124" t="s">
        <v>119</v>
      </c>
      <c r="G95" s="74"/>
      <c r="H95" s="85">
        <f>H93+H94</f>
        <v>2516.7791999999999</v>
      </c>
      <c r="I95" s="13"/>
      <c r="J95" s="80" t="s">
        <v>118</v>
      </c>
      <c r="K95" s="6">
        <f>H59-H46</f>
        <v>1430.68</v>
      </c>
      <c r="L95" s="112"/>
      <c r="M95" s="84" t="s">
        <v>127</v>
      </c>
      <c r="N95" s="7"/>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16"/>
      <c r="B96" s="16"/>
      <c r="C96" s="16"/>
      <c r="D96" s="16"/>
      <c r="E96" s="16"/>
      <c r="F96" s="124" t="s">
        <v>125</v>
      </c>
      <c r="G96" s="87"/>
      <c r="H96" s="97">
        <f>'Mantenimiento completo  MAT'!H124</f>
        <v>61117.056000000004</v>
      </c>
      <c r="I96" s="88" t="s">
        <v>120</v>
      </c>
      <c r="J96" s="86" t="s">
        <v>56</v>
      </c>
      <c r="K96" s="6">
        <f>SUM(K93:K95)</f>
        <v>2952.6800000000003</v>
      </c>
      <c r="L96" s="113">
        <f>H95-H94</f>
        <v>2097.3159999999998</v>
      </c>
      <c r="M96" s="114">
        <f>+(L96-K96)*0.3</f>
        <v>-256.60920000000016</v>
      </c>
      <c r="N96" s="7"/>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16"/>
      <c r="B97" s="16" t="s">
        <v>121</v>
      </c>
      <c r="C97" s="16"/>
      <c r="D97" s="16"/>
      <c r="E97" s="16"/>
      <c r="F97" s="124" t="s">
        <v>126</v>
      </c>
      <c r="G97" s="90"/>
      <c r="H97" s="98">
        <f>H95+H96</f>
        <v>63633.835200000001</v>
      </c>
      <c r="I97" s="13"/>
      <c r="J97" s="89">
        <f>H95/H89</f>
        <v>1.6536</v>
      </c>
      <c r="K97" s="7"/>
      <c r="L97" s="7"/>
      <c r="M97" s="23"/>
      <c r="N97" s="7"/>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16"/>
      <c r="B98" s="139" t="s">
        <v>122</v>
      </c>
      <c r="C98" s="139" t="s">
        <v>123</v>
      </c>
      <c r="D98" s="140" t="s">
        <v>124</v>
      </c>
      <c r="E98" s="132"/>
      <c r="F98" s="7"/>
      <c r="G98" s="92"/>
      <c r="H98" s="9"/>
      <c r="I98" s="7"/>
      <c r="J98" s="7"/>
      <c r="K98" s="7"/>
      <c r="L98" s="7"/>
      <c r="M98" s="9"/>
      <c r="N98" s="91"/>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16"/>
      <c r="B99" s="141">
        <v>0.27500000000000002</v>
      </c>
      <c r="C99" s="141">
        <v>0.05</v>
      </c>
      <c r="D99" s="141">
        <f>B99+C99</f>
        <v>0.32500000000000001</v>
      </c>
      <c r="E99" s="16"/>
      <c r="F99" s="92"/>
      <c r="G99" s="93"/>
      <c r="H99" s="9"/>
      <c r="I99" s="7"/>
      <c r="J99" s="7"/>
      <c r="K99" s="7"/>
      <c r="L99" s="7"/>
      <c r="M99" s="9"/>
      <c r="N99" s="7"/>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16"/>
      <c r="B100" s="16"/>
      <c r="C100" s="16"/>
      <c r="D100" s="16"/>
      <c r="E100" s="16"/>
      <c r="F100" s="23"/>
      <c r="G100" s="94"/>
      <c r="H100" s="93"/>
      <c r="I100" s="27"/>
      <c r="J100" s="7"/>
      <c r="K100" s="7"/>
      <c r="L100" s="7"/>
      <c r="M100" s="7"/>
      <c r="N100" s="7"/>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1"/>
      <c r="B101" s="1"/>
      <c r="C101" s="1"/>
      <c r="D101" s="1"/>
      <c r="E101" s="1"/>
      <c r="F101" s="23"/>
      <c r="G101" s="94"/>
      <c r="H101" s="93"/>
      <c r="I101" s="95"/>
      <c r="J101" s="18"/>
      <c r="K101" s="18"/>
      <c r="L101" s="18"/>
      <c r="M101" s="18"/>
      <c r="N101" s="18"/>
      <c r="O101" s="1"/>
      <c r="P101" s="1"/>
      <c r="Q101" s="1"/>
      <c r="R101" s="1"/>
      <c r="S101" s="1"/>
      <c r="T101" s="1"/>
      <c r="U101" s="1"/>
      <c r="V101" s="1"/>
      <c r="W101" s="1"/>
      <c r="X101" s="1"/>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1"/>
      <c r="B102" s="1"/>
      <c r="C102" s="1"/>
      <c r="D102" s="1"/>
      <c r="E102" s="1"/>
      <c r="F102" s="23"/>
      <c r="G102" s="76"/>
      <c r="H102" s="76"/>
      <c r="I102" s="18"/>
      <c r="J102" s="18"/>
      <c r="K102" s="18"/>
      <c r="L102" s="18"/>
      <c r="M102" s="18"/>
      <c r="N102" s="18"/>
      <c r="O102" s="1"/>
      <c r="P102" s="1"/>
      <c r="Q102" s="1"/>
      <c r="R102" s="1"/>
      <c r="S102" s="1"/>
      <c r="T102" s="1"/>
      <c r="U102" s="1"/>
      <c r="V102" s="1"/>
      <c r="W102" s="1"/>
      <c r="X102" s="1"/>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1"/>
      <c r="B103" s="1"/>
      <c r="C103" s="1"/>
      <c r="D103" s="1"/>
      <c r="E103" s="1"/>
      <c r="F103" s="23"/>
      <c r="G103" s="5"/>
      <c r="H103" s="1"/>
      <c r="I103" s="1"/>
      <c r="J103" s="18"/>
      <c r="K103" s="18"/>
      <c r="L103" s="18"/>
      <c r="M103" s="18"/>
      <c r="N103" s="18"/>
      <c r="O103" s="1"/>
      <c r="P103" s="1"/>
      <c r="Q103" s="1"/>
      <c r="R103" s="1"/>
      <c r="S103" s="1"/>
      <c r="T103" s="1"/>
      <c r="U103" s="1"/>
      <c r="V103" s="1"/>
      <c r="W103" s="1"/>
      <c r="X103" s="1"/>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1"/>
      <c r="B104" s="1"/>
      <c r="C104" s="1"/>
      <c r="D104" s="1"/>
      <c r="E104" s="1"/>
      <c r="F104" s="1"/>
      <c r="G104" s="18"/>
      <c r="H104" s="41"/>
      <c r="I104" s="1"/>
      <c r="J104" s="1"/>
      <c r="K104" s="1"/>
      <c r="L104" s="1"/>
      <c r="M104" s="1"/>
      <c r="N104" s="1"/>
      <c r="O104" s="1"/>
      <c r="P104" s="1"/>
      <c r="Q104" s="1"/>
      <c r="R104" s="1"/>
      <c r="S104" s="1"/>
      <c r="T104" s="1"/>
      <c r="U104" s="1"/>
      <c r="V104" s="1"/>
      <c r="W104" s="1"/>
      <c r="X104" s="1"/>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1"/>
      <c r="B105" s="1"/>
      <c r="C105" s="96"/>
      <c r="D105" s="1"/>
      <c r="E105" s="1"/>
      <c r="F105" s="1"/>
      <c r="G105" s="1"/>
      <c r="H105" s="1"/>
      <c r="I105" s="1"/>
      <c r="J105" s="1"/>
      <c r="K105" s="1"/>
      <c r="L105" s="1"/>
      <c r="M105" s="1"/>
      <c r="N105" s="1"/>
      <c r="O105" s="1"/>
      <c r="P105" s="1"/>
      <c r="Q105" s="1"/>
      <c r="R105" s="1"/>
      <c r="S105" s="1"/>
      <c r="T105" s="1"/>
      <c r="U105" s="1"/>
      <c r="V105" s="1"/>
      <c r="W105" s="1"/>
      <c r="X105" s="1"/>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1"/>
      <c r="B106" s="1"/>
      <c r="C106" s="96"/>
      <c r="D106" s="1"/>
      <c r="E106" s="1"/>
      <c r="F106" s="1"/>
      <c r="G106" s="18"/>
      <c r="H106" s="41"/>
      <c r="I106" s="1"/>
      <c r="J106" s="1"/>
      <c r="K106" s="1"/>
      <c r="L106" s="1"/>
      <c r="M106" s="1"/>
      <c r="N106" s="1"/>
      <c r="O106" s="1"/>
      <c r="P106" s="1"/>
      <c r="Q106" s="1"/>
      <c r="R106" s="1"/>
      <c r="S106" s="1"/>
      <c r="T106" s="1"/>
      <c r="U106" s="1"/>
      <c r="V106" s="1"/>
      <c r="W106" s="1"/>
      <c r="X106" s="1"/>
      <c r="Y106" s="1"/>
      <c r="Z106" s="120"/>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row>
    <row r="107" spans="1:72" ht="15.75">
      <c r="A107" s="1"/>
      <c r="B107" s="1"/>
      <c r="C107" s="96"/>
      <c r="D107" s="1"/>
      <c r="E107" s="1"/>
      <c r="F107" s="1"/>
      <c r="G107" s="1"/>
      <c r="H107" s="1"/>
      <c r="I107" s="1"/>
      <c r="J107" s="1"/>
      <c r="K107" s="1"/>
      <c r="L107" s="1"/>
      <c r="M107" s="1"/>
      <c r="N107" s="1"/>
      <c r="O107" s="1"/>
      <c r="P107" s="1"/>
      <c r="Q107" s="1"/>
      <c r="R107" s="1"/>
      <c r="S107" s="1"/>
      <c r="T107" s="1"/>
      <c r="U107" s="1"/>
      <c r="V107" s="1"/>
      <c r="W107" s="1"/>
      <c r="X107" s="1"/>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1"/>
      <c r="B108" s="1"/>
      <c r="C108" s="96"/>
      <c r="D108" s="1"/>
      <c r="E108" s="1"/>
      <c r="F108" s="1"/>
      <c r="G108" s="1"/>
      <c r="H108" s="1"/>
      <c r="I108" s="1"/>
      <c r="J108" s="1"/>
      <c r="K108" s="1"/>
      <c r="L108" s="1"/>
      <c r="M108" s="1"/>
      <c r="N108" s="1"/>
      <c r="O108" s="1"/>
      <c r="P108" s="1"/>
      <c r="Q108" s="1"/>
      <c r="R108" s="1"/>
      <c r="S108" s="1"/>
      <c r="T108" s="1"/>
      <c r="U108" s="1"/>
      <c r="V108" s="1"/>
      <c r="W108" s="1"/>
      <c r="X108" s="1"/>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1"/>
      <c r="B109" s="1"/>
      <c r="C109" s="40"/>
      <c r="D109" s="96"/>
      <c r="E109" s="96"/>
      <c r="F109" s="1"/>
      <c r="G109" s="1"/>
      <c r="H109" s="1"/>
      <c r="I109" s="1"/>
      <c r="J109" s="1"/>
      <c r="K109" s="1"/>
      <c r="L109" s="1"/>
      <c r="M109" s="1"/>
      <c r="N109" s="1"/>
      <c r="O109" s="1"/>
      <c r="P109" s="1"/>
      <c r="Q109" s="1"/>
      <c r="R109" s="1"/>
      <c r="S109" s="1"/>
      <c r="T109" s="1"/>
      <c r="U109" s="1"/>
      <c r="V109" s="1"/>
      <c r="W109" s="1"/>
      <c r="X109" s="1"/>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1"/>
      <c r="B110" s="96"/>
      <c r="C110" s="1"/>
      <c r="D110" s="1"/>
      <c r="E110" s="1"/>
      <c r="F110" s="1"/>
      <c r="G110" s="1"/>
      <c r="H110" s="1"/>
      <c r="I110" s="1"/>
      <c r="J110" s="1"/>
      <c r="K110" s="1"/>
      <c r="L110" s="1"/>
      <c r="M110" s="1"/>
      <c r="N110" s="1"/>
      <c r="O110" s="1"/>
      <c r="P110" s="1"/>
      <c r="Q110" s="1"/>
      <c r="R110" s="1"/>
      <c r="S110" s="1"/>
      <c r="T110" s="1"/>
      <c r="U110" s="1"/>
      <c r="V110" s="1"/>
      <c r="W110" s="1"/>
      <c r="X110" s="1"/>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1"/>
      <c r="B111" s="96"/>
      <c r="C111" s="1"/>
      <c r="D111" s="1"/>
      <c r="E111" s="1"/>
      <c r="F111" s="1"/>
      <c r="G111" s="1"/>
      <c r="H111" s="1"/>
      <c r="I111" s="1"/>
      <c r="J111" s="1"/>
      <c r="K111" s="1"/>
      <c r="L111" s="1"/>
      <c r="M111" s="1"/>
      <c r="N111" s="1"/>
      <c r="O111" s="1"/>
      <c r="P111" s="1"/>
      <c r="Q111" s="1"/>
      <c r="R111" s="1"/>
      <c r="S111" s="1"/>
      <c r="T111" s="1"/>
      <c r="U111" s="1"/>
      <c r="V111" s="1"/>
      <c r="W111" s="1"/>
      <c r="X111" s="1"/>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5.75">
      <c r="A112" s="1"/>
      <c r="B112" s="96"/>
      <c r="C112" s="96"/>
      <c r="D112" s="96"/>
      <c r="E112" s="96"/>
      <c r="F112" s="1"/>
      <c r="G112" s="1"/>
      <c r="H112" s="1"/>
      <c r="I112" s="1"/>
      <c r="J112" s="1"/>
      <c r="K112" s="1"/>
      <c r="L112" s="1"/>
      <c r="M112" s="1"/>
      <c r="N112" s="1"/>
      <c r="O112" s="1"/>
      <c r="P112" s="1"/>
      <c r="Q112" s="1"/>
      <c r="R112" s="1"/>
      <c r="S112" s="1"/>
      <c r="T112" s="1"/>
      <c r="U112" s="1"/>
      <c r="V112" s="1"/>
      <c r="W112" s="1"/>
      <c r="X112" s="1"/>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5.75">
      <c r="A113" s="1"/>
      <c r="B113" s="1"/>
      <c r="C113" s="1"/>
      <c r="D113" s="1"/>
      <c r="E113" s="1"/>
      <c r="F113" s="96"/>
      <c r="G113" s="72"/>
      <c r="H113" s="1"/>
      <c r="I113" s="1"/>
      <c r="J113" s="1"/>
      <c r="K113" s="1"/>
      <c r="L113" s="1"/>
      <c r="M113" s="1"/>
      <c r="N113" s="1"/>
      <c r="O113" s="1"/>
      <c r="P113" s="1"/>
      <c r="Q113" s="1"/>
      <c r="R113" s="1"/>
      <c r="S113" s="1"/>
      <c r="T113" s="1"/>
      <c r="U113" s="1"/>
      <c r="V113" s="1"/>
      <c r="W113" s="1"/>
      <c r="X113" s="1"/>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
      <c r="B118" s="1"/>
      <c r="C118" s="1"/>
      <c r="D118" s="1"/>
      <c r="E118" s="1"/>
      <c r="F118" s="1"/>
      <c r="G118" s="1"/>
      <c r="H118" s="1"/>
      <c r="I118" s="1"/>
      <c r="J118" s="1"/>
      <c r="K118" s="1"/>
      <c r="L118" s="1"/>
      <c r="O118" s="1"/>
      <c r="P118" s="1"/>
      <c r="Q118" s="1"/>
      <c r="R118" s="1"/>
      <c r="S118" s="1"/>
      <c r="T118" s="1"/>
      <c r="U118" s="1"/>
      <c r="V118" s="1"/>
      <c r="W118" s="1"/>
      <c r="X118" s="1"/>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F119" s="1"/>
      <c r="G119" s="1"/>
      <c r="H119" s="1"/>
      <c r="I119" s="1"/>
      <c r="J119" s="1"/>
      <c r="K119" s="1"/>
      <c r="L119" s="1"/>
      <c r="O119" s="1"/>
      <c r="P119" s="1"/>
      <c r="Q119" s="1"/>
      <c r="R119" s="1"/>
      <c r="S119" s="1"/>
      <c r="T119" s="1"/>
      <c r="U119" s="1"/>
      <c r="V119" s="1"/>
      <c r="W119" s="1"/>
      <c r="X119" s="1"/>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J120" s="1"/>
      <c r="K120" s="1"/>
      <c r="L120" s="1"/>
      <c r="M120" s="1"/>
      <c r="N120" s="1"/>
      <c r="O120" s="1"/>
      <c r="P120" s="1"/>
      <c r="Q120" s="1"/>
      <c r="R120" s="1"/>
      <c r="S120" s="1"/>
      <c r="T120" s="1"/>
      <c r="U120" s="1"/>
      <c r="V120" s="1"/>
      <c r="W120" s="1"/>
      <c r="X120" s="1"/>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sheetData>
  <mergeCells count="78">
    <mergeCell ref="A15:D15"/>
    <mergeCell ref="A1:H1"/>
    <mergeCell ref="A2:H2"/>
    <mergeCell ref="B5:J5"/>
    <mergeCell ref="A8:D8"/>
    <mergeCell ref="J8:M8"/>
    <mergeCell ref="A9:D9"/>
    <mergeCell ref="A10:D10"/>
    <mergeCell ref="A11:D11"/>
    <mergeCell ref="A12:D12"/>
    <mergeCell ref="A13:D13"/>
    <mergeCell ref="A14:D14"/>
    <mergeCell ref="A28:D28"/>
    <mergeCell ref="A16:D16"/>
    <mergeCell ref="O19:U19"/>
    <mergeCell ref="V19:X19"/>
    <mergeCell ref="A20:D20"/>
    <mergeCell ref="A21:D21"/>
    <mergeCell ref="A22:D22"/>
    <mergeCell ref="A23:D23"/>
    <mergeCell ref="A24:D24"/>
    <mergeCell ref="A25:D25"/>
    <mergeCell ref="A26:D26"/>
    <mergeCell ref="A27:D27"/>
    <mergeCell ref="A41:D41"/>
    <mergeCell ref="A29:D29"/>
    <mergeCell ref="A30:D30"/>
    <mergeCell ref="A31:D31"/>
    <mergeCell ref="A32:D32"/>
    <mergeCell ref="A33:D33"/>
    <mergeCell ref="A34:D34"/>
    <mergeCell ref="A35:D35"/>
    <mergeCell ref="A36:D36"/>
    <mergeCell ref="A38:D38"/>
    <mergeCell ref="A39:D39"/>
    <mergeCell ref="A40:D40"/>
    <mergeCell ref="A57:D57"/>
    <mergeCell ref="A42:D42"/>
    <mergeCell ref="A43:D43"/>
    <mergeCell ref="A46:D46"/>
    <mergeCell ref="A49:D49"/>
    <mergeCell ref="A50:D50"/>
    <mergeCell ref="A51:D51"/>
    <mergeCell ref="A52:D52"/>
    <mergeCell ref="A53:D53"/>
    <mergeCell ref="A54:D54"/>
    <mergeCell ref="A55:D55"/>
    <mergeCell ref="A56:D56"/>
    <mergeCell ref="A72:D72"/>
    <mergeCell ref="A61:D61"/>
    <mergeCell ref="A62:D62"/>
    <mergeCell ref="A63:D63"/>
    <mergeCell ref="A64:D64"/>
    <mergeCell ref="A65:D65"/>
    <mergeCell ref="A66:D66"/>
    <mergeCell ref="A67:D67"/>
    <mergeCell ref="A68:D68"/>
    <mergeCell ref="A69:D69"/>
    <mergeCell ref="A70:D70"/>
    <mergeCell ref="A71:D71"/>
    <mergeCell ref="A84:D84"/>
    <mergeCell ref="A73:D73"/>
    <mergeCell ref="A74:D74"/>
    <mergeCell ref="A75:D75"/>
    <mergeCell ref="A76:D76"/>
    <mergeCell ref="A77:D77"/>
    <mergeCell ref="A78:D78"/>
    <mergeCell ref="A79:D79"/>
    <mergeCell ref="A80:D80"/>
    <mergeCell ref="A81:D81"/>
    <mergeCell ref="A82:D82"/>
    <mergeCell ref="A83:D83"/>
    <mergeCell ref="A85:D85"/>
    <mergeCell ref="I88:I89"/>
    <mergeCell ref="J88:J89"/>
    <mergeCell ref="K88:K89"/>
    <mergeCell ref="N88:N89"/>
    <mergeCell ref="F89:G89"/>
  </mergeCells>
  <pageMargins left="0.7" right="0.7" top="0.75" bottom="0.75" header="0.3" footer="0.3"/>
  <pageSetup paperSize="9" scale="29" fitToWidth="0" orientation="landscape" horizontalDpi="300" verticalDpi="300" r:id="rId1"/>
  <rowBreaks count="1" manualBreakCount="1">
    <brk id="99"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FD1E7-69D0-4ED2-B981-75C66F3C62C3}">
  <sheetPr>
    <pageSetUpPr fitToPage="1"/>
  </sheetPr>
  <dimension ref="A1:BT144"/>
  <sheetViews>
    <sheetView view="pageBreakPreview" topLeftCell="A24" zoomScale="87" zoomScaleNormal="70" zoomScaleSheetLayoutView="87" workbookViewId="0">
      <selection activeCell="G9" sqref="G9:G25"/>
    </sheetView>
  </sheetViews>
  <sheetFormatPr baseColWidth="10" defaultColWidth="10.7109375" defaultRowHeight="15"/>
  <cols>
    <col min="3" max="3" width="11.42578125" customWidth="1"/>
    <col min="4" max="4" width="21.7109375" bestFit="1" customWidth="1"/>
    <col min="5" max="6" width="11.42578125" customWidth="1"/>
    <col min="7" max="7" width="13.42578125" customWidth="1"/>
    <col min="8" max="8" width="15.42578125" customWidth="1"/>
    <col min="10" max="10" width="13" customWidth="1"/>
    <col min="11" max="12" width="13.42578125" customWidth="1"/>
    <col min="13" max="13" width="12.42578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137</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c r="B9" s="274"/>
      <c r="C9" s="274"/>
      <c r="D9" s="275"/>
      <c r="E9" s="4" t="s">
        <v>11</v>
      </c>
      <c r="F9" s="129"/>
      <c r="G9" s="129"/>
      <c r="H9" s="148">
        <f>G9*F9</f>
        <v>0</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66"/>
      <c r="B10" s="267"/>
      <c r="C10" s="267"/>
      <c r="D10" s="268"/>
      <c r="E10" s="4" t="s">
        <v>11</v>
      </c>
      <c r="F10" s="129"/>
      <c r="G10" s="129"/>
      <c r="H10" s="148">
        <f t="shared" ref="H10:H26" si="0">G10*F10</f>
        <v>0</v>
      </c>
      <c r="I10" s="38"/>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66"/>
      <c r="B11" s="267"/>
      <c r="C11" s="267"/>
      <c r="D11" s="268"/>
      <c r="E11" s="4" t="s">
        <v>11</v>
      </c>
      <c r="F11" s="129"/>
      <c r="G11" s="129"/>
      <c r="H11" s="148">
        <f t="shared" si="0"/>
        <v>0</v>
      </c>
      <c r="I11" s="38"/>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66"/>
      <c r="B12" s="267"/>
      <c r="C12" s="267"/>
      <c r="D12" s="268"/>
      <c r="E12" s="4" t="s">
        <v>11</v>
      </c>
      <c r="F12" s="129"/>
      <c r="G12" s="129"/>
      <c r="H12" s="148">
        <f t="shared" si="0"/>
        <v>0</v>
      </c>
      <c r="I12" s="38"/>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66"/>
      <c r="B13" s="267"/>
      <c r="C13" s="267"/>
      <c r="D13" s="268"/>
      <c r="E13" s="4" t="s">
        <v>11</v>
      </c>
      <c r="F13" s="129"/>
      <c r="G13" s="129"/>
      <c r="H13" s="148">
        <f t="shared" si="0"/>
        <v>0</v>
      </c>
      <c r="I13" s="38"/>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66"/>
      <c r="B14" s="267"/>
      <c r="C14" s="267"/>
      <c r="D14" s="268"/>
      <c r="E14" s="4" t="s">
        <v>11</v>
      </c>
      <c r="F14" s="129"/>
      <c r="G14" s="129"/>
      <c r="H14" s="148">
        <f t="shared" si="0"/>
        <v>0</v>
      </c>
      <c r="I14" s="38"/>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66"/>
      <c r="B15" s="267"/>
      <c r="C15" s="267"/>
      <c r="D15" s="268"/>
      <c r="E15" s="4" t="s">
        <v>11</v>
      </c>
      <c r="F15" s="129"/>
      <c r="G15" s="129"/>
      <c r="H15" s="148">
        <f t="shared" si="0"/>
        <v>0</v>
      </c>
      <c r="I15" s="38"/>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c r="B16" s="267"/>
      <c r="C16" s="267"/>
      <c r="D16" s="268"/>
      <c r="E16" s="4" t="s">
        <v>11</v>
      </c>
      <c r="F16" s="129"/>
      <c r="G16" s="129"/>
      <c r="H16" s="148">
        <f t="shared" si="0"/>
        <v>0</v>
      </c>
      <c r="I16" s="38"/>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266"/>
      <c r="B17" s="267"/>
      <c r="C17" s="267"/>
      <c r="D17" s="268"/>
      <c r="E17" s="4" t="s">
        <v>11</v>
      </c>
      <c r="F17" s="129"/>
      <c r="G17" s="129"/>
      <c r="H17" s="148">
        <f t="shared" si="0"/>
        <v>0</v>
      </c>
      <c r="I17" s="38"/>
      <c r="J17" s="16"/>
      <c r="K17" s="139"/>
      <c r="L17" s="139"/>
      <c r="M17" s="139"/>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2"/>
      <c r="B18" s="267"/>
      <c r="C18" s="267"/>
      <c r="D18" s="268"/>
      <c r="E18" s="4" t="s">
        <v>11</v>
      </c>
      <c r="F18" s="129"/>
      <c r="G18" s="129"/>
      <c r="H18" s="148">
        <f t="shared" si="0"/>
        <v>0</v>
      </c>
      <c r="I18" s="38"/>
      <c r="J18" s="16"/>
      <c r="K18" s="139"/>
      <c r="L18" s="139"/>
      <c r="M18" s="139"/>
      <c r="N18" s="139"/>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266"/>
      <c r="B19" s="267"/>
      <c r="C19" s="267"/>
      <c r="D19" s="268"/>
      <c r="E19" s="4" t="s">
        <v>11</v>
      </c>
      <c r="F19" s="129"/>
      <c r="G19" s="129"/>
      <c r="H19" s="148">
        <f t="shared" si="0"/>
        <v>0</v>
      </c>
      <c r="I19" s="38"/>
      <c r="J19" s="16"/>
      <c r="K19" s="139"/>
      <c r="L19" s="139"/>
      <c r="M19" s="139"/>
      <c r="N19" s="139"/>
      <c r="O19" s="16"/>
      <c r="P19" s="16"/>
      <c r="Q19" s="16"/>
      <c r="R19" s="16"/>
      <c r="S19" s="16"/>
      <c r="T19" s="16"/>
      <c r="U19" s="16"/>
      <c r="V19" s="16"/>
      <c r="W19" s="16"/>
      <c r="X19" s="16"/>
      <c r="Y19" s="1"/>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15.75">
      <c r="A20" s="266"/>
      <c r="B20" s="267"/>
      <c r="C20" s="267"/>
      <c r="D20" s="268"/>
      <c r="E20" s="4" t="s">
        <v>11</v>
      </c>
      <c r="F20" s="129"/>
      <c r="G20" s="129"/>
      <c r="H20" s="148">
        <f t="shared" si="0"/>
        <v>0</v>
      </c>
      <c r="I20" s="134"/>
      <c r="J20" s="16"/>
      <c r="K20" s="139"/>
      <c r="L20" s="139"/>
      <c r="M20" s="139"/>
      <c r="N20" s="139"/>
      <c r="O20" s="16"/>
      <c r="P20" s="16"/>
      <c r="Q20" s="16"/>
      <c r="R20" s="16"/>
      <c r="S20" s="16"/>
      <c r="T20" s="16"/>
      <c r="U20" s="16"/>
      <c r="V20" s="16"/>
      <c r="W20" s="16"/>
      <c r="X20" s="16"/>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66"/>
      <c r="B21" s="267"/>
      <c r="C21" s="267"/>
      <c r="D21" s="268"/>
      <c r="E21" s="4" t="s">
        <v>11</v>
      </c>
      <c r="F21" s="129"/>
      <c r="G21" s="129"/>
      <c r="H21" s="148">
        <f t="shared" si="0"/>
        <v>0</v>
      </c>
      <c r="I21" s="134"/>
      <c r="J21" s="16"/>
      <c r="K21" s="139"/>
      <c r="L21" s="139"/>
      <c r="M21" s="139"/>
      <c r="N21" s="139"/>
      <c r="O21" s="16"/>
      <c r="P21" s="16"/>
      <c r="Q21" s="16"/>
      <c r="R21" s="16"/>
      <c r="S21" s="16"/>
      <c r="T21" s="16"/>
      <c r="U21" s="16"/>
      <c r="V21" s="16"/>
      <c r="W21" s="16"/>
      <c r="X21" s="16"/>
      <c r="Y21" s="1"/>
      <c r="Z21" s="120"/>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row>
    <row r="22" spans="1:72" ht="15.75">
      <c r="A22" s="266"/>
      <c r="B22" s="267"/>
      <c r="C22" s="267"/>
      <c r="D22" s="268"/>
      <c r="E22" s="4" t="s">
        <v>196</v>
      </c>
      <c r="F22" s="129"/>
      <c r="G22" s="129"/>
      <c r="H22" s="148">
        <f t="shared" si="0"/>
        <v>0</v>
      </c>
      <c r="I22" s="134"/>
      <c r="J22" s="16"/>
      <c r="K22" s="139"/>
      <c r="L22" s="280" t="s">
        <v>158</v>
      </c>
      <c r="M22" s="280"/>
      <c r="N22" s="280"/>
      <c r="O22" s="280"/>
      <c r="P22" s="280"/>
      <c r="Q22" s="280"/>
      <c r="R22" s="16"/>
      <c r="S22" s="16"/>
      <c r="T22" s="16"/>
      <c r="U22" s="16"/>
      <c r="V22" s="16"/>
      <c r="W22" s="16"/>
      <c r="X22" s="16"/>
      <c r="Y22" s="1"/>
      <c r="Z22" s="120"/>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row>
    <row r="23" spans="1:72" ht="15.75">
      <c r="A23" s="272"/>
      <c r="B23" s="267"/>
      <c r="C23" s="267"/>
      <c r="D23" s="268"/>
      <c r="E23" s="4" t="s">
        <v>11</v>
      </c>
      <c r="F23" s="129"/>
      <c r="G23" s="129"/>
      <c r="H23" s="148">
        <f t="shared" si="0"/>
        <v>0</v>
      </c>
      <c r="I23" s="134"/>
      <c r="J23" s="16"/>
      <c r="K23" s="139"/>
      <c r="L23" s="280"/>
      <c r="M23" s="280"/>
      <c r="N23" s="280"/>
      <c r="O23" s="280"/>
      <c r="P23" s="280"/>
      <c r="Q23" s="280"/>
      <c r="R23" s="16"/>
      <c r="S23" s="16"/>
      <c r="T23" s="16"/>
      <c r="U23" s="16"/>
      <c r="V23" s="16"/>
      <c r="W23" s="16"/>
      <c r="X23" s="16"/>
      <c r="Y23" s="1"/>
      <c r="Z23" s="120"/>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row>
    <row r="24" spans="1:72" ht="15.75">
      <c r="A24" s="266"/>
      <c r="B24" s="267"/>
      <c r="C24" s="267"/>
      <c r="D24" s="268"/>
      <c r="E24" s="4" t="s">
        <v>11</v>
      </c>
      <c r="F24" s="129"/>
      <c r="G24" s="129"/>
      <c r="H24" s="148">
        <f t="shared" si="0"/>
        <v>0</v>
      </c>
      <c r="I24" s="134"/>
      <c r="J24" s="16"/>
      <c r="K24" s="139"/>
      <c r="L24" s="280"/>
      <c r="M24" s="280"/>
      <c r="N24" s="280"/>
      <c r="O24" s="280"/>
      <c r="P24" s="280"/>
      <c r="Q24" s="280"/>
      <c r="R24" s="16"/>
      <c r="S24" s="16"/>
      <c r="T24" s="16"/>
      <c r="U24" s="16"/>
      <c r="V24" s="16"/>
      <c r="W24" s="16"/>
      <c r="X24" s="16"/>
      <c r="Y24" s="1"/>
      <c r="Z24" s="120"/>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row>
    <row r="25" spans="1:72" ht="15.75">
      <c r="A25" s="266"/>
      <c r="B25" s="267"/>
      <c r="C25" s="267"/>
      <c r="D25" s="268"/>
      <c r="E25" s="4" t="s">
        <v>200</v>
      </c>
      <c r="F25" s="129"/>
      <c r="G25" s="129"/>
      <c r="H25" s="148">
        <f t="shared" si="0"/>
        <v>0</v>
      </c>
      <c r="I25" s="134"/>
      <c r="J25" s="16"/>
      <c r="K25" s="139"/>
      <c r="L25" s="280"/>
      <c r="M25" s="280"/>
      <c r="N25" s="280"/>
      <c r="O25" s="280"/>
      <c r="P25" s="280"/>
      <c r="Q25" s="280"/>
      <c r="R25" s="16"/>
      <c r="S25" s="16"/>
      <c r="T25" s="16"/>
      <c r="U25" s="16"/>
      <c r="V25" s="16"/>
      <c r="W25" s="16"/>
      <c r="X25" s="16"/>
      <c r="Y25" s="1"/>
      <c r="Z25" s="120"/>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row>
    <row r="26" spans="1:72" ht="15.75">
      <c r="A26" s="266"/>
      <c r="B26" s="267"/>
      <c r="C26" s="267"/>
      <c r="D26" s="268"/>
      <c r="E26" s="4" t="s">
        <v>11</v>
      </c>
      <c r="F26" s="129"/>
      <c r="G26" s="129"/>
      <c r="H26" s="148">
        <f t="shared" si="0"/>
        <v>0</v>
      </c>
      <c r="I26" s="134">
        <f>H26*1.455</f>
        <v>0</v>
      </c>
      <c r="J26" s="16"/>
      <c r="K26" s="139"/>
      <c r="L26" s="139"/>
      <c r="M26" s="139"/>
      <c r="N26" s="139"/>
      <c r="O26" s="16"/>
      <c r="P26" s="16"/>
      <c r="Q26" s="16"/>
      <c r="R26" s="16"/>
      <c r="S26" s="16"/>
      <c r="T26" s="16"/>
      <c r="U26" s="16"/>
      <c r="V26" s="16"/>
      <c r="W26" s="16"/>
      <c r="X26" s="16"/>
      <c r="Y26" s="1"/>
      <c r="Z26" s="120"/>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row>
    <row r="27" spans="1:72" ht="15.75">
      <c r="A27" s="16"/>
      <c r="B27" s="16"/>
      <c r="C27" s="16"/>
      <c r="D27" s="16"/>
      <c r="E27" s="16"/>
      <c r="F27" s="16"/>
      <c r="G27" s="6" t="s">
        <v>12</v>
      </c>
      <c r="H27" s="6">
        <f>SUM(H9:H26)</f>
        <v>0</v>
      </c>
      <c r="I27" s="134"/>
      <c r="J27" s="2"/>
      <c r="K27" s="139"/>
      <c r="L27" s="139"/>
      <c r="M27" s="143"/>
      <c r="N27" s="139"/>
      <c r="O27" s="16"/>
      <c r="P27" s="16"/>
      <c r="Q27" s="16"/>
      <c r="R27" s="16"/>
      <c r="S27" s="16"/>
      <c r="T27" s="16"/>
      <c r="U27" s="16"/>
      <c r="V27" s="16"/>
      <c r="W27" s="16"/>
      <c r="X27" s="16"/>
      <c r="Y27" s="1"/>
      <c r="Z27" s="120"/>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row>
    <row r="28" spans="1:72" ht="15.75">
      <c r="A28" s="27"/>
      <c r="B28" s="16"/>
      <c r="C28" s="16"/>
      <c r="D28" s="16"/>
      <c r="E28" s="16"/>
      <c r="F28" s="16"/>
      <c r="G28" s="16"/>
      <c r="H28" s="30"/>
      <c r="I28" s="30"/>
      <c r="J28" s="144"/>
      <c r="K28" s="144"/>
      <c r="L28" s="16"/>
      <c r="M28" s="3"/>
      <c r="N28" s="16"/>
      <c r="O28" s="16"/>
      <c r="P28" s="16"/>
      <c r="Q28" s="16"/>
      <c r="R28" s="16"/>
      <c r="S28" s="16"/>
      <c r="T28" s="16"/>
      <c r="U28" s="16"/>
      <c r="V28" s="16"/>
      <c r="W28" s="16"/>
      <c r="X28" s="16"/>
      <c r="Y28" s="1"/>
      <c r="Z28" s="120"/>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row>
    <row r="29" spans="1:72" ht="15.75">
      <c r="A29" s="3" t="s">
        <v>13</v>
      </c>
      <c r="B29" s="7"/>
      <c r="C29" s="7"/>
      <c r="D29" s="7"/>
      <c r="E29" s="7"/>
      <c r="F29" s="7"/>
      <c r="G29" s="8"/>
      <c r="H29" s="9"/>
      <c r="I29" s="9"/>
      <c r="J29" s="10"/>
      <c r="K29" s="7"/>
      <c r="L29" s="7"/>
      <c r="M29" s="7"/>
      <c r="N29" s="7"/>
      <c r="O29" s="269" t="s">
        <v>14</v>
      </c>
      <c r="P29" s="270"/>
      <c r="Q29" s="270"/>
      <c r="R29" s="270"/>
      <c r="S29" s="270"/>
      <c r="T29" s="270"/>
      <c r="U29" s="271"/>
      <c r="V29" s="263" t="s">
        <v>15</v>
      </c>
      <c r="W29" s="263"/>
      <c r="X29" s="264"/>
      <c r="Y29" s="1" t="s">
        <v>157</v>
      </c>
      <c r="Z29" s="120"/>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row>
    <row r="30" spans="1:72" ht="31.5">
      <c r="A30" s="265" t="s">
        <v>16</v>
      </c>
      <c r="B30" s="265"/>
      <c r="C30" s="265"/>
      <c r="D30" s="265"/>
      <c r="E30" s="121" t="s">
        <v>8</v>
      </c>
      <c r="F30" s="121" t="s">
        <v>9</v>
      </c>
      <c r="G30" s="121" t="s">
        <v>159</v>
      </c>
      <c r="H30" s="121" t="s">
        <v>0</v>
      </c>
      <c r="I30" s="121" t="s">
        <v>9</v>
      </c>
      <c r="J30" s="121" t="s">
        <v>17</v>
      </c>
      <c r="K30" s="121" t="s">
        <v>0</v>
      </c>
      <c r="L30" s="121" t="s">
        <v>9</v>
      </c>
      <c r="M30" s="11" t="s">
        <v>160</v>
      </c>
      <c r="N30" s="121" t="s">
        <v>0</v>
      </c>
      <c r="O30" s="121" t="s">
        <v>18</v>
      </c>
      <c r="P30" s="121" t="s">
        <v>19</v>
      </c>
      <c r="Q30" s="121" t="s">
        <v>20</v>
      </c>
      <c r="R30" s="121" t="s">
        <v>21</v>
      </c>
      <c r="S30" s="121" t="s">
        <v>22</v>
      </c>
      <c r="T30" s="121" t="s">
        <v>23</v>
      </c>
      <c r="U30" s="121" t="s">
        <v>24</v>
      </c>
      <c r="V30" s="11" t="s">
        <v>25</v>
      </c>
      <c r="W30" s="11" t="s">
        <v>24</v>
      </c>
      <c r="X30" s="11" t="s">
        <v>26</v>
      </c>
      <c r="Y30" s="1"/>
      <c r="Z30" s="120"/>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row>
    <row r="31" spans="1:72" ht="15.75">
      <c r="A31" s="242" t="s">
        <v>30</v>
      </c>
      <c r="B31" s="243"/>
      <c r="C31" s="243"/>
      <c r="D31" s="244"/>
      <c r="E31" s="124" t="s">
        <v>28</v>
      </c>
      <c r="F31" s="128"/>
      <c r="G31" s="12">
        <v>390.39</v>
      </c>
      <c r="H31" s="12">
        <f t="shared" ref="H31:H45" si="1">F31*G31</f>
        <v>0</v>
      </c>
      <c r="I31" s="128"/>
      <c r="J31" s="13">
        <v>358.81</v>
      </c>
      <c r="K31" s="13">
        <f t="shared" ref="K31:K53" si="2">I31*J31</f>
        <v>0</v>
      </c>
      <c r="L31" s="129"/>
      <c r="M31" s="13">
        <v>538.27</v>
      </c>
      <c r="N31" s="13">
        <f t="shared" ref="N31:N53" si="3">L31*M31</f>
        <v>0</v>
      </c>
      <c r="O31" s="107"/>
      <c r="P31" s="107"/>
      <c r="Q31" s="107"/>
      <c r="R31" s="107"/>
      <c r="S31" s="107"/>
      <c r="T31" s="107"/>
      <c r="U31" s="107"/>
      <c r="V31" s="15">
        <f t="shared" ref="V31:V53" si="4">+O31+P31+Q31+R31+S31+T31+U31-W31-X31</f>
        <v>0</v>
      </c>
      <c r="W31" s="107"/>
      <c r="X31" s="107"/>
      <c r="Y31" s="16"/>
      <c r="Z31" s="17"/>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row>
    <row r="32" spans="1:72" ht="15.75">
      <c r="A32" s="260" t="s">
        <v>163</v>
      </c>
      <c r="B32" s="260"/>
      <c r="C32" s="260"/>
      <c r="D32" s="260"/>
      <c r="E32" s="124" t="s">
        <v>28</v>
      </c>
      <c r="F32" s="128"/>
      <c r="G32" s="12">
        <v>243.45</v>
      </c>
      <c r="H32" s="12">
        <f t="shared" si="1"/>
        <v>0</v>
      </c>
      <c r="I32" s="128"/>
      <c r="J32" s="13">
        <v>211.59</v>
      </c>
      <c r="K32" s="13">
        <f t="shared" si="2"/>
        <v>0</v>
      </c>
      <c r="L32" s="129"/>
      <c r="M32" s="13">
        <v>317.39</v>
      </c>
      <c r="N32" s="13">
        <f t="shared" si="3"/>
        <v>0</v>
      </c>
      <c r="O32" s="107"/>
      <c r="P32" s="107"/>
      <c r="Q32" s="107"/>
      <c r="R32" s="107"/>
      <c r="S32" s="107"/>
      <c r="T32" s="107"/>
      <c r="U32" s="107"/>
      <c r="V32" s="15">
        <f t="shared" si="4"/>
        <v>0</v>
      </c>
      <c r="W32" s="107"/>
      <c r="X32" s="107"/>
      <c r="Y32" s="16" t="s">
        <v>168</v>
      </c>
      <c r="Z32" s="17"/>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row>
    <row r="33" spans="1:72" s="102" customFormat="1" ht="15.75">
      <c r="A33" s="242" t="s">
        <v>31</v>
      </c>
      <c r="B33" s="243"/>
      <c r="C33" s="243"/>
      <c r="D33" s="244"/>
      <c r="E33" s="124" t="s">
        <v>28</v>
      </c>
      <c r="F33" s="128"/>
      <c r="G33" s="14">
        <v>390.39</v>
      </c>
      <c r="H33" s="12">
        <f t="shared" si="1"/>
        <v>0</v>
      </c>
      <c r="I33" s="128"/>
      <c r="J33" s="13">
        <v>358.81</v>
      </c>
      <c r="K33" s="13">
        <f t="shared" si="2"/>
        <v>0</v>
      </c>
      <c r="L33" s="129"/>
      <c r="M33" s="13">
        <v>538.22</v>
      </c>
      <c r="N33" s="13">
        <f t="shared" si="3"/>
        <v>0</v>
      </c>
      <c r="O33" s="107"/>
      <c r="P33" s="107"/>
      <c r="Q33" s="107"/>
      <c r="R33" s="107"/>
      <c r="S33" s="107"/>
      <c r="T33" s="107"/>
      <c r="U33" s="107"/>
      <c r="V33" s="15">
        <f t="shared" si="4"/>
        <v>0</v>
      </c>
      <c r="W33" s="107"/>
      <c r="X33" s="107"/>
      <c r="Y33" s="7" t="s">
        <v>161</v>
      </c>
      <c r="Z33" s="101"/>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row>
    <row r="34" spans="1:72" s="106" customFormat="1" ht="15.75">
      <c r="A34" s="242" t="s">
        <v>32</v>
      </c>
      <c r="B34" s="243"/>
      <c r="C34" s="243"/>
      <c r="D34" s="244"/>
      <c r="E34" s="124" t="s">
        <v>28</v>
      </c>
      <c r="F34" s="128"/>
      <c r="G34" s="14">
        <v>231.67</v>
      </c>
      <c r="H34" s="12">
        <f t="shared" si="1"/>
        <v>0</v>
      </c>
      <c r="I34" s="128"/>
      <c r="J34" s="13">
        <v>197.63</v>
      </c>
      <c r="K34" s="13">
        <f t="shared" si="2"/>
        <v>0</v>
      </c>
      <c r="L34" s="129"/>
      <c r="M34" s="13">
        <v>296.45</v>
      </c>
      <c r="N34" s="13">
        <f t="shared" si="3"/>
        <v>0</v>
      </c>
      <c r="O34" s="107"/>
      <c r="P34" s="107"/>
      <c r="Q34" s="107"/>
      <c r="R34" s="107"/>
      <c r="S34" s="107"/>
      <c r="T34" s="107"/>
      <c r="U34" s="107"/>
      <c r="V34" s="15">
        <f t="shared" si="4"/>
        <v>0</v>
      </c>
      <c r="W34" s="107"/>
      <c r="X34" s="107"/>
      <c r="Y34" s="104" t="s">
        <v>162</v>
      </c>
      <c r="Z34" s="105"/>
      <c r="AA34" s="104"/>
      <c r="AB34" s="104"/>
      <c r="AC34" s="104"/>
      <c r="AD34" s="104"/>
      <c r="AE34" s="104"/>
      <c r="AF34" s="104"/>
      <c r="AG34" s="104"/>
      <c r="AH34" s="104"/>
      <c r="AI34" s="104"/>
      <c r="AJ34" s="104"/>
      <c r="AK34" s="104"/>
      <c r="AL34" s="104"/>
      <c r="AM34" s="104"/>
      <c r="AN34" s="104"/>
      <c r="AO34" s="104"/>
      <c r="AP34" s="104"/>
      <c r="AQ34" s="104"/>
      <c r="AR34" s="104"/>
      <c r="AS34" s="104"/>
      <c r="AT34" s="104"/>
      <c r="AU34" s="104"/>
      <c r="AV34" s="104"/>
      <c r="AW34" s="104"/>
      <c r="AX34" s="104"/>
      <c r="AY34" s="104"/>
      <c r="AZ34" s="104"/>
      <c r="BA34" s="104"/>
      <c r="BB34" s="104"/>
      <c r="BC34" s="104"/>
      <c r="BD34" s="104"/>
      <c r="BE34" s="104"/>
      <c r="BF34" s="104"/>
      <c r="BG34" s="104"/>
      <c r="BH34" s="104"/>
      <c r="BI34" s="104"/>
      <c r="BJ34" s="104"/>
      <c r="BK34" s="104"/>
      <c r="BL34" s="104"/>
      <c r="BM34" s="104"/>
      <c r="BN34" s="104"/>
      <c r="BO34" s="104"/>
      <c r="BP34" s="104"/>
      <c r="BQ34" s="104"/>
      <c r="BR34" s="104"/>
      <c r="BS34" s="104"/>
      <c r="BT34" s="104"/>
    </row>
    <row r="35" spans="1:72" ht="15.75">
      <c r="A35" s="242" t="s">
        <v>33</v>
      </c>
      <c r="B35" s="243"/>
      <c r="C35" s="243"/>
      <c r="D35" s="244"/>
      <c r="E35" s="124" t="s">
        <v>28</v>
      </c>
      <c r="F35" s="128"/>
      <c r="G35" s="14">
        <v>310.62</v>
      </c>
      <c r="H35" s="12">
        <f t="shared" si="1"/>
        <v>0</v>
      </c>
      <c r="I35" s="128"/>
      <c r="J35" s="13">
        <v>291.24</v>
      </c>
      <c r="K35" s="13">
        <f t="shared" si="2"/>
        <v>0</v>
      </c>
      <c r="L35" s="129"/>
      <c r="M35" s="13">
        <v>436.87</v>
      </c>
      <c r="N35" s="13">
        <f t="shared" si="3"/>
        <v>0</v>
      </c>
      <c r="O35" s="107"/>
      <c r="P35" s="107"/>
      <c r="Q35" s="107"/>
      <c r="R35" s="107"/>
      <c r="S35" s="107"/>
      <c r="T35" s="107"/>
      <c r="U35" s="107"/>
      <c r="V35" s="15">
        <f t="shared" si="4"/>
        <v>0</v>
      </c>
      <c r="W35" s="107"/>
      <c r="X35" s="107"/>
      <c r="Y35" s="16"/>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s="100" customFormat="1" ht="15.75">
      <c r="A36" s="242" t="s">
        <v>34</v>
      </c>
      <c r="B36" s="243"/>
      <c r="C36" s="243"/>
      <c r="D36" s="244"/>
      <c r="E36" s="124" t="s">
        <v>28</v>
      </c>
      <c r="F36" s="128"/>
      <c r="G36" s="14">
        <v>310.62</v>
      </c>
      <c r="H36" s="12">
        <f t="shared" si="1"/>
        <v>0</v>
      </c>
      <c r="I36" s="128"/>
      <c r="J36" s="13">
        <v>291.24</v>
      </c>
      <c r="K36" s="13">
        <f t="shared" si="2"/>
        <v>0</v>
      </c>
      <c r="L36" s="129"/>
      <c r="M36" s="13">
        <v>436.87</v>
      </c>
      <c r="N36" s="13">
        <f t="shared" si="3"/>
        <v>0</v>
      </c>
      <c r="O36" s="107"/>
      <c r="P36" s="107"/>
      <c r="Q36" s="107"/>
      <c r="R36" s="107"/>
      <c r="S36" s="107"/>
      <c r="T36" s="107"/>
      <c r="U36" s="107"/>
      <c r="V36" s="15">
        <f t="shared" si="4"/>
        <v>0</v>
      </c>
      <c r="W36" s="107"/>
      <c r="X36" s="107"/>
      <c r="Y36" s="16" t="s">
        <v>164</v>
      </c>
      <c r="Z36" s="17"/>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row>
    <row r="37" spans="1:72" s="106" customFormat="1" ht="15.75">
      <c r="A37" s="260" t="s">
        <v>128</v>
      </c>
      <c r="B37" s="260"/>
      <c r="C37" s="260"/>
      <c r="D37" s="260"/>
      <c r="E37" s="124" t="s">
        <v>28</v>
      </c>
      <c r="F37" s="128"/>
      <c r="G37" s="14"/>
      <c r="H37" s="12">
        <f t="shared" si="1"/>
        <v>0</v>
      </c>
      <c r="I37" s="128"/>
      <c r="J37" s="13">
        <v>0</v>
      </c>
      <c r="K37" s="13">
        <f t="shared" si="2"/>
        <v>0</v>
      </c>
      <c r="L37" s="129"/>
      <c r="M37" s="13">
        <v>0</v>
      </c>
      <c r="N37" s="13">
        <f t="shared" si="3"/>
        <v>0</v>
      </c>
      <c r="O37" s="107"/>
      <c r="P37" s="107"/>
      <c r="Q37" s="107"/>
      <c r="R37" s="107"/>
      <c r="S37" s="107"/>
      <c r="T37" s="108"/>
      <c r="U37" s="107"/>
      <c r="V37" s="15">
        <f t="shared" si="4"/>
        <v>0</v>
      </c>
      <c r="W37" s="107"/>
      <c r="X37" s="107"/>
      <c r="Y37" s="104"/>
      <c r="Z37" s="105"/>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c r="BO37" s="104"/>
      <c r="BP37" s="104"/>
      <c r="BQ37" s="104"/>
      <c r="BR37" s="104"/>
      <c r="BS37" s="104"/>
      <c r="BT37" s="104"/>
    </row>
    <row r="38" spans="1:72" ht="15.75">
      <c r="A38" s="242" t="s">
        <v>35</v>
      </c>
      <c r="B38" s="243"/>
      <c r="C38" s="243"/>
      <c r="D38" s="244"/>
      <c r="E38" s="124" t="s">
        <v>28</v>
      </c>
      <c r="F38" s="128"/>
      <c r="G38" s="14">
        <v>199.6</v>
      </c>
      <c r="H38" s="14">
        <f t="shared" si="1"/>
        <v>0</v>
      </c>
      <c r="I38" s="128"/>
      <c r="J38" s="13">
        <v>159.6</v>
      </c>
      <c r="K38" s="13">
        <f t="shared" si="2"/>
        <v>0</v>
      </c>
      <c r="L38" s="129"/>
      <c r="M38" s="13">
        <v>239.4</v>
      </c>
      <c r="N38" s="13">
        <f t="shared" si="3"/>
        <v>0</v>
      </c>
      <c r="O38" s="107"/>
      <c r="P38" s="107"/>
      <c r="Q38" s="107"/>
      <c r="R38" s="107"/>
      <c r="S38" s="107"/>
      <c r="T38" s="108"/>
      <c r="U38" s="107"/>
      <c r="V38" s="15">
        <f t="shared" si="4"/>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s="106" customFormat="1" ht="15.75">
      <c r="A39" s="260" t="s">
        <v>129</v>
      </c>
      <c r="B39" s="260"/>
      <c r="C39" s="260"/>
      <c r="D39" s="260"/>
      <c r="E39" s="124" t="s">
        <v>28</v>
      </c>
      <c r="F39" s="128"/>
      <c r="G39" s="14">
        <v>199.6</v>
      </c>
      <c r="H39" s="14">
        <f t="shared" si="1"/>
        <v>0</v>
      </c>
      <c r="I39" s="128"/>
      <c r="J39" s="13">
        <v>159.6</v>
      </c>
      <c r="K39" s="13">
        <f t="shared" si="2"/>
        <v>0</v>
      </c>
      <c r="L39" s="129"/>
      <c r="M39" s="13">
        <v>239.4</v>
      </c>
      <c r="N39" s="13">
        <f t="shared" si="3"/>
        <v>0</v>
      </c>
      <c r="O39" s="107"/>
      <c r="P39" s="107"/>
      <c r="Q39" s="107"/>
      <c r="R39" s="107"/>
      <c r="S39" s="107"/>
      <c r="T39" s="108"/>
      <c r="U39" s="107"/>
      <c r="V39" s="15">
        <f t="shared" si="4"/>
        <v>0</v>
      </c>
      <c r="W39" s="107"/>
      <c r="X39" s="107"/>
      <c r="Y39" s="104"/>
      <c r="Z39" s="105"/>
      <c r="AA39" s="104"/>
      <c r="AB39" s="104"/>
      <c r="AC39" s="104"/>
      <c r="AD39" s="104"/>
      <c r="AE39" s="104"/>
      <c r="AF39" s="104"/>
      <c r="AG39" s="104"/>
      <c r="AH39" s="104"/>
      <c r="AI39" s="104"/>
      <c r="AJ39" s="104"/>
      <c r="AK39" s="104"/>
      <c r="AL39" s="104"/>
      <c r="AM39" s="104"/>
      <c r="AN39" s="104"/>
      <c r="AO39" s="104"/>
      <c r="AP39" s="104"/>
      <c r="AQ39" s="104"/>
      <c r="AR39" s="104"/>
      <c r="AS39" s="104"/>
      <c r="AT39" s="104"/>
      <c r="AU39" s="104"/>
      <c r="AV39" s="104"/>
      <c r="AW39" s="104"/>
      <c r="AX39" s="104"/>
      <c r="AY39" s="104"/>
      <c r="AZ39" s="104"/>
      <c r="BA39" s="104"/>
      <c r="BB39" s="104"/>
      <c r="BC39" s="104"/>
      <c r="BD39" s="104"/>
      <c r="BE39" s="104"/>
      <c r="BF39" s="104"/>
      <c r="BG39" s="104"/>
      <c r="BH39" s="104"/>
      <c r="BI39" s="104"/>
      <c r="BJ39" s="104"/>
      <c r="BK39" s="104"/>
      <c r="BL39" s="104"/>
      <c r="BM39" s="104"/>
      <c r="BN39" s="104"/>
      <c r="BO39" s="104"/>
      <c r="BP39" s="104"/>
      <c r="BQ39" s="104"/>
      <c r="BR39" s="104"/>
      <c r="BS39" s="104"/>
      <c r="BT39" s="104"/>
    </row>
    <row r="40" spans="1:72" s="100" customFormat="1" ht="15.75">
      <c r="A40" s="260" t="s">
        <v>36</v>
      </c>
      <c r="B40" s="260"/>
      <c r="C40" s="260"/>
      <c r="D40" s="260"/>
      <c r="E40" s="124" t="s">
        <v>28</v>
      </c>
      <c r="F40" s="128"/>
      <c r="G40" s="14">
        <v>199.6</v>
      </c>
      <c r="H40" s="14">
        <f t="shared" si="1"/>
        <v>0</v>
      </c>
      <c r="I40" s="128"/>
      <c r="J40" s="13">
        <v>159.6</v>
      </c>
      <c r="K40" s="13">
        <f t="shared" si="2"/>
        <v>0</v>
      </c>
      <c r="L40" s="129"/>
      <c r="M40" s="13">
        <v>239.4</v>
      </c>
      <c r="N40" s="13">
        <f t="shared" si="3"/>
        <v>0</v>
      </c>
      <c r="O40" s="107"/>
      <c r="P40" s="107"/>
      <c r="Q40" s="107"/>
      <c r="R40" s="107"/>
      <c r="S40" s="107"/>
      <c r="T40" s="108"/>
      <c r="U40" s="107"/>
      <c r="V40" s="15">
        <f t="shared" si="4"/>
        <v>0</v>
      </c>
      <c r="W40" s="107"/>
      <c r="X40" s="107"/>
      <c r="Y40" s="16"/>
      <c r="Z40" s="17"/>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row>
    <row r="41" spans="1:72" s="100" customFormat="1" ht="15.75">
      <c r="A41" s="260" t="s">
        <v>37</v>
      </c>
      <c r="B41" s="260"/>
      <c r="C41" s="260"/>
      <c r="D41" s="260"/>
      <c r="E41" s="124" t="s">
        <v>28</v>
      </c>
      <c r="F41" s="128"/>
      <c r="G41" s="14">
        <v>211.15</v>
      </c>
      <c r="H41" s="12">
        <f t="shared" si="1"/>
        <v>0</v>
      </c>
      <c r="I41" s="128"/>
      <c r="J41" s="13">
        <v>173.29</v>
      </c>
      <c r="K41" s="13">
        <f t="shared" si="2"/>
        <v>0</v>
      </c>
      <c r="L41" s="129"/>
      <c r="M41" s="13">
        <v>259.94</v>
      </c>
      <c r="N41" s="13">
        <f t="shared" si="3"/>
        <v>0</v>
      </c>
      <c r="O41" s="107"/>
      <c r="P41" s="107"/>
      <c r="Q41" s="107"/>
      <c r="R41" s="107"/>
      <c r="S41" s="107"/>
      <c r="T41" s="108"/>
      <c r="U41" s="107"/>
      <c r="V41" s="15">
        <f t="shared" si="4"/>
        <v>0</v>
      </c>
      <c r="W41" s="107"/>
      <c r="X41" s="107"/>
      <c r="Y41" s="16" t="s">
        <v>166</v>
      </c>
      <c r="Z41" s="17"/>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row>
    <row r="42" spans="1:72" ht="15.75">
      <c r="A42" s="260" t="s">
        <v>38</v>
      </c>
      <c r="B42" s="260"/>
      <c r="C42" s="260"/>
      <c r="D42" s="260"/>
      <c r="E42" s="124" t="s">
        <v>28</v>
      </c>
      <c r="F42" s="128"/>
      <c r="G42" s="14">
        <v>199.6</v>
      </c>
      <c r="H42" s="12">
        <f t="shared" si="1"/>
        <v>0</v>
      </c>
      <c r="I42" s="128"/>
      <c r="J42" s="13">
        <v>159.6</v>
      </c>
      <c r="K42" s="13">
        <f t="shared" si="2"/>
        <v>0</v>
      </c>
      <c r="L42" s="129"/>
      <c r="M42" s="13">
        <v>239.4</v>
      </c>
      <c r="N42" s="13">
        <f t="shared" si="3"/>
        <v>0</v>
      </c>
      <c r="O42" s="107"/>
      <c r="P42" s="107"/>
      <c r="Q42" s="107"/>
      <c r="R42" s="107"/>
      <c r="S42" s="107"/>
      <c r="T42" s="108"/>
      <c r="U42" s="107"/>
      <c r="V42" s="15">
        <f t="shared" si="4"/>
        <v>0</v>
      </c>
      <c r="W42" s="107"/>
      <c r="X42" s="107"/>
      <c r="Y42" s="16" t="s">
        <v>165</v>
      </c>
      <c r="Z42" s="17"/>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row>
    <row r="43" spans="1:72" ht="15.75">
      <c r="A43" s="260" t="s">
        <v>39</v>
      </c>
      <c r="B43" s="260"/>
      <c r="C43" s="260"/>
      <c r="D43" s="260"/>
      <c r="E43" s="124" t="s">
        <v>28</v>
      </c>
      <c r="F43" s="128"/>
      <c r="G43" s="14">
        <v>187.81</v>
      </c>
      <c r="H43" s="14">
        <f t="shared" si="1"/>
        <v>0</v>
      </c>
      <c r="I43" s="128"/>
      <c r="J43" s="13">
        <v>145.62</v>
      </c>
      <c r="K43" s="13">
        <f t="shared" si="2"/>
        <v>0</v>
      </c>
      <c r="L43" s="129"/>
      <c r="M43" s="13">
        <v>218.43</v>
      </c>
      <c r="N43" s="13">
        <f t="shared" si="3"/>
        <v>0</v>
      </c>
      <c r="O43" s="107"/>
      <c r="P43" s="107"/>
      <c r="Q43" s="107"/>
      <c r="R43" s="107"/>
      <c r="S43" s="107"/>
      <c r="T43" s="108"/>
      <c r="U43" s="107"/>
      <c r="V43" s="15">
        <f t="shared" si="4"/>
        <v>0</v>
      </c>
      <c r="W43" s="107"/>
      <c r="X43" s="107"/>
      <c r="Y43" s="16"/>
      <c r="Z43" s="17"/>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row>
    <row r="44" spans="1:72" s="100" customFormat="1" ht="15.75">
      <c r="A44" s="242" t="s">
        <v>40</v>
      </c>
      <c r="B44" s="243"/>
      <c r="C44" s="243"/>
      <c r="D44" s="244"/>
      <c r="E44" s="124" t="s">
        <v>28</v>
      </c>
      <c r="F44" s="128"/>
      <c r="G44" s="14"/>
      <c r="H44" s="14">
        <f t="shared" si="1"/>
        <v>0</v>
      </c>
      <c r="I44" s="128"/>
      <c r="J44" s="13">
        <v>0</v>
      </c>
      <c r="K44" s="13">
        <f t="shared" si="2"/>
        <v>0</v>
      </c>
      <c r="L44" s="129"/>
      <c r="M44" s="13"/>
      <c r="N44" s="13">
        <f t="shared" si="3"/>
        <v>0</v>
      </c>
      <c r="O44" s="107"/>
      <c r="P44" s="107"/>
      <c r="Q44" s="107"/>
      <c r="R44" s="107"/>
      <c r="S44" s="107"/>
      <c r="T44" s="108"/>
      <c r="U44" s="107"/>
      <c r="V44" s="15">
        <f t="shared" si="4"/>
        <v>0</v>
      </c>
      <c r="W44" s="107"/>
      <c r="X44" s="107"/>
      <c r="Y44" s="3"/>
      <c r="Z44" s="17"/>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row>
    <row r="45" spans="1:72" s="100" customFormat="1" ht="15.75">
      <c r="A45" s="242" t="s">
        <v>41</v>
      </c>
      <c r="B45" s="243"/>
      <c r="C45" s="243"/>
      <c r="D45" s="244"/>
      <c r="E45" s="124" t="s">
        <v>28</v>
      </c>
      <c r="F45" s="128"/>
      <c r="G45" s="14">
        <v>187.81</v>
      </c>
      <c r="H45" s="14">
        <f t="shared" si="1"/>
        <v>0</v>
      </c>
      <c r="I45" s="128"/>
      <c r="J45" s="13">
        <v>145.62</v>
      </c>
      <c r="K45" s="13">
        <f t="shared" si="2"/>
        <v>0</v>
      </c>
      <c r="L45" s="129"/>
      <c r="M45" s="13">
        <v>218.43</v>
      </c>
      <c r="N45" s="13">
        <f t="shared" si="3"/>
        <v>0</v>
      </c>
      <c r="O45" s="107"/>
      <c r="P45" s="107"/>
      <c r="Q45" s="107"/>
      <c r="R45" s="107"/>
      <c r="S45" s="107"/>
      <c r="T45" s="107"/>
      <c r="U45" s="107"/>
      <c r="V45" s="15">
        <f t="shared" si="4"/>
        <v>0</v>
      </c>
      <c r="W45" s="107"/>
      <c r="X45" s="107"/>
      <c r="Y45" s="16" t="s">
        <v>167</v>
      </c>
      <c r="Z45" s="17"/>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row>
    <row r="46" spans="1:72" ht="15.75">
      <c r="A46" s="242" t="s">
        <v>42</v>
      </c>
      <c r="B46" s="243"/>
      <c r="C46" s="243"/>
      <c r="D46" s="244"/>
      <c r="E46" s="124" t="s">
        <v>28</v>
      </c>
      <c r="F46" s="128"/>
      <c r="G46" s="14">
        <v>94.81</v>
      </c>
      <c r="H46" s="14">
        <f>F46*G46</f>
        <v>0</v>
      </c>
      <c r="I46" s="128"/>
      <c r="J46" s="13">
        <v>145.62</v>
      </c>
      <c r="K46" s="13">
        <f t="shared" si="2"/>
        <v>0</v>
      </c>
      <c r="L46" s="129"/>
      <c r="M46" s="13">
        <v>218.43</v>
      </c>
      <c r="N46" s="13">
        <f t="shared" si="3"/>
        <v>0</v>
      </c>
      <c r="O46" s="109"/>
      <c r="P46" s="109"/>
      <c r="Q46" s="109"/>
      <c r="R46" s="109"/>
      <c r="S46" s="109"/>
      <c r="T46" s="109"/>
      <c r="U46" s="107"/>
      <c r="V46" s="15">
        <f t="shared" si="4"/>
        <v>0</v>
      </c>
      <c r="W46" s="107"/>
      <c r="X46" s="107"/>
      <c r="Y46" s="16"/>
      <c r="Z46" s="17"/>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row>
    <row r="47" spans="1:72" ht="15.75">
      <c r="A47" s="167" t="s">
        <v>169</v>
      </c>
      <c r="B47" s="168"/>
      <c r="C47" s="168"/>
      <c r="D47" s="169"/>
      <c r="E47" s="124" t="s">
        <v>28</v>
      </c>
      <c r="F47" s="128"/>
      <c r="G47" s="12">
        <v>243.45</v>
      </c>
      <c r="H47" s="12">
        <f t="shared" ref="H47:H53" si="5">F47*G47</f>
        <v>0</v>
      </c>
      <c r="I47" s="128"/>
      <c r="J47" s="13">
        <v>211.59</v>
      </c>
      <c r="K47" s="13">
        <f t="shared" si="2"/>
        <v>0</v>
      </c>
      <c r="L47" s="129"/>
      <c r="M47" s="13">
        <v>317.39</v>
      </c>
      <c r="N47" s="13">
        <f t="shared" si="3"/>
        <v>0</v>
      </c>
      <c r="O47" s="109"/>
      <c r="P47" s="109"/>
      <c r="Q47" s="109"/>
      <c r="R47" s="109"/>
      <c r="S47" s="109"/>
      <c r="T47" s="109"/>
      <c r="U47" s="107"/>
      <c r="V47" s="15">
        <v>0</v>
      </c>
      <c r="W47" s="107"/>
      <c r="X47" s="107"/>
      <c r="Y47" s="16" t="s">
        <v>170</v>
      </c>
      <c r="Z47" s="17"/>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row>
    <row r="48" spans="1:72" ht="15.75">
      <c r="A48" s="260" t="s">
        <v>27</v>
      </c>
      <c r="B48" s="260"/>
      <c r="C48" s="260"/>
      <c r="D48" s="260"/>
      <c r="E48" s="124" t="s">
        <v>28</v>
      </c>
      <c r="F48" s="128"/>
      <c r="G48" s="12">
        <v>339.75</v>
      </c>
      <c r="H48" s="12">
        <f t="shared" si="5"/>
        <v>0</v>
      </c>
      <c r="I48" s="128"/>
      <c r="J48" s="13">
        <v>325.79000000000002</v>
      </c>
      <c r="K48" s="13">
        <f t="shared" si="2"/>
        <v>0</v>
      </c>
      <c r="L48" s="129"/>
      <c r="M48" s="13">
        <v>488.68</v>
      </c>
      <c r="N48" s="13">
        <f t="shared" si="3"/>
        <v>0</v>
      </c>
      <c r="O48" s="107"/>
      <c r="P48" s="107"/>
      <c r="Q48" s="107"/>
      <c r="R48" s="107"/>
      <c r="S48" s="107"/>
      <c r="T48" s="107"/>
      <c r="U48" s="107"/>
      <c r="V48" s="15">
        <f>+O48+P48+Q48+R48+S48+T48+U48-W48-X48</f>
        <v>0</v>
      </c>
      <c r="W48" s="107"/>
      <c r="X48" s="107"/>
      <c r="Y48" s="16"/>
      <c r="Z48" s="17"/>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row>
    <row r="49" spans="1:72" ht="15.75">
      <c r="A49" s="260" t="s">
        <v>29</v>
      </c>
      <c r="B49" s="260"/>
      <c r="C49" s="260"/>
      <c r="D49" s="260"/>
      <c r="E49" s="124" t="s">
        <v>28</v>
      </c>
      <c r="F49" s="128"/>
      <c r="G49" s="12">
        <v>339.75</v>
      </c>
      <c r="H49" s="12">
        <f t="shared" si="5"/>
        <v>0</v>
      </c>
      <c r="I49" s="128"/>
      <c r="J49" s="13">
        <v>325.79000000000002</v>
      </c>
      <c r="K49" s="13">
        <f t="shared" si="2"/>
        <v>0</v>
      </c>
      <c r="L49" s="129"/>
      <c r="M49" s="13">
        <v>488.68</v>
      </c>
      <c r="N49" s="13">
        <f t="shared" si="3"/>
        <v>0</v>
      </c>
      <c r="O49" s="107"/>
      <c r="P49" s="107"/>
      <c r="Q49" s="107"/>
      <c r="R49" s="107"/>
      <c r="S49" s="107"/>
      <c r="T49" s="107"/>
      <c r="U49" s="107"/>
      <c r="V49" s="15">
        <f>+O49+P49+Q49+R49+S49+T49+U49-W49-X49</f>
        <v>0</v>
      </c>
      <c r="W49" s="107"/>
      <c r="X49" s="107"/>
      <c r="Y49" s="16"/>
      <c r="Z49" s="17"/>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row>
    <row r="50" spans="1:72" ht="15.75">
      <c r="A50" s="242" t="s">
        <v>43</v>
      </c>
      <c r="B50" s="243"/>
      <c r="C50" s="243"/>
      <c r="D50" s="244"/>
      <c r="E50" s="124" t="s">
        <v>28</v>
      </c>
      <c r="F50" s="128"/>
      <c r="G50" s="12">
        <v>339.75</v>
      </c>
      <c r="H50" s="12">
        <f t="shared" si="5"/>
        <v>0</v>
      </c>
      <c r="I50" s="128"/>
      <c r="J50" s="13">
        <v>325.79000000000002</v>
      </c>
      <c r="K50" s="13">
        <f t="shared" si="2"/>
        <v>0</v>
      </c>
      <c r="L50" s="129"/>
      <c r="M50" s="13">
        <v>488.68</v>
      </c>
      <c r="N50" s="13">
        <f t="shared" si="3"/>
        <v>0</v>
      </c>
      <c r="O50" s="107"/>
      <c r="P50" s="107"/>
      <c r="Q50" s="107"/>
      <c r="R50" s="107"/>
      <c r="S50" s="107"/>
      <c r="T50" s="107"/>
      <c r="U50" s="107"/>
      <c r="V50" s="15">
        <f t="shared" si="4"/>
        <v>0</v>
      </c>
      <c r="W50" s="107"/>
      <c r="X50" s="107"/>
      <c r="Y50" s="16"/>
      <c r="Z50" s="17"/>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row>
    <row r="51" spans="1:72" ht="15.75">
      <c r="A51" s="242" t="s">
        <v>44</v>
      </c>
      <c r="B51" s="243"/>
      <c r="C51" s="243"/>
      <c r="D51" s="244"/>
      <c r="E51" s="124" t="s">
        <v>28</v>
      </c>
      <c r="F51" s="128"/>
      <c r="G51" s="12">
        <v>339.75</v>
      </c>
      <c r="H51" s="12">
        <f t="shared" si="5"/>
        <v>0</v>
      </c>
      <c r="I51" s="128"/>
      <c r="J51" s="13">
        <v>325.79000000000002</v>
      </c>
      <c r="K51" s="13">
        <f t="shared" si="2"/>
        <v>0</v>
      </c>
      <c r="L51" s="129"/>
      <c r="M51" s="13">
        <v>488.68</v>
      </c>
      <c r="N51" s="13">
        <f t="shared" si="3"/>
        <v>0</v>
      </c>
      <c r="O51" s="107"/>
      <c r="P51" s="107"/>
      <c r="Q51" s="107"/>
      <c r="R51" s="107"/>
      <c r="S51" s="107"/>
      <c r="T51" s="107"/>
      <c r="U51" s="107"/>
      <c r="V51" s="15">
        <f t="shared" si="4"/>
        <v>0</v>
      </c>
      <c r="W51" s="107"/>
      <c r="X51" s="107"/>
      <c r="Y51" s="1"/>
      <c r="Z51" s="120"/>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row>
    <row r="52" spans="1:72" ht="15.75">
      <c r="A52" s="242" t="s">
        <v>45</v>
      </c>
      <c r="B52" s="243"/>
      <c r="C52" s="243"/>
      <c r="D52" s="244"/>
      <c r="E52" s="124" t="s">
        <v>28</v>
      </c>
      <c r="F52" s="128"/>
      <c r="G52" s="14">
        <v>1004.49</v>
      </c>
      <c r="H52" s="14">
        <f t="shared" si="5"/>
        <v>0</v>
      </c>
      <c r="I52" s="128"/>
      <c r="J52" s="13">
        <v>1164.98</v>
      </c>
      <c r="K52" s="13">
        <f t="shared" si="2"/>
        <v>0</v>
      </c>
      <c r="L52" s="129"/>
      <c r="M52" s="13">
        <v>1747.46</v>
      </c>
      <c r="N52" s="13">
        <f t="shared" si="3"/>
        <v>0</v>
      </c>
      <c r="O52" s="107"/>
      <c r="P52" s="107"/>
      <c r="Q52" s="107"/>
      <c r="R52" s="107"/>
      <c r="S52" s="107"/>
      <c r="T52" s="107"/>
      <c r="U52" s="107"/>
      <c r="V52" s="15">
        <f t="shared" si="4"/>
        <v>0</v>
      </c>
      <c r="W52" s="107"/>
      <c r="X52" s="107"/>
      <c r="Y52" s="1"/>
      <c r="Z52" s="120"/>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row>
    <row r="53" spans="1:72" ht="15.75">
      <c r="A53" s="242" t="s">
        <v>46</v>
      </c>
      <c r="B53" s="243"/>
      <c r="C53" s="243"/>
      <c r="D53" s="244"/>
      <c r="E53" s="124" t="s">
        <v>28</v>
      </c>
      <c r="F53" s="128"/>
      <c r="G53" s="14"/>
      <c r="H53" s="14">
        <f t="shared" si="5"/>
        <v>0</v>
      </c>
      <c r="I53" s="128"/>
      <c r="J53" s="13">
        <f t="shared" ref="J53" si="6">G53*1.5</f>
        <v>0</v>
      </c>
      <c r="K53" s="13">
        <f t="shared" si="2"/>
        <v>0</v>
      </c>
      <c r="L53" s="129"/>
      <c r="M53" s="13">
        <f t="shared" ref="M53" si="7">G53*2.25</f>
        <v>0</v>
      </c>
      <c r="N53" s="13">
        <f t="shared" si="3"/>
        <v>0</v>
      </c>
      <c r="O53" s="107"/>
      <c r="P53" s="107"/>
      <c r="Q53" s="107"/>
      <c r="R53" s="107"/>
      <c r="S53" s="107"/>
      <c r="T53" s="107"/>
      <c r="U53" s="107"/>
      <c r="V53" s="15">
        <f t="shared" si="4"/>
        <v>0</v>
      </c>
      <c r="W53" s="107"/>
      <c r="X53" s="107"/>
      <c r="Y53" s="1"/>
      <c r="Z53" s="120"/>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row>
    <row r="54" spans="1:72" ht="15.75">
      <c r="A54" s="7"/>
      <c r="B54" s="7"/>
      <c r="C54" s="7"/>
      <c r="D54" s="7"/>
      <c r="E54" s="7"/>
      <c r="F54" s="7">
        <f>V54</f>
        <v>0</v>
      </c>
      <c r="G54" s="6" t="s">
        <v>47</v>
      </c>
      <c r="H54" s="19">
        <f>SUM(H31:H53)</f>
        <v>0</v>
      </c>
      <c r="I54" s="103"/>
      <c r="J54" s="6" t="s">
        <v>48</v>
      </c>
      <c r="K54" s="6">
        <f>SUM(K31:K53)</f>
        <v>0</v>
      </c>
      <c r="L54" s="145"/>
      <c r="M54" s="21" t="s">
        <v>48</v>
      </c>
      <c r="N54" s="6">
        <f>SUM(N31:N53)</f>
        <v>0</v>
      </c>
      <c r="O54" s="16"/>
      <c r="P54" s="16"/>
      <c r="Q54" s="16"/>
      <c r="R54" s="16"/>
      <c r="S54" s="16"/>
      <c r="T54" s="16"/>
      <c r="U54" s="16"/>
      <c r="V54" s="16"/>
      <c r="W54" s="16"/>
      <c r="X54" s="16"/>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15.75">
      <c r="A55" s="7"/>
      <c r="B55" s="7"/>
      <c r="C55" s="7"/>
      <c r="D55" s="7"/>
      <c r="E55" s="7"/>
      <c r="F55" s="7"/>
      <c r="G55" s="6" t="s">
        <v>49</v>
      </c>
      <c r="H55" s="19">
        <f>H54+K54+N54</f>
        <v>0</v>
      </c>
      <c r="I55" s="22"/>
      <c r="J55" s="22"/>
      <c r="K55" s="22"/>
      <c r="L55" s="7"/>
      <c r="M55" s="23"/>
      <c r="N55" s="22"/>
      <c r="O55" s="16"/>
      <c r="P55" s="16"/>
      <c r="Q55" s="16"/>
      <c r="R55" s="16"/>
      <c r="S55" s="16"/>
      <c r="T55" s="16"/>
      <c r="U55" s="16"/>
      <c r="V55" s="16"/>
      <c r="W55" s="16"/>
      <c r="X55" s="16"/>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15.75">
      <c r="A56" s="261" t="s">
        <v>50</v>
      </c>
      <c r="B56" s="261"/>
      <c r="C56" s="261"/>
      <c r="D56" s="261"/>
      <c r="E56" s="24"/>
      <c r="F56" s="25"/>
      <c r="G56" s="26" t="s">
        <v>51</v>
      </c>
      <c r="H56" s="6">
        <f>+H55*0.06</f>
        <v>0</v>
      </c>
      <c r="I56" s="22"/>
      <c r="J56" s="7"/>
      <c r="K56" s="7"/>
      <c r="L56" s="7"/>
      <c r="M56" s="7"/>
      <c r="N56" s="7"/>
      <c r="O56" s="16"/>
      <c r="P56" s="16"/>
      <c r="Q56" s="16"/>
      <c r="R56" s="16"/>
      <c r="S56" s="16"/>
      <c r="T56" s="16"/>
      <c r="U56" s="16"/>
      <c r="V56" s="16"/>
      <c r="W56" s="16"/>
      <c r="X56" s="16"/>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15.75">
      <c r="A57" s="27"/>
      <c r="B57" s="7"/>
      <c r="C57" s="7"/>
      <c r="D57" s="7"/>
      <c r="E57" s="7"/>
      <c r="F57" s="7"/>
      <c r="G57" s="124"/>
      <c r="H57" s="14">
        <f>+H55+H56</f>
        <v>0</v>
      </c>
      <c r="I57" s="22"/>
      <c r="J57" s="7"/>
      <c r="K57" s="7"/>
      <c r="L57" s="7"/>
      <c r="M57" s="7"/>
      <c r="N57" s="7"/>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262" t="s">
        <v>52</v>
      </c>
      <c r="B58" s="262"/>
      <c r="C58" s="262"/>
      <c r="D58" s="262"/>
      <c r="E58" s="16"/>
      <c r="F58" s="16"/>
      <c r="G58" s="16"/>
      <c r="H58" s="16"/>
      <c r="I58" s="16"/>
      <c r="J58" s="16"/>
      <c r="K58" s="16"/>
      <c r="L58" s="16"/>
      <c r="M58" s="16"/>
      <c r="N58" s="16"/>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255" t="s">
        <v>7</v>
      </c>
      <c r="B59" s="255"/>
      <c r="C59" s="255"/>
      <c r="D59" s="255"/>
      <c r="E59" s="28" t="s">
        <v>8</v>
      </c>
      <c r="F59" s="118" t="s">
        <v>9</v>
      </c>
      <c r="G59" s="118" t="s">
        <v>10</v>
      </c>
      <c r="H59" s="118" t="s">
        <v>0</v>
      </c>
      <c r="I59" s="38"/>
      <c r="J59" s="118" t="s">
        <v>53</v>
      </c>
      <c r="K59" s="118" t="s">
        <v>54</v>
      </c>
      <c r="L59" s="118" t="s">
        <v>55</v>
      </c>
      <c r="M59" s="118" t="s">
        <v>56</v>
      </c>
      <c r="N59" s="16"/>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33.6" customHeight="1">
      <c r="A60" s="257" t="s">
        <v>133</v>
      </c>
      <c r="B60" s="258"/>
      <c r="C60" s="258"/>
      <c r="D60" s="258"/>
      <c r="E60" s="31" t="s">
        <v>57</v>
      </c>
      <c r="F60" s="146">
        <v>0</v>
      </c>
      <c r="G60" s="127">
        <v>170</v>
      </c>
      <c r="H60" s="127">
        <f t="shared" ref="H60:H66" si="8">F60*G60</f>
        <v>0</v>
      </c>
      <c r="I60" s="30"/>
      <c r="J60" s="31"/>
      <c r="K60" s="31"/>
      <c r="L60" s="31"/>
      <c r="M60" s="31">
        <f>J60+K60+L60</f>
        <v>0</v>
      </c>
      <c r="N60" s="16"/>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33.6" customHeight="1">
      <c r="A61" s="257" t="s">
        <v>134</v>
      </c>
      <c r="B61" s="258"/>
      <c r="C61" s="258"/>
      <c r="D61" s="258"/>
      <c r="E61" s="31" t="s">
        <v>57</v>
      </c>
      <c r="F61" s="146">
        <v>0</v>
      </c>
      <c r="G61" s="127">
        <v>180</v>
      </c>
      <c r="H61" s="127">
        <f t="shared" si="8"/>
        <v>0</v>
      </c>
      <c r="I61" s="30"/>
      <c r="J61" s="31"/>
      <c r="K61" s="31"/>
      <c r="L61" s="31"/>
      <c r="M61" s="31">
        <f>J61+K61+L61</f>
        <v>0</v>
      </c>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33.6" customHeight="1">
      <c r="A62" s="257" t="s">
        <v>58</v>
      </c>
      <c r="B62" s="258"/>
      <c r="C62" s="258"/>
      <c r="D62" s="258"/>
      <c r="E62" s="31" t="s">
        <v>57</v>
      </c>
      <c r="F62" s="146">
        <v>0</v>
      </c>
      <c r="G62" s="127">
        <v>80</v>
      </c>
      <c r="H62" s="127">
        <f t="shared" si="8"/>
        <v>0</v>
      </c>
      <c r="I62" s="30"/>
      <c r="J62" s="31"/>
      <c r="K62" s="31"/>
      <c r="L62" s="31"/>
      <c r="M62" s="31">
        <f>J62+K62+L62</f>
        <v>0</v>
      </c>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33.6" customHeight="1">
      <c r="A63" s="257" t="s">
        <v>135</v>
      </c>
      <c r="B63" s="258"/>
      <c r="C63" s="258"/>
      <c r="D63" s="258"/>
      <c r="E63" s="31" t="s">
        <v>57</v>
      </c>
      <c r="F63" s="146">
        <v>0</v>
      </c>
      <c r="G63" s="127">
        <v>150</v>
      </c>
      <c r="H63" s="127">
        <f t="shared" si="8"/>
        <v>0</v>
      </c>
      <c r="I63" s="30"/>
      <c r="J63" s="31"/>
      <c r="K63" s="31"/>
      <c r="L63" s="31"/>
      <c r="M63" s="31">
        <f>J63+K63+L63</f>
        <v>0</v>
      </c>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33.6" customHeight="1">
      <c r="A64" s="257"/>
      <c r="B64" s="258"/>
      <c r="C64" s="258"/>
      <c r="D64" s="258"/>
      <c r="E64" s="31" t="s">
        <v>57</v>
      </c>
      <c r="F64" s="146">
        <v>0</v>
      </c>
      <c r="G64" s="127"/>
      <c r="H64" s="127">
        <f t="shared" si="8"/>
        <v>0</v>
      </c>
      <c r="I64" s="30"/>
      <c r="J64" s="31"/>
      <c r="K64" s="31"/>
      <c r="L64" s="31"/>
      <c r="M64" s="31">
        <f t="shared" ref="M64:M66" si="9">J64+K64+L64</f>
        <v>0</v>
      </c>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33.6" customHeight="1">
      <c r="A65" s="257"/>
      <c r="B65" s="258"/>
      <c r="C65" s="258"/>
      <c r="D65" s="258"/>
      <c r="E65" s="31" t="s">
        <v>59</v>
      </c>
      <c r="F65" s="146">
        <v>0</v>
      </c>
      <c r="G65" s="127"/>
      <c r="H65" s="127">
        <f t="shared" si="8"/>
        <v>0</v>
      </c>
      <c r="I65" s="30"/>
      <c r="J65" s="31"/>
      <c r="K65" s="31"/>
      <c r="L65" s="31"/>
      <c r="M65" s="31">
        <f t="shared" si="9"/>
        <v>0</v>
      </c>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33.6" customHeight="1">
      <c r="A66" s="257" t="s">
        <v>60</v>
      </c>
      <c r="B66" s="258"/>
      <c r="C66" s="258"/>
      <c r="D66" s="258"/>
      <c r="E66" s="31" t="s">
        <v>61</v>
      </c>
      <c r="F66" s="146">
        <v>0</v>
      </c>
      <c r="G66" s="127">
        <v>2.5</v>
      </c>
      <c r="H66" s="127">
        <f t="shared" si="8"/>
        <v>0</v>
      </c>
      <c r="I66" s="30"/>
      <c r="J66" s="31"/>
      <c r="K66" s="31"/>
      <c r="L66" s="31"/>
      <c r="M66" s="31">
        <f t="shared" si="9"/>
        <v>0</v>
      </c>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15.75">
      <c r="A67" s="16"/>
      <c r="B67" s="16"/>
      <c r="C67" s="16"/>
      <c r="D67" s="16"/>
      <c r="E67" s="16"/>
      <c r="F67" s="16"/>
      <c r="G67" s="34" t="s">
        <v>62</v>
      </c>
      <c r="H67" s="34">
        <f>SUM(H60:H66)</f>
        <v>0</v>
      </c>
      <c r="I67" s="22"/>
      <c r="J67" s="16"/>
      <c r="K67" s="16"/>
      <c r="L67" s="16"/>
      <c r="M67" s="139"/>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15.75">
      <c r="A68" s="253" t="s">
        <v>63</v>
      </c>
      <c r="B68" s="253"/>
      <c r="C68" s="16"/>
      <c r="D68" s="16"/>
      <c r="E68" s="16"/>
      <c r="F68" s="16"/>
      <c r="G68" s="16"/>
      <c r="H68" s="16"/>
      <c r="I68" s="16"/>
      <c r="J68" s="16"/>
      <c r="K68" s="16"/>
      <c r="L68" s="16"/>
      <c r="M68" s="139"/>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15.75">
      <c r="A69" s="255" t="s">
        <v>7</v>
      </c>
      <c r="B69" s="255"/>
      <c r="C69" s="255"/>
      <c r="D69" s="255"/>
      <c r="E69" s="28" t="s">
        <v>8</v>
      </c>
      <c r="F69" s="118" t="s">
        <v>9</v>
      </c>
      <c r="G69" s="118" t="s">
        <v>10</v>
      </c>
      <c r="H69" s="118" t="s">
        <v>0</v>
      </c>
      <c r="I69" s="38"/>
      <c r="J69" s="35" t="s">
        <v>64</v>
      </c>
      <c r="K69" s="35" t="s">
        <v>65</v>
      </c>
      <c r="L69" s="35" t="s">
        <v>66</v>
      </c>
      <c r="M69" s="35" t="s">
        <v>56</v>
      </c>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21.6" customHeight="1">
      <c r="A70" s="236" t="s">
        <v>67</v>
      </c>
      <c r="B70" s="237"/>
      <c r="C70" s="237"/>
      <c r="D70" s="259"/>
      <c r="E70" s="32" t="s">
        <v>68</v>
      </c>
      <c r="F70" s="147">
        <v>0</v>
      </c>
      <c r="G70" s="30">
        <v>23</v>
      </c>
      <c r="H70" s="33">
        <f>F70*G70</f>
        <v>0</v>
      </c>
      <c r="I70" s="30"/>
      <c r="J70" s="36"/>
      <c r="K70" s="36"/>
      <c r="L70" s="36"/>
      <c r="M70" s="36">
        <f>J70+K70+L70</f>
        <v>0</v>
      </c>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21.6" customHeight="1">
      <c r="A71" s="236" t="s">
        <v>69</v>
      </c>
      <c r="B71" s="237"/>
      <c r="C71" s="237"/>
      <c r="D71" s="259"/>
      <c r="E71" s="32" t="s">
        <v>68</v>
      </c>
      <c r="F71" s="147">
        <v>0</v>
      </c>
      <c r="G71" s="29">
        <v>24</v>
      </c>
      <c r="H71" s="33">
        <f>F71*G71</f>
        <v>0</v>
      </c>
      <c r="I71" s="30"/>
      <c r="J71" s="36"/>
      <c r="K71" s="36"/>
      <c r="L71" s="36"/>
      <c r="M71" s="36">
        <f>J71+K71+L71</f>
        <v>0</v>
      </c>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16"/>
      <c r="B72" s="16"/>
      <c r="C72" s="16"/>
      <c r="D72" s="16"/>
      <c r="E72" s="16"/>
      <c r="F72" s="16"/>
      <c r="G72" s="118" t="s">
        <v>70</v>
      </c>
      <c r="H72" s="34">
        <f>SUM(H70:H71)</f>
        <v>0</v>
      </c>
      <c r="I72" s="30"/>
      <c r="J72" s="16"/>
      <c r="K72" s="16"/>
      <c r="L72" s="16"/>
      <c r="M72" s="16"/>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15.75">
      <c r="A73" s="253" t="s">
        <v>71</v>
      </c>
      <c r="B73" s="253"/>
      <c r="C73" s="16"/>
      <c r="D73" s="16"/>
      <c r="E73" s="16"/>
      <c r="F73" s="16"/>
      <c r="G73" s="16"/>
      <c r="H73" s="16"/>
      <c r="I73" s="16"/>
      <c r="J73" s="16"/>
      <c r="K73" s="16"/>
      <c r="L73" s="16"/>
      <c r="M73" s="16"/>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15.75">
      <c r="A74" s="255" t="s">
        <v>7</v>
      </c>
      <c r="B74" s="255"/>
      <c r="C74" s="255"/>
      <c r="D74" s="255"/>
      <c r="E74" s="28" t="s">
        <v>8</v>
      </c>
      <c r="F74" s="118" t="s">
        <v>9</v>
      </c>
      <c r="G74" s="118" t="s">
        <v>10</v>
      </c>
      <c r="H74" s="118" t="s">
        <v>0</v>
      </c>
      <c r="I74" s="38"/>
      <c r="J74" s="37"/>
      <c r="K74" s="16"/>
      <c r="L74" s="16"/>
      <c r="M74" s="16"/>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20.100000000000001" customHeight="1">
      <c r="A75" s="236" t="s">
        <v>179</v>
      </c>
      <c r="B75" s="237"/>
      <c r="C75" s="237"/>
      <c r="D75" s="237"/>
      <c r="E75" s="32" t="s">
        <v>72</v>
      </c>
      <c r="F75" s="128">
        <v>0</v>
      </c>
      <c r="G75" s="29">
        <v>65</v>
      </c>
      <c r="H75" s="33">
        <f>F75*G75</f>
        <v>0</v>
      </c>
      <c r="I75" s="17"/>
      <c r="J75" s="16"/>
      <c r="K75" s="16"/>
      <c r="L75" s="16"/>
      <c r="M75" s="16"/>
      <c r="N75" s="16"/>
      <c r="O75" s="16"/>
      <c r="P75" s="16"/>
      <c r="Q75" s="16"/>
      <c r="R75" s="16"/>
      <c r="S75" s="16"/>
      <c r="T75" s="16"/>
      <c r="U75" s="16"/>
      <c r="V75" s="16"/>
      <c r="W75" s="16"/>
      <c r="X75" s="16"/>
      <c r="Y75" s="1"/>
      <c r="Z75" s="120"/>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row>
    <row r="76" spans="1:72" ht="20.100000000000001" customHeight="1">
      <c r="A76" s="236" t="s">
        <v>73</v>
      </c>
      <c r="B76" s="237"/>
      <c r="C76" s="237"/>
      <c r="D76" s="237"/>
      <c r="E76" s="32" t="s">
        <v>72</v>
      </c>
      <c r="F76" s="128">
        <v>0</v>
      </c>
      <c r="G76" s="29">
        <v>250</v>
      </c>
      <c r="H76" s="33">
        <f>F76*G76</f>
        <v>0</v>
      </c>
      <c r="I76" s="17"/>
      <c r="J76" s="16"/>
      <c r="K76" s="16"/>
      <c r="L76" s="16"/>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16"/>
      <c r="B77" s="16"/>
      <c r="C77" s="16"/>
      <c r="D77" s="16"/>
      <c r="E77" s="16"/>
      <c r="F77" s="16"/>
      <c r="G77" s="118" t="s">
        <v>74</v>
      </c>
      <c r="H77" s="34">
        <f>SUM(H75:H76)</f>
        <v>0</v>
      </c>
      <c r="I77" s="22"/>
      <c r="J77" s="16"/>
      <c r="K77" s="16"/>
      <c r="L77" s="16"/>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15.75">
      <c r="A78" s="3" t="s">
        <v>75</v>
      </c>
      <c r="B78" s="16"/>
      <c r="C78" s="16"/>
      <c r="D78" s="16"/>
      <c r="E78" s="16"/>
      <c r="F78" s="16"/>
      <c r="G78" s="38"/>
      <c r="H78" s="22"/>
      <c r="I78" s="22"/>
      <c r="J78" s="16"/>
      <c r="K78" s="16"/>
      <c r="L78" s="16"/>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15.75">
      <c r="A79" s="253" t="s">
        <v>76</v>
      </c>
      <c r="B79" s="253"/>
      <c r="C79" s="16"/>
      <c r="D79" s="16"/>
      <c r="E79" s="16"/>
      <c r="F79" s="16"/>
      <c r="G79" s="16"/>
      <c r="H79" s="16"/>
      <c r="I79" s="16"/>
      <c r="J79" s="254"/>
      <c r="K79" s="254"/>
      <c r="L79" s="16"/>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255" t="s">
        <v>7</v>
      </c>
      <c r="B80" s="255"/>
      <c r="C80" s="255"/>
      <c r="D80" s="255"/>
      <c r="E80" s="28" t="s">
        <v>8</v>
      </c>
      <c r="F80" s="118" t="s">
        <v>9</v>
      </c>
      <c r="G80" s="118" t="s">
        <v>10</v>
      </c>
      <c r="H80" s="118" t="s">
        <v>0</v>
      </c>
      <c r="I80" s="38"/>
      <c r="J80" s="130"/>
      <c r="K80" s="130"/>
      <c r="L80" s="130"/>
      <c r="M80" s="130"/>
      <c r="N80" s="130"/>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24" customHeight="1">
      <c r="A81" s="237" t="s">
        <v>77</v>
      </c>
      <c r="B81" s="237"/>
      <c r="C81" s="237"/>
      <c r="D81" s="237"/>
      <c r="E81" s="39" t="s">
        <v>11</v>
      </c>
      <c r="F81" s="128">
        <v>0</v>
      </c>
      <c r="G81" s="29">
        <v>300</v>
      </c>
      <c r="H81" s="20">
        <f>F81*G81</f>
        <v>0</v>
      </c>
      <c r="I81" s="131"/>
      <c r="J81" s="130"/>
      <c r="K81" s="130"/>
      <c r="L81" s="130"/>
      <c r="M81" s="130"/>
      <c r="N81" s="130"/>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16"/>
      <c r="B82" s="16"/>
      <c r="C82" s="16"/>
      <c r="D82" s="16"/>
      <c r="E82" s="16"/>
      <c r="F82" s="16"/>
      <c r="G82" s="118"/>
      <c r="H82" s="34">
        <f>SUM(H81)</f>
        <v>0</v>
      </c>
      <c r="I82" s="131"/>
      <c r="J82" s="130"/>
      <c r="K82" s="130"/>
      <c r="L82" s="130"/>
      <c r="M82" s="130"/>
      <c r="N82" s="130"/>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53" t="s">
        <v>78</v>
      </c>
      <c r="B83" s="253"/>
      <c r="C83" s="16"/>
      <c r="D83" s="16"/>
      <c r="E83" s="16"/>
      <c r="F83" s="16"/>
      <c r="G83" s="16"/>
      <c r="H83" s="1"/>
      <c r="I83" s="132"/>
      <c r="J83" s="130"/>
      <c r="K83" s="130"/>
      <c r="L83" s="130"/>
      <c r="M83" s="130"/>
      <c r="N83" s="130"/>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15.75">
      <c r="A84" s="255" t="s">
        <v>7</v>
      </c>
      <c r="B84" s="255"/>
      <c r="C84" s="255"/>
      <c r="D84" s="255"/>
      <c r="E84" s="28" t="s">
        <v>8</v>
      </c>
      <c r="F84" s="118" t="s">
        <v>9</v>
      </c>
      <c r="G84" s="118" t="s">
        <v>10</v>
      </c>
      <c r="H84" s="118" t="s">
        <v>0</v>
      </c>
      <c r="I84" s="38"/>
      <c r="J84" s="16"/>
      <c r="K84" s="16"/>
      <c r="L84" s="133"/>
      <c r="M84" s="16"/>
      <c r="N84" s="16"/>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8.600000000000001" customHeight="1">
      <c r="A85" s="236" t="s">
        <v>79</v>
      </c>
      <c r="B85" s="237"/>
      <c r="C85" s="237"/>
      <c r="D85" s="237"/>
      <c r="E85" s="32" t="s">
        <v>80</v>
      </c>
      <c r="F85" s="128">
        <v>0</v>
      </c>
      <c r="G85" s="29">
        <v>900</v>
      </c>
      <c r="H85" s="20">
        <f>F85*G85</f>
        <v>0</v>
      </c>
      <c r="I85" s="22"/>
      <c r="J85" s="16"/>
      <c r="K85" s="16"/>
      <c r="L85" s="16"/>
      <c r="M85" s="16"/>
      <c r="N85" s="16"/>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5.75">
      <c r="A86" s="16"/>
      <c r="B86" s="16"/>
      <c r="C86" s="16"/>
      <c r="D86" s="16"/>
      <c r="E86" s="16"/>
      <c r="F86" s="16"/>
      <c r="G86" s="118" t="s">
        <v>81</v>
      </c>
      <c r="H86" s="34">
        <f>SUM(H85)</f>
        <v>0</v>
      </c>
      <c r="I86" s="22"/>
      <c r="J86" s="16"/>
      <c r="K86" s="16"/>
      <c r="L86" s="16"/>
      <c r="M86" s="16"/>
      <c r="N86" s="16"/>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16"/>
      <c r="B87" s="16"/>
      <c r="C87" s="16"/>
      <c r="D87" s="16"/>
      <c r="E87" s="16"/>
      <c r="F87" s="16"/>
      <c r="G87" s="118" t="s">
        <v>82</v>
      </c>
      <c r="H87" s="34">
        <f>H67+H72+H77+H82+H86+H56+H55+H27</f>
        <v>0</v>
      </c>
      <c r="I87" s="134"/>
      <c r="J87" s="62"/>
      <c r="K87" s="16"/>
      <c r="L87" s="16"/>
      <c r="M87" s="16"/>
      <c r="N87" s="16"/>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5.75">
      <c r="A88" s="3" t="s">
        <v>83</v>
      </c>
      <c r="B88" s="7"/>
      <c r="C88" s="7"/>
      <c r="D88" s="16"/>
      <c r="E88" s="16"/>
      <c r="F88" s="16"/>
      <c r="G88" s="1"/>
      <c r="H88" s="42"/>
      <c r="I88" s="9"/>
      <c r="J88" s="62"/>
      <c r="K88" s="7"/>
      <c r="L88" s="16"/>
      <c r="M88" s="16"/>
      <c r="N88" s="16"/>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256" t="s">
        <v>7</v>
      </c>
      <c r="B89" s="256"/>
      <c r="C89" s="256"/>
      <c r="D89" s="256"/>
      <c r="E89" s="43" t="s">
        <v>8</v>
      </c>
      <c r="F89" s="119" t="s">
        <v>9</v>
      </c>
      <c r="G89" s="119" t="s">
        <v>10</v>
      </c>
      <c r="H89" s="44" t="s">
        <v>0</v>
      </c>
      <c r="I89" s="45" t="s">
        <v>84</v>
      </c>
      <c r="J89" s="46"/>
      <c r="K89" s="46" t="s">
        <v>85</v>
      </c>
      <c r="L89" s="47"/>
      <c r="M89" s="16"/>
      <c r="N89" s="16"/>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236" t="s">
        <v>86</v>
      </c>
      <c r="B90" s="237"/>
      <c r="C90" s="237"/>
      <c r="D90" s="237"/>
      <c r="E90" s="123" t="s">
        <v>87</v>
      </c>
      <c r="F90" s="128"/>
      <c r="G90" s="36">
        <v>2200</v>
      </c>
      <c r="H90" s="48">
        <f>(F90*G90)</f>
        <v>0</v>
      </c>
      <c r="I90" s="49"/>
      <c r="J90" s="50"/>
      <c r="K90" s="51"/>
      <c r="L90" s="62"/>
      <c r="M90" s="16"/>
      <c r="N90" s="16"/>
      <c r="O90" s="1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236" t="s">
        <v>88</v>
      </c>
      <c r="B91" s="237"/>
      <c r="C91" s="237"/>
      <c r="D91" s="237"/>
      <c r="E91" s="123" t="s">
        <v>87</v>
      </c>
      <c r="F91" s="128"/>
      <c r="G91" s="36">
        <v>2000</v>
      </c>
      <c r="H91" s="48">
        <f t="shared" ref="H91:H108" si="10">(F91*G91)</f>
        <v>0</v>
      </c>
      <c r="I91" s="49"/>
      <c r="J91" s="50"/>
      <c r="K91" s="51"/>
      <c r="L91" s="62"/>
      <c r="M91" s="16"/>
      <c r="N91" s="16"/>
      <c r="O91" s="1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236" t="s">
        <v>89</v>
      </c>
      <c r="B92" s="237"/>
      <c r="C92" s="237"/>
      <c r="D92" s="237"/>
      <c r="E92" s="123" t="s">
        <v>87</v>
      </c>
      <c r="F92" s="128"/>
      <c r="G92" s="36">
        <v>7000</v>
      </c>
      <c r="H92" s="48">
        <f t="shared" si="10"/>
        <v>0</v>
      </c>
      <c r="I92" s="49"/>
      <c r="J92" s="50"/>
      <c r="K92" s="51"/>
      <c r="L92" s="62"/>
      <c r="M92" s="16"/>
      <c r="N92" s="16"/>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236" t="s">
        <v>90</v>
      </c>
      <c r="B93" s="237"/>
      <c r="C93" s="237"/>
      <c r="D93" s="237"/>
      <c r="E93" s="123" t="s">
        <v>87</v>
      </c>
      <c r="F93" s="128"/>
      <c r="G93" s="36">
        <v>15200</v>
      </c>
      <c r="H93" s="48">
        <f t="shared" si="10"/>
        <v>0</v>
      </c>
      <c r="I93" s="49"/>
      <c r="J93" s="50"/>
      <c r="K93" s="51"/>
      <c r="L93" s="62"/>
      <c r="M93" s="16"/>
      <c r="N93" s="16"/>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247" t="s">
        <v>91</v>
      </c>
      <c r="B94" s="248"/>
      <c r="C94" s="248"/>
      <c r="D94" s="248"/>
      <c r="E94" s="52" t="s">
        <v>87</v>
      </c>
      <c r="F94" s="128"/>
      <c r="G94" s="53">
        <v>2200</v>
      </c>
      <c r="H94" s="54">
        <f t="shared" si="10"/>
        <v>0</v>
      </c>
      <c r="I94" s="55"/>
      <c r="J94" s="50"/>
      <c r="K94" s="51"/>
      <c r="L94" s="62"/>
      <c r="M94" s="16"/>
      <c r="N94" s="16"/>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236" t="s">
        <v>92</v>
      </c>
      <c r="B95" s="237"/>
      <c r="C95" s="237"/>
      <c r="D95" s="237"/>
      <c r="E95" s="123" t="s">
        <v>87</v>
      </c>
      <c r="F95" s="128"/>
      <c r="G95" s="36">
        <v>2000</v>
      </c>
      <c r="H95" s="48">
        <f t="shared" si="10"/>
        <v>0</v>
      </c>
      <c r="I95" s="49"/>
      <c r="J95" s="50"/>
      <c r="K95" s="51"/>
      <c r="L95" s="62"/>
      <c r="M95" s="16"/>
      <c r="N95" s="16"/>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247" t="s">
        <v>93</v>
      </c>
      <c r="B96" s="248"/>
      <c r="C96" s="248"/>
      <c r="D96" s="248"/>
      <c r="E96" s="52" t="s">
        <v>87</v>
      </c>
      <c r="F96" s="128"/>
      <c r="G96" s="53">
        <v>2500</v>
      </c>
      <c r="H96" s="54">
        <f t="shared" si="10"/>
        <v>0</v>
      </c>
      <c r="I96" s="55"/>
      <c r="J96" s="50"/>
      <c r="K96" s="51"/>
      <c r="L96" s="62"/>
      <c r="M96" s="16"/>
      <c r="N96" s="16"/>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236" t="s">
        <v>94</v>
      </c>
      <c r="B97" s="237"/>
      <c r="C97" s="237"/>
      <c r="D97" s="237"/>
      <c r="E97" s="123" t="s">
        <v>87</v>
      </c>
      <c r="F97" s="128"/>
      <c r="G97" s="36">
        <v>1600</v>
      </c>
      <c r="H97" s="48">
        <f t="shared" si="10"/>
        <v>0</v>
      </c>
      <c r="I97" s="49"/>
      <c r="J97" s="50"/>
      <c r="K97" s="51"/>
      <c r="L97" s="62"/>
      <c r="M97" s="16"/>
      <c r="N97" s="16"/>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249" t="s">
        <v>95</v>
      </c>
      <c r="B98" s="250"/>
      <c r="C98" s="250"/>
      <c r="D98" s="250"/>
      <c r="E98" s="56" t="s">
        <v>87</v>
      </c>
      <c r="F98" s="128"/>
      <c r="G98" s="57">
        <v>1100</v>
      </c>
      <c r="H98" s="58">
        <f t="shared" si="10"/>
        <v>0</v>
      </c>
      <c r="I98" s="49"/>
      <c r="J98" s="50"/>
      <c r="K98" s="51"/>
      <c r="L98" s="62"/>
      <c r="M98" s="16"/>
      <c r="N98" s="16"/>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236" t="s">
        <v>96</v>
      </c>
      <c r="B99" s="237"/>
      <c r="C99" s="237"/>
      <c r="D99" s="237"/>
      <c r="E99" s="123" t="s">
        <v>87</v>
      </c>
      <c r="F99" s="128"/>
      <c r="G99" s="36">
        <v>2700</v>
      </c>
      <c r="H99" s="48">
        <f t="shared" si="10"/>
        <v>0</v>
      </c>
      <c r="I99" s="59"/>
      <c r="J99" s="50"/>
      <c r="K99" s="51"/>
      <c r="L99" s="62"/>
      <c r="M99" s="16"/>
      <c r="N99" s="16"/>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238" t="s">
        <v>97</v>
      </c>
      <c r="B100" s="239"/>
      <c r="C100" s="239"/>
      <c r="D100" s="240"/>
      <c r="E100" s="123" t="s">
        <v>87</v>
      </c>
      <c r="F100" s="128"/>
      <c r="G100" s="36">
        <v>2500</v>
      </c>
      <c r="H100" s="48">
        <f t="shared" si="10"/>
        <v>0</v>
      </c>
      <c r="I100" s="59"/>
      <c r="J100" s="50"/>
      <c r="K100" s="51"/>
      <c r="L100" s="62"/>
      <c r="M100" s="16"/>
      <c r="N100" s="16"/>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236" t="s">
        <v>98</v>
      </c>
      <c r="B101" s="237"/>
      <c r="C101" s="237"/>
      <c r="D101" s="237"/>
      <c r="E101" s="123" t="s">
        <v>87</v>
      </c>
      <c r="F101" s="128"/>
      <c r="G101" s="36">
        <v>13373</v>
      </c>
      <c r="H101" s="48">
        <f t="shared" si="10"/>
        <v>0</v>
      </c>
      <c r="I101" s="59"/>
      <c r="J101" s="50"/>
      <c r="K101" s="51"/>
      <c r="L101" s="62"/>
      <c r="M101" s="16"/>
      <c r="N101" s="16"/>
      <c r="O101" s="16"/>
      <c r="P101" s="16"/>
      <c r="Q101" s="16"/>
      <c r="R101" s="16"/>
      <c r="S101" s="16"/>
      <c r="T101" s="16"/>
      <c r="U101" s="16"/>
      <c r="V101" s="16"/>
      <c r="W101" s="16"/>
      <c r="X101" s="16"/>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238" t="s">
        <v>99</v>
      </c>
      <c r="B102" s="239"/>
      <c r="C102" s="239"/>
      <c r="D102" s="240"/>
      <c r="E102" s="123" t="s">
        <v>87</v>
      </c>
      <c r="F102" s="128"/>
      <c r="G102" s="36">
        <v>800</v>
      </c>
      <c r="H102" s="48">
        <f t="shared" si="10"/>
        <v>0</v>
      </c>
      <c r="I102" s="59"/>
      <c r="J102" s="50"/>
      <c r="K102" s="51"/>
      <c r="L102" s="62"/>
      <c r="M102" s="16"/>
      <c r="N102" s="16"/>
      <c r="O102" s="16"/>
      <c r="P102" s="16"/>
      <c r="Q102" s="16"/>
      <c r="R102" s="16"/>
      <c r="S102" s="16"/>
      <c r="T102" s="16"/>
      <c r="U102" s="16"/>
      <c r="V102" s="16"/>
      <c r="W102" s="16"/>
      <c r="X102" s="16"/>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251" t="s">
        <v>100</v>
      </c>
      <c r="B103" s="252"/>
      <c r="C103" s="252"/>
      <c r="D103" s="252"/>
      <c r="E103" s="4" t="s">
        <v>87</v>
      </c>
      <c r="F103" s="128"/>
      <c r="G103" s="31">
        <v>1900</v>
      </c>
      <c r="H103" s="60">
        <f t="shared" si="10"/>
        <v>0</v>
      </c>
      <c r="I103" s="61"/>
      <c r="J103" s="50"/>
      <c r="K103" s="51"/>
      <c r="L103" s="62"/>
      <c r="M103" s="16"/>
      <c r="N103" s="16"/>
      <c r="O103" s="16"/>
      <c r="P103" s="16"/>
      <c r="Q103" s="16"/>
      <c r="R103" s="16"/>
      <c r="S103" s="16"/>
      <c r="T103" s="16"/>
      <c r="U103" s="16"/>
      <c r="V103" s="16"/>
      <c r="W103" s="16"/>
      <c r="X103" s="16"/>
      <c r="Y103" s="16"/>
      <c r="Z103" s="17"/>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row>
    <row r="104" spans="1:72" ht="15.75">
      <c r="A104" s="236" t="s">
        <v>101</v>
      </c>
      <c r="B104" s="237"/>
      <c r="C104" s="237"/>
      <c r="D104" s="237"/>
      <c r="E104" s="123" t="s">
        <v>87</v>
      </c>
      <c r="F104" s="128"/>
      <c r="G104" s="36">
        <v>2000</v>
      </c>
      <c r="H104" s="48">
        <f t="shared" si="10"/>
        <v>0</v>
      </c>
      <c r="I104" s="59"/>
      <c r="J104" s="50"/>
      <c r="K104" s="51"/>
      <c r="L104" s="62"/>
      <c r="M104" s="16"/>
      <c r="N104" s="16"/>
      <c r="O104" s="16"/>
      <c r="P104" s="16"/>
      <c r="Q104" s="16"/>
      <c r="R104" s="16"/>
      <c r="S104" s="16"/>
      <c r="T104" s="16"/>
      <c r="U104" s="16"/>
      <c r="V104" s="16"/>
      <c r="W104" s="16"/>
      <c r="X104" s="16"/>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236" t="s">
        <v>102</v>
      </c>
      <c r="B105" s="237"/>
      <c r="C105" s="237"/>
      <c r="D105" s="237"/>
      <c r="E105" s="123" t="s">
        <v>87</v>
      </c>
      <c r="F105" s="128"/>
      <c r="G105" s="36">
        <v>200</v>
      </c>
      <c r="H105" s="48">
        <f t="shared" si="10"/>
        <v>0</v>
      </c>
      <c r="I105" s="59"/>
      <c r="J105" s="50"/>
      <c r="K105" s="51"/>
      <c r="L105" s="62"/>
      <c r="M105" s="16"/>
      <c r="N105" s="16"/>
      <c r="O105" s="16"/>
      <c r="P105" s="16"/>
      <c r="Q105" s="16"/>
      <c r="R105" s="16"/>
      <c r="S105" s="16"/>
      <c r="T105" s="16"/>
      <c r="U105" s="16"/>
      <c r="V105" s="16"/>
      <c r="W105" s="16"/>
      <c r="X105" s="16"/>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238" t="s">
        <v>103</v>
      </c>
      <c r="B106" s="239"/>
      <c r="C106" s="239"/>
      <c r="D106" s="240"/>
      <c r="E106" s="123" t="s">
        <v>87</v>
      </c>
      <c r="F106" s="128"/>
      <c r="G106" s="36">
        <v>1100</v>
      </c>
      <c r="H106" s="48">
        <f t="shared" si="10"/>
        <v>0</v>
      </c>
      <c r="I106" s="59"/>
      <c r="J106" s="50"/>
      <c r="K106" s="51"/>
      <c r="L106" s="62"/>
      <c r="M106" s="16"/>
      <c r="N106" s="16"/>
      <c r="O106" s="16"/>
      <c r="P106" s="16"/>
      <c r="Q106" s="16"/>
      <c r="R106" s="16"/>
      <c r="S106" s="16"/>
      <c r="T106" s="16"/>
      <c r="U106" s="16"/>
      <c r="V106" s="16"/>
      <c r="W106" s="16"/>
      <c r="X106" s="16"/>
      <c r="Y106" s="1"/>
      <c r="Z106" s="120"/>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row>
    <row r="107" spans="1:72" ht="15.75">
      <c r="A107" s="241" t="s">
        <v>104</v>
      </c>
      <c r="B107" s="241"/>
      <c r="C107" s="241"/>
      <c r="D107" s="241"/>
      <c r="E107" s="63" t="s">
        <v>87</v>
      </c>
      <c r="F107" s="128"/>
      <c r="G107" s="36">
        <v>2200</v>
      </c>
      <c r="H107" s="48">
        <f t="shared" si="10"/>
        <v>0</v>
      </c>
      <c r="I107" s="59"/>
      <c r="J107" s="50"/>
      <c r="K107" s="51"/>
      <c r="L107" s="62"/>
      <c r="M107" s="16"/>
      <c r="N107" s="16"/>
      <c r="O107" s="16"/>
      <c r="P107" s="16"/>
      <c r="Q107" s="16"/>
      <c r="R107" s="16"/>
      <c r="S107" s="16"/>
      <c r="T107" s="16"/>
      <c r="U107" s="16"/>
      <c r="V107" s="16"/>
      <c r="W107" s="16"/>
      <c r="X107" s="16"/>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242" t="s">
        <v>105</v>
      </c>
      <c r="B108" s="243"/>
      <c r="C108" s="243"/>
      <c r="D108" s="244"/>
      <c r="E108" s="4" t="s">
        <v>87</v>
      </c>
      <c r="F108" s="128"/>
      <c r="G108" s="31">
        <v>1420</v>
      </c>
      <c r="H108" s="60">
        <f t="shared" si="10"/>
        <v>0</v>
      </c>
      <c r="I108" s="64"/>
      <c r="J108" s="50"/>
      <c r="K108" s="51"/>
      <c r="L108" s="62"/>
      <c r="M108" s="16"/>
      <c r="N108" s="16"/>
      <c r="O108" s="16"/>
      <c r="P108" s="16"/>
      <c r="Q108" s="16"/>
      <c r="R108" s="16"/>
      <c r="S108" s="16"/>
      <c r="T108" s="16"/>
      <c r="U108" s="16"/>
      <c r="V108" s="16"/>
      <c r="W108" s="16"/>
      <c r="X108" s="16"/>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6.5" thickBot="1">
      <c r="A109" s="236" t="s">
        <v>106</v>
      </c>
      <c r="B109" s="237"/>
      <c r="C109" s="237"/>
      <c r="D109" s="237"/>
      <c r="E109" s="123" t="s">
        <v>87</v>
      </c>
      <c r="F109" s="128"/>
      <c r="G109" s="36">
        <v>383.5</v>
      </c>
      <c r="H109" s="99">
        <f>(F109*G109)</f>
        <v>0</v>
      </c>
      <c r="I109" s="65"/>
      <c r="J109" s="66"/>
      <c r="K109" s="67"/>
      <c r="L109" s="62"/>
      <c r="M109" s="16"/>
      <c r="N109" s="16"/>
      <c r="O109" s="16"/>
      <c r="P109" s="16"/>
      <c r="Q109" s="16"/>
      <c r="R109" s="16"/>
      <c r="S109" s="16"/>
      <c r="T109" s="16"/>
      <c r="U109" s="16"/>
      <c r="V109" s="16"/>
      <c r="W109" s="16"/>
      <c r="X109" s="16"/>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6.5" thickBot="1">
      <c r="A110" s="16"/>
      <c r="B110" s="16"/>
      <c r="C110" s="16"/>
      <c r="D110" s="16"/>
      <c r="E110" s="16"/>
      <c r="F110" s="18"/>
      <c r="G110" s="125" t="s">
        <v>107</v>
      </c>
      <c r="H110" s="110">
        <f>SUM(H90:H109)</f>
        <v>0</v>
      </c>
      <c r="I110" s="68"/>
      <c r="J110" s="69"/>
      <c r="K110" s="70"/>
      <c r="L110" s="135"/>
      <c r="M110" s="7"/>
      <c r="N110" s="7"/>
      <c r="O110" s="16"/>
      <c r="P110" s="16"/>
      <c r="Q110" s="16"/>
      <c r="R110" s="16"/>
      <c r="S110" s="16"/>
      <c r="T110" s="16"/>
      <c r="U110" s="16"/>
      <c r="V110" s="16"/>
      <c r="W110" s="16"/>
      <c r="X110" s="16"/>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16"/>
      <c r="B111" s="16"/>
      <c r="C111" s="16"/>
      <c r="D111" s="16"/>
      <c r="E111" s="16"/>
      <c r="F111" s="7"/>
      <c r="G111" s="38"/>
      <c r="H111" s="22"/>
      <c r="I111" s="71"/>
      <c r="J111" s="18"/>
      <c r="K111" s="137"/>
      <c r="L111" s="136"/>
      <c r="M111" s="7"/>
      <c r="N111" s="7"/>
      <c r="O111" s="16"/>
      <c r="P111" s="16"/>
      <c r="Q111" s="16"/>
      <c r="R111" s="16"/>
      <c r="S111" s="16"/>
      <c r="T111" s="16"/>
      <c r="U111" s="16"/>
      <c r="V111" s="16"/>
      <c r="W111" s="16"/>
      <c r="X111" s="16"/>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5.75">
      <c r="A112" s="16"/>
      <c r="B112" s="16"/>
      <c r="C112" s="16"/>
      <c r="D112" s="16"/>
      <c r="E112" s="138">
        <v>0</v>
      </c>
      <c r="F112" s="7"/>
      <c r="G112" s="38"/>
      <c r="H112" s="142">
        <f>+E112</f>
        <v>0</v>
      </c>
      <c r="I112" s="245" t="s">
        <v>130</v>
      </c>
      <c r="J112" s="230" t="s">
        <v>108</v>
      </c>
      <c r="K112" s="232"/>
      <c r="L112" s="16"/>
      <c r="M112" s="7"/>
      <c r="N112" s="233"/>
      <c r="O112" s="16"/>
      <c r="P112" s="16"/>
      <c r="Q112" s="16"/>
      <c r="R112" s="16"/>
      <c r="S112" s="16"/>
      <c r="T112" s="16"/>
      <c r="U112" s="16"/>
      <c r="V112" s="16"/>
      <c r="W112" s="16"/>
      <c r="X112" s="16"/>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5.75">
      <c r="A113" s="16"/>
      <c r="B113" s="16"/>
      <c r="C113" s="16"/>
      <c r="D113" s="16"/>
      <c r="E113" s="16"/>
      <c r="F113" s="234" t="s">
        <v>109</v>
      </c>
      <c r="G113" s="235"/>
      <c r="H113" s="73">
        <f>H87+H110</f>
        <v>0</v>
      </c>
      <c r="I113" s="246"/>
      <c r="J113" s="231"/>
      <c r="K113" s="232"/>
      <c r="L113" s="16"/>
      <c r="M113" s="7"/>
      <c r="N113" s="233"/>
      <c r="O113" s="16"/>
      <c r="P113" s="16"/>
      <c r="Q113" s="16"/>
      <c r="R113" s="16"/>
      <c r="S113" s="16"/>
      <c r="T113" s="16"/>
      <c r="U113" s="16"/>
      <c r="V113" s="16"/>
      <c r="W113" s="16"/>
      <c r="X113" s="16"/>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6"/>
      <c r="B114" s="16">
        <f>1.13*1.15</f>
        <v>1.2994999999999999</v>
      </c>
      <c r="C114" s="16"/>
      <c r="D114" s="16" t="s">
        <v>173</v>
      </c>
      <c r="E114" s="27"/>
      <c r="F114" s="74" t="s">
        <v>110</v>
      </c>
      <c r="G114" s="172">
        <v>1.1000000000000001</v>
      </c>
      <c r="H114" s="116">
        <f>H113*G114-H113</f>
        <v>0</v>
      </c>
      <c r="I114" s="115">
        <f>+(H121-K120)*0.23</f>
        <v>0</v>
      </c>
      <c r="J114" s="117">
        <f>H114-M120</f>
        <v>0</v>
      </c>
      <c r="K114" s="9"/>
      <c r="L114" s="9"/>
      <c r="M114" s="9"/>
      <c r="N114" s="126" t="s">
        <v>171</v>
      </c>
      <c r="O114" s="126"/>
      <c r="P114" s="16"/>
      <c r="Q114" s="16"/>
      <c r="R114" s="16"/>
      <c r="S114" s="16"/>
      <c r="T114" s="16"/>
      <c r="U114" s="16"/>
      <c r="V114" s="16"/>
      <c r="W114" s="16"/>
      <c r="X114" s="16"/>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6"/>
      <c r="B115" s="16"/>
      <c r="C115" s="16"/>
      <c r="D115" s="16"/>
      <c r="E115" s="27"/>
      <c r="F115" s="77" t="s">
        <v>111</v>
      </c>
      <c r="G115" s="78"/>
      <c r="H115" s="13">
        <f>H113+H114</f>
        <v>0</v>
      </c>
      <c r="I115" s="20"/>
      <c r="J115" s="79"/>
      <c r="K115" s="22"/>
      <c r="L115" s="22"/>
      <c r="M115" s="7"/>
      <c r="N115" s="126"/>
      <c r="O115" s="126"/>
      <c r="P115" s="16"/>
      <c r="Q115" s="16"/>
      <c r="R115" s="16"/>
      <c r="S115" s="16"/>
      <c r="T115" s="16"/>
      <c r="U115" s="16"/>
      <c r="V115" s="16"/>
      <c r="W115" s="16"/>
      <c r="X115" s="16"/>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6"/>
      <c r="B116" s="16"/>
      <c r="C116" s="16"/>
      <c r="D116" s="16"/>
      <c r="E116" s="27"/>
      <c r="F116" s="124" t="s">
        <v>113</v>
      </c>
      <c r="G116" s="82">
        <v>0.06</v>
      </c>
      <c r="H116" s="13">
        <f>H115*G116</f>
        <v>0</v>
      </c>
      <c r="I116" s="83"/>
      <c r="J116" s="80"/>
      <c r="K116" s="81" t="s">
        <v>112</v>
      </c>
      <c r="L116" s="111" t="s">
        <v>131</v>
      </c>
      <c r="M116" s="7"/>
      <c r="N116" s="135"/>
      <c r="O116" s="16"/>
      <c r="P116" s="16"/>
      <c r="Q116" s="16"/>
      <c r="R116" s="16"/>
      <c r="S116" s="16"/>
      <c r="T116" s="16"/>
      <c r="U116" s="16"/>
      <c r="V116" s="16"/>
      <c r="W116" s="16"/>
      <c r="X116" s="16"/>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6"/>
      <c r="B117" s="16"/>
      <c r="C117" s="16"/>
      <c r="D117" s="16"/>
      <c r="E117" s="27"/>
      <c r="F117" s="4" t="s">
        <v>115</v>
      </c>
      <c r="G117" s="77"/>
      <c r="H117" s="13">
        <f>H115+H116</f>
        <v>0</v>
      </c>
      <c r="I117" s="80"/>
      <c r="J117" s="80" t="s">
        <v>114</v>
      </c>
      <c r="K117" s="6">
        <f>+H27</f>
        <v>0</v>
      </c>
      <c r="L117" s="112"/>
      <c r="M117" s="135"/>
      <c r="N117" s="7"/>
      <c r="O117" s="16"/>
      <c r="P117" s="16"/>
      <c r="Q117" s="16"/>
      <c r="R117" s="16"/>
      <c r="S117" s="16"/>
      <c r="T117" s="16"/>
      <c r="U117" s="16"/>
      <c r="V117" s="16"/>
      <c r="W117" s="16"/>
      <c r="X117" s="16"/>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6"/>
      <c r="B118" s="16"/>
      <c r="C118" s="16"/>
      <c r="D118" s="16"/>
      <c r="E118" s="170">
        <v>0.27500000000000002</v>
      </c>
      <c r="F118" s="124" t="s">
        <v>117</v>
      </c>
      <c r="G118" s="82">
        <v>0.2</v>
      </c>
      <c r="H118" s="13">
        <f>H117*G118</f>
        <v>0</v>
      </c>
      <c r="I118" s="80"/>
      <c r="J118" s="80" t="s">
        <v>116</v>
      </c>
      <c r="K118" s="6">
        <f>H55</f>
        <v>0</v>
      </c>
      <c r="L118" s="112"/>
      <c r="M118" s="135"/>
      <c r="N118" s="7"/>
      <c r="O118" s="16"/>
      <c r="P118" s="16"/>
      <c r="Q118" s="16"/>
      <c r="R118" s="16"/>
      <c r="S118" s="16"/>
      <c r="T118" s="16"/>
      <c r="U118" s="16"/>
      <c r="V118" s="16"/>
      <c r="W118" s="16"/>
      <c r="X118" s="16"/>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A119" s="16"/>
      <c r="B119" s="16"/>
      <c r="C119" s="16"/>
      <c r="D119" s="16"/>
      <c r="E119" s="16"/>
      <c r="F119" s="124" t="s">
        <v>119</v>
      </c>
      <c r="G119" s="74"/>
      <c r="H119" s="85">
        <f>H117+H118</f>
        <v>0</v>
      </c>
      <c r="I119" s="13"/>
      <c r="J119" s="80" t="s">
        <v>118</v>
      </c>
      <c r="K119" s="6">
        <f>H87-H57</f>
        <v>0</v>
      </c>
      <c r="L119" s="112"/>
      <c r="M119" s="84" t="s">
        <v>127</v>
      </c>
      <c r="N119" s="7"/>
      <c r="O119" s="16"/>
      <c r="P119" s="16"/>
      <c r="Q119" s="16"/>
      <c r="R119" s="16"/>
      <c r="S119" s="16"/>
      <c r="T119" s="16"/>
      <c r="U119" s="16"/>
      <c r="V119" s="16"/>
      <c r="W119" s="16"/>
      <c r="X119" s="16"/>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A120" s="16"/>
      <c r="B120" s="16"/>
      <c r="C120" s="16"/>
      <c r="D120" s="16"/>
      <c r="E120" s="16"/>
      <c r="F120" s="124"/>
      <c r="G120" s="87"/>
      <c r="H120" s="13"/>
      <c r="I120" s="88" t="s">
        <v>120</v>
      </c>
      <c r="J120" s="86" t="s">
        <v>56</v>
      </c>
      <c r="K120" s="6">
        <f>SUM(K117:K119)</f>
        <v>0</v>
      </c>
      <c r="L120" s="113">
        <f>H119-H118</f>
        <v>0</v>
      </c>
      <c r="M120" s="114">
        <f>+(L120-K120)*0.3</f>
        <v>0</v>
      </c>
      <c r="N120" s="7"/>
      <c r="O120" s="16"/>
      <c r="P120" s="16"/>
      <c r="Q120" s="16"/>
      <c r="R120" s="16"/>
      <c r="S120" s="16"/>
      <c r="T120" s="16"/>
      <c r="U120" s="16"/>
      <c r="V120" s="16"/>
      <c r="W120" s="16"/>
      <c r="X120" s="16"/>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row r="121" spans="1:72" ht="15.75">
      <c r="A121" s="16"/>
      <c r="B121" s="16" t="s">
        <v>121</v>
      </c>
      <c r="C121" s="16"/>
      <c r="D121" s="16"/>
      <c r="E121" s="16"/>
      <c r="F121" s="124" t="s">
        <v>126</v>
      </c>
      <c r="G121" s="90"/>
      <c r="H121" s="98">
        <f>H119+H120</f>
        <v>0</v>
      </c>
      <c r="I121" s="13"/>
      <c r="J121" s="89" t="e">
        <f>H119/H113</f>
        <v>#DIV/0!</v>
      </c>
      <c r="K121" s="7"/>
      <c r="L121" s="7"/>
      <c r="M121" s="23"/>
      <c r="N121" s="7"/>
      <c r="O121" s="16"/>
      <c r="P121" s="16"/>
      <c r="Q121" s="16"/>
      <c r="R121" s="16"/>
      <c r="S121" s="16"/>
      <c r="T121" s="16"/>
      <c r="U121" s="16"/>
      <c r="V121" s="16"/>
      <c r="W121" s="16"/>
      <c r="X121" s="16"/>
      <c r="Y121" s="1"/>
      <c r="Z121" s="120"/>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row>
    <row r="122" spans="1:72" ht="15.75">
      <c r="A122" s="16"/>
      <c r="B122" s="139" t="s">
        <v>172</v>
      </c>
      <c r="C122" s="139" t="s">
        <v>123</v>
      </c>
      <c r="D122" s="140" t="s">
        <v>124</v>
      </c>
      <c r="E122" s="132"/>
      <c r="F122" s="7"/>
      <c r="G122" s="92"/>
      <c r="H122" s="9"/>
      <c r="I122" s="7"/>
      <c r="J122" s="7"/>
      <c r="K122" s="7"/>
      <c r="L122" s="7"/>
      <c r="M122" s="9"/>
      <c r="N122" s="91"/>
      <c r="O122" s="16"/>
      <c r="P122" s="16"/>
      <c r="Q122" s="16"/>
      <c r="R122" s="16"/>
      <c r="S122" s="16"/>
      <c r="T122" s="16"/>
      <c r="U122" s="16"/>
      <c r="V122" s="16"/>
      <c r="W122" s="16"/>
      <c r="X122" s="16"/>
      <c r="Y122" s="1"/>
      <c r="Z122" s="120"/>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row>
    <row r="123" spans="1:72" ht="15.75">
      <c r="A123" s="16"/>
      <c r="B123" s="141">
        <v>0.27500000000000002</v>
      </c>
      <c r="C123" s="141">
        <v>0.05</v>
      </c>
      <c r="D123" s="171">
        <f>1.275*1.05</f>
        <v>1.3387499999999999</v>
      </c>
      <c r="E123" s="16"/>
      <c r="F123" s="92"/>
      <c r="G123" s="93"/>
      <c r="H123" s="9"/>
      <c r="I123" s="7"/>
      <c r="J123" s="7"/>
      <c r="K123" s="7"/>
      <c r="L123" s="7"/>
      <c r="M123" s="9"/>
      <c r="N123" s="7"/>
      <c r="O123" s="16"/>
      <c r="P123" s="16"/>
      <c r="Q123" s="16"/>
      <c r="R123" s="16"/>
      <c r="S123" s="16"/>
      <c r="T123" s="16"/>
      <c r="U123" s="16"/>
      <c r="V123" s="16"/>
      <c r="W123" s="16"/>
      <c r="X123" s="16"/>
      <c r="Y123" s="1"/>
      <c r="Z123" s="120"/>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row>
    <row r="124" spans="1:72" ht="15.75">
      <c r="A124" s="16"/>
      <c r="B124" s="16"/>
      <c r="C124" s="16"/>
      <c r="D124" s="170">
        <v>0.33879999999999999</v>
      </c>
      <c r="E124" s="16"/>
      <c r="F124" s="23"/>
      <c r="G124" s="94"/>
      <c r="H124" s="93"/>
      <c r="I124" s="27"/>
      <c r="J124" s="7"/>
      <c r="K124" s="7"/>
      <c r="L124" s="7"/>
      <c r="M124" s="7"/>
      <c r="N124" s="7"/>
      <c r="O124" s="16"/>
      <c r="P124" s="16"/>
      <c r="Q124" s="16"/>
      <c r="R124" s="16"/>
      <c r="S124" s="16"/>
      <c r="T124" s="16"/>
      <c r="U124" s="16"/>
      <c r="V124" s="16"/>
      <c r="W124" s="16"/>
      <c r="X124" s="16"/>
      <c r="Y124" s="1"/>
      <c r="Z124" s="120"/>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row>
    <row r="125" spans="1:72" ht="15.75">
      <c r="A125" s="1"/>
      <c r="B125" s="1"/>
      <c r="C125" s="1"/>
      <c r="D125" s="1"/>
      <c r="E125" s="1"/>
      <c r="F125" s="23"/>
      <c r="G125" s="94"/>
      <c r="H125" s="93"/>
      <c r="I125" s="95"/>
      <c r="J125" s="18"/>
      <c r="K125" s="18"/>
      <c r="L125" s="18"/>
      <c r="M125" s="18"/>
      <c r="N125" s="18"/>
      <c r="O125" s="1"/>
      <c r="P125" s="1"/>
      <c r="Q125" s="1"/>
      <c r="R125" s="1"/>
      <c r="S125" s="1"/>
      <c r="T125" s="1"/>
      <c r="U125" s="1"/>
      <c r="V125" s="1"/>
      <c r="W125" s="1"/>
      <c r="X125" s="1"/>
      <c r="Y125" s="1"/>
      <c r="Z125" s="120"/>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row>
    <row r="126" spans="1:72" ht="15.75">
      <c r="A126" s="1"/>
      <c r="B126" s="1"/>
      <c r="C126" s="1"/>
      <c r="D126" s="1"/>
      <c r="E126" s="1"/>
      <c r="F126" s="23"/>
      <c r="G126" s="76"/>
      <c r="H126" s="76"/>
      <c r="I126" s="18"/>
      <c r="J126" s="18"/>
      <c r="K126" s="18"/>
      <c r="L126" s="18"/>
      <c r="M126" s="18"/>
      <c r="N126" s="18"/>
      <c r="O126" s="1"/>
      <c r="P126" s="1"/>
      <c r="Q126" s="1"/>
      <c r="R126" s="1"/>
      <c r="S126" s="1"/>
      <c r="T126" s="1"/>
      <c r="U126" s="1"/>
      <c r="V126" s="1"/>
      <c r="W126" s="1"/>
      <c r="X126" s="1"/>
      <c r="Y126" s="1"/>
      <c r="Z126" s="120"/>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row>
    <row r="127" spans="1:72" ht="15.75">
      <c r="A127" s="1"/>
      <c r="B127" s="1"/>
      <c r="C127" s="1"/>
      <c r="D127" s="1"/>
      <c r="E127" s="1"/>
      <c r="F127" s="23"/>
      <c r="G127" s="5"/>
      <c r="H127" s="1"/>
      <c r="I127" s="1"/>
      <c r="J127" s="18"/>
      <c r="K127" s="18"/>
      <c r="L127" s="18"/>
      <c r="M127" s="18"/>
      <c r="N127" s="18"/>
      <c r="O127" s="1"/>
      <c r="P127" s="1"/>
      <c r="Q127" s="1"/>
      <c r="R127" s="1"/>
      <c r="S127" s="1"/>
      <c r="T127" s="1"/>
      <c r="U127" s="1"/>
      <c r="V127" s="1"/>
      <c r="W127" s="1"/>
      <c r="X127" s="1"/>
      <c r="Y127" s="1"/>
      <c r="Z127" s="120"/>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row>
    <row r="128" spans="1:72" ht="15.75">
      <c r="A128" s="1"/>
      <c r="B128" s="1"/>
      <c r="C128" s="1"/>
      <c r="D128" s="1"/>
      <c r="E128" s="1"/>
      <c r="F128" s="1"/>
      <c r="G128" s="18"/>
      <c r="H128" s="41"/>
      <c r="I128" s="1"/>
      <c r="J128" s="1"/>
      <c r="K128" s="1"/>
      <c r="L128" s="1"/>
      <c r="M128" s="1"/>
      <c r="N128" s="1"/>
      <c r="O128" s="1"/>
      <c r="P128" s="1"/>
      <c r="Q128" s="1"/>
      <c r="R128" s="1"/>
      <c r="S128" s="1"/>
      <c r="T128" s="1"/>
      <c r="U128" s="1"/>
      <c r="V128" s="1"/>
      <c r="W128" s="1"/>
      <c r="X128" s="1"/>
      <c r="Y128" s="1"/>
      <c r="Z128" s="120"/>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row>
    <row r="129" spans="1:72" ht="15.75">
      <c r="A129" s="1"/>
      <c r="B129" s="1"/>
      <c r="C129" s="96"/>
      <c r="D129" s="1"/>
      <c r="E129" s="1"/>
      <c r="F129" s="1"/>
      <c r="G129" s="1"/>
      <c r="H129" s="1"/>
      <c r="I129" s="1"/>
      <c r="J129" s="1"/>
      <c r="K129" s="1"/>
      <c r="L129" s="1"/>
      <c r="M129" s="1"/>
      <c r="N129" s="1"/>
      <c r="O129" s="1"/>
      <c r="P129" s="1"/>
      <c r="Q129" s="1"/>
      <c r="R129" s="1"/>
      <c r="S129" s="1"/>
      <c r="T129" s="1"/>
      <c r="U129" s="1"/>
      <c r="V129" s="1"/>
      <c r="W129" s="1"/>
      <c r="X129" s="1"/>
      <c r="Y129" s="1"/>
      <c r="Z129" s="120"/>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row>
    <row r="130" spans="1:72" ht="15.75">
      <c r="A130" s="1"/>
      <c r="B130" s="1"/>
      <c r="C130" s="96"/>
      <c r="D130" s="1"/>
      <c r="E130" s="1"/>
      <c r="F130" s="1"/>
      <c r="G130" s="18"/>
      <c r="H130" s="41"/>
      <c r="I130" s="1"/>
      <c r="J130" s="1"/>
      <c r="K130" s="1"/>
      <c r="L130" s="1"/>
      <c r="M130" s="1"/>
      <c r="N130" s="1"/>
      <c r="O130" s="1"/>
      <c r="P130" s="1"/>
      <c r="Q130" s="1"/>
      <c r="R130" s="1"/>
      <c r="S130" s="1"/>
      <c r="T130" s="1"/>
      <c r="U130" s="1"/>
      <c r="V130" s="1"/>
      <c r="W130" s="1"/>
      <c r="X130" s="1"/>
      <c r="Y130" s="1"/>
      <c r="Z130" s="120"/>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row>
    <row r="131" spans="1:72" ht="15.75">
      <c r="A131" s="1"/>
      <c r="B131" s="1"/>
      <c r="C131" s="96"/>
      <c r="D131" s="1"/>
      <c r="E131" s="1"/>
      <c r="F131" s="1"/>
      <c r="G131" s="1"/>
      <c r="H131" s="1"/>
      <c r="I131" s="1"/>
      <c r="J131" s="1"/>
      <c r="K131" s="1"/>
      <c r="L131" s="1"/>
      <c r="M131" s="1"/>
      <c r="N131" s="1"/>
      <c r="O131" s="1"/>
      <c r="P131" s="1"/>
      <c r="Q131" s="1"/>
      <c r="R131" s="1"/>
      <c r="S131" s="1"/>
      <c r="T131" s="1"/>
      <c r="U131" s="1"/>
      <c r="V131" s="1"/>
      <c r="W131" s="1"/>
      <c r="X131" s="1"/>
      <c r="Y131" s="1"/>
      <c r="Z131" s="120"/>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row>
    <row r="132" spans="1:72" ht="15.75">
      <c r="A132" s="1"/>
      <c r="B132" s="1"/>
      <c r="C132" s="96"/>
      <c r="D132" s="1"/>
      <c r="E132" s="1"/>
      <c r="F132" s="1"/>
      <c r="G132" s="1"/>
      <c r="H132" s="1"/>
      <c r="I132" s="1"/>
      <c r="J132" s="1"/>
      <c r="K132" s="1"/>
      <c r="L132" s="1"/>
      <c r="M132" s="1"/>
      <c r="N132" s="1"/>
      <c r="O132" s="1"/>
      <c r="P132" s="1"/>
      <c r="Q132" s="1"/>
      <c r="R132" s="1"/>
      <c r="S132" s="1"/>
      <c r="T132" s="1"/>
      <c r="U132" s="1"/>
      <c r="V132" s="1"/>
      <c r="W132" s="1"/>
      <c r="X132" s="1"/>
      <c r="Y132" s="1"/>
      <c r="Z132" s="120"/>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row>
    <row r="133" spans="1:72" ht="15.75">
      <c r="A133" s="1"/>
      <c r="B133" s="1"/>
      <c r="C133" s="40"/>
      <c r="D133" s="96"/>
      <c r="E133" s="96"/>
      <c r="F133" s="1"/>
      <c r="G133" s="1"/>
      <c r="H133" s="1"/>
      <c r="I133" s="1"/>
      <c r="J133" s="1"/>
      <c r="K133" s="1"/>
      <c r="L133" s="1"/>
      <c r="M133" s="1"/>
      <c r="N133" s="1"/>
      <c r="O133" s="1"/>
      <c r="P133" s="1"/>
      <c r="Q133" s="1"/>
      <c r="R133" s="1"/>
      <c r="S133" s="1"/>
      <c r="T133" s="1"/>
      <c r="U133" s="1"/>
      <c r="V133" s="1"/>
      <c r="W133" s="1"/>
      <c r="X133" s="1"/>
      <c r="Y133" s="1"/>
      <c r="Z133" s="120"/>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row>
    <row r="134" spans="1:72" ht="15.75">
      <c r="A134" s="1"/>
      <c r="B134" s="96"/>
      <c r="C134" s="1"/>
      <c r="D134" s="1"/>
      <c r="E134" s="1"/>
      <c r="F134" s="1"/>
      <c r="G134" s="1"/>
      <c r="H134" s="1"/>
      <c r="I134" s="1"/>
      <c r="J134" s="1"/>
      <c r="K134" s="1"/>
      <c r="L134" s="1"/>
      <c r="M134" s="1"/>
      <c r="N134" s="1"/>
      <c r="O134" s="1"/>
      <c r="P134" s="1"/>
      <c r="Q134" s="1"/>
      <c r="R134" s="1"/>
      <c r="S134" s="1"/>
      <c r="T134" s="1"/>
      <c r="U134" s="1"/>
      <c r="V134" s="1"/>
      <c r="W134" s="1"/>
      <c r="X134" s="1"/>
      <c r="Y134" s="1"/>
      <c r="Z134" s="120"/>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row>
    <row r="135" spans="1:72" ht="15.75">
      <c r="A135" s="1"/>
      <c r="B135" s="96"/>
      <c r="C135" s="1"/>
      <c r="D135" s="1"/>
      <c r="E135" s="1"/>
      <c r="F135" s="1"/>
      <c r="G135" s="1"/>
      <c r="H135" s="1"/>
      <c r="I135" s="1"/>
      <c r="J135" s="1"/>
      <c r="K135" s="1"/>
      <c r="L135" s="1"/>
      <c r="M135" s="1"/>
      <c r="N135" s="1"/>
      <c r="O135" s="1"/>
      <c r="P135" s="1"/>
      <c r="Q135" s="1"/>
      <c r="R135" s="1"/>
      <c r="S135" s="1"/>
      <c r="T135" s="1"/>
      <c r="U135" s="1"/>
      <c r="V135" s="1"/>
      <c r="W135" s="1"/>
      <c r="X135" s="1"/>
      <c r="Y135" s="1"/>
      <c r="Z135" s="120"/>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row>
    <row r="136" spans="1:72" ht="15.75">
      <c r="A136" s="1"/>
      <c r="B136" s="96"/>
      <c r="C136" s="96"/>
      <c r="D136" s="96"/>
      <c r="E136" s="96"/>
      <c r="F136" s="1"/>
      <c r="G136" s="1"/>
      <c r="H136" s="1"/>
      <c r="I136" s="1"/>
      <c r="J136" s="1"/>
      <c r="K136" s="1"/>
      <c r="L136" s="1"/>
      <c r="M136" s="1"/>
      <c r="N136" s="1"/>
      <c r="O136" s="1"/>
      <c r="P136" s="1"/>
      <c r="Q136" s="1"/>
      <c r="R136" s="1"/>
      <c r="S136" s="1"/>
      <c r="T136" s="1"/>
      <c r="U136" s="1"/>
      <c r="V136" s="1"/>
      <c r="W136" s="1"/>
      <c r="X136" s="1"/>
      <c r="Y136" s="1"/>
      <c r="Z136" s="120"/>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row>
    <row r="137" spans="1:72" ht="15.75">
      <c r="A137" s="1"/>
      <c r="B137" s="1"/>
      <c r="C137" s="1"/>
      <c r="D137" s="1"/>
      <c r="E137" s="1"/>
      <c r="F137" s="96"/>
      <c r="G137" s="72"/>
      <c r="H137" s="1"/>
      <c r="I137" s="1"/>
      <c r="J137" s="1"/>
      <c r="K137" s="1"/>
      <c r="L137" s="1"/>
      <c r="M137" s="1"/>
      <c r="N137" s="1"/>
      <c r="O137" s="1"/>
      <c r="P137" s="1"/>
      <c r="Q137" s="1"/>
      <c r="R137" s="1"/>
      <c r="S137" s="1"/>
      <c r="T137" s="1"/>
      <c r="U137" s="1"/>
      <c r="V137" s="1"/>
      <c r="W137" s="1"/>
      <c r="X137" s="1"/>
      <c r="Y137" s="1"/>
      <c r="Z137" s="120"/>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row>
    <row r="138" spans="1:72" ht="15.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20"/>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row>
    <row r="139" spans="1:72" ht="15.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20"/>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row>
    <row r="140" spans="1:72" ht="15.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20"/>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row>
    <row r="141" spans="1:72" ht="15.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20"/>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row>
    <row r="142" spans="1:72" ht="15.75">
      <c r="A142" s="1"/>
      <c r="B142" s="1"/>
      <c r="C142" s="1"/>
      <c r="D142" s="1"/>
      <c r="E142" s="1"/>
      <c r="F142" s="1"/>
      <c r="G142" s="1"/>
      <c r="H142" s="1"/>
      <c r="I142" s="1"/>
      <c r="J142" s="1"/>
      <c r="K142" s="1"/>
      <c r="L142" s="1"/>
      <c r="O142" s="1"/>
      <c r="P142" s="1"/>
      <c r="Q142" s="1"/>
      <c r="R142" s="1"/>
      <c r="S142" s="1"/>
      <c r="T142" s="1"/>
      <c r="U142" s="1"/>
      <c r="V142" s="1"/>
      <c r="W142" s="1"/>
      <c r="X142" s="1"/>
      <c r="Y142" s="1"/>
      <c r="Z142" s="120"/>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row>
    <row r="143" spans="1:72" ht="15.75">
      <c r="F143" s="1"/>
      <c r="G143" s="1"/>
      <c r="H143" s="1"/>
      <c r="I143" s="1"/>
      <c r="J143" s="1"/>
      <c r="K143" s="1"/>
      <c r="L143" s="1"/>
      <c r="O143" s="1"/>
      <c r="P143" s="1"/>
      <c r="Q143" s="1"/>
      <c r="R143" s="1"/>
      <c r="S143" s="1"/>
      <c r="T143" s="1"/>
      <c r="U143" s="1"/>
      <c r="V143" s="1"/>
      <c r="W143" s="1"/>
      <c r="X143" s="1"/>
      <c r="Y143" s="1"/>
      <c r="Z143" s="120"/>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row>
    <row r="144" spans="1:72" ht="15.75">
      <c r="J144" s="1"/>
      <c r="K144" s="1"/>
      <c r="L144" s="1"/>
      <c r="M144" s="1"/>
      <c r="N144" s="1"/>
      <c r="O144" s="1"/>
      <c r="P144" s="1"/>
      <c r="Q144" s="1"/>
      <c r="R144" s="1"/>
      <c r="S144" s="1"/>
      <c r="T144" s="1"/>
      <c r="U144" s="1"/>
      <c r="V144" s="1"/>
      <c r="W144" s="1"/>
      <c r="X144" s="1"/>
      <c r="Y144" s="1"/>
      <c r="Z144" s="120"/>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row>
  </sheetData>
  <mergeCells count="100">
    <mergeCell ref="A9:D9"/>
    <mergeCell ref="A1:H1"/>
    <mergeCell ref="A2:H2"/>
    <mergeCell ref="B5:J5"/>
    <mergeCell ref="A8:D8"/>
    <mergeCell ref="J8:M8"/>
    <mergeCell ref="A21:D21"/>
    <mergeCell ref="A10:D10"/>
    <mergeCell ref="A11:D11"/>
    <mergeCell ref="A12:D12"/>
    <mergeCell ref="A13:D13"/>
    <mergeCell ref="A14:D14"/>
    <mergeCell ref="A15:D15"/>
    <mergeCell ref="A16:D16"/>
    <mergeCell ref="A17:D17"/>
    <mergeCell ref="A18:D18"/>
    <mergeCell ref="A19:D19"/>
    <mergeCell ref="A20:D20"/>
    <mergeCell ref="A33:D33"/>
    <mergeCell ref="A22:D22"/>
    <mergeCell ref="L22:Q25"/>
    <mergeCell ref="A23:D23"/>
    <mergeCell ref="A24:D24"/>
    <mergeCell ref="A25:D25"/>
    <mergeCell ref="A26:D26"/>
    <mergeCell ref="O29:U29"/>
    <mergeCell ref="V29:X29"/>
    <mergeCell ref="A30:D30"/>
    <mergeCell ref="A31:D31"/>
    <mergeCell ref="A32:D32"/>
    <mergeCell ref="A45:D45"/>
    <mergeCell ref="A34:D34"/>
    <mergeCell ref="A35:D35"/>
    <mergeCell ref="A36:D36"/>
    <mergeCell ref="A37:D37"/>
    <mergeCell ref="A38:D38"/>
    <mergeCell ref="A39:D39"/>
    <mergeCell ref="A40:D40"/>
    <mergeCell ref="A41:D41"/>
    <mergeCell ref="A42:D42"/>
    <mergeCell ref="A43:D43"/>
    <mergeCell ref="A44:D44"/>
    <mergeCell ref="A61:D61"/>
    <mergeCell ref="A46:D46"/>
    <mergeCell ref="A48:D48"/>
    <mergeCell ref="A49:D49"/>
    <mergeCell ref="A50:D50"/>
    <mergeCell ref="A51:D51"/>
    <mergeCell ref="A52:D52"/>
    <mergeCell ref="A53:D53"/>
    <mergeCell ref="A56:D56"/>
    <mergeCell ref="A58:D58"/>
    <mergeCell ref="A59:D59"/>
    <mergeCell ref="A60:D60"/>
    <mergeCell ref="A75:D75"/>
    <mergeCell ref="A62:D62"/>
    <mergeCell ref="A63:D63"/>
    <mergeCell ref="A64:D64"/>
    <mergeCell ref="A65:D65"/>
    <mergeCell ref="A66:D66"/>
    <mergeCell ref="A68:B68"/>
    <mergeCell ref="A69:D69"/>
    <mergeCell ref="A70:D70"/>
    <mergeCell ref="A71:D71"/>
    <mergeCell ref="A73:B73"/>
    <mergeCell ref="A74:D74"/>
    <mergeCell ref="A92:D92"/>
    <mergeCell ref="A76:D76"/>
    <mergeCell ref="A79:B79"/>
    <mergeCell ref="J79:K79"/>
    <mergeCell ref="A80:D80"/>
    <mergeCell ref="A81:D81"/>
    <mergeCell ref="A83:B83"/>
    <mergeCell ref="A84:D84"/>
    <mergeCell ref="A85:D85"/>
    <mergeCell ref="A89:D89"/>
    <mergeCell ref="A90:D90"/>
    <mergeCell ref="A91:D91"/>
    <mergeCell ref="A104:D104"/>
    <mergeCell ref="A93:D93"/>
    <mergeCell ref="A94:D94"/>
    <mergeCell ref="A95:D95"/>
    <mergeCell ref="A96:D96"/>
    <mergeCell ref="A97:D97"/>
    <mergeCell ref="A98:D98"/>
    <mergeCell ref="A99:D99"/>
    <mergeCell ref="A100:D100"/>
    <mergeCell ref="A101:D101"/>
    <mergeCell ref="A102:D102"/>
    <mergeCell ref="A103:D103"/>
    <mergeCell ref="J112:J113"/>
    <mergeCell ref="K112:K113"/>
    <mergeCell ref="N112:N113"/>
    <mergeCell ref="F113:G113"/>
    <mergeCell ref="A105:D105"/>
    <mergeCell ref="A106:D106"/>
    <mergeCell ref="A107:D107"/>
    <mergeCell ref="A108:D108"/>
    <mergeCell ref="A109:D109"/>
    <mergeCell ref="I112:I113"/>
  </mergeCells>
  <pageMargins left="0.7" right="0.7" top="0.75" bottom="0.75" header="0.3" footer="0.3"/>
  <pageSetup paperSize="9" scale="23" fitToWidth="0" orientation="landscape" horizontalDpi="300" verticalDpi="300" r:id="rId1"/>
  <rowBreaks count="1" manualBreakCount="1">
    <brk id="123"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9526D-E037-44DE-B317-556673743FA8}">
  <sheetPr>
    <pageSetUpPr fitToPage="1"/>
  </sheetPr>
  <dimension ref="A1:BT120"/>
  <sheetViews>
    <sheetView view="pageBreakPreview" zoomScale="70" zoomScaleNormal="70" zoomScaleSheetLayoutView="70" workbookViewId="0">
      <selection activeCell="H97" sqref="H97"/>
    </sheetView>
  </sheetViews>
  <sheetFormatPr baseColWidth="10" defaultColWidth="10.7109375" defaultRowHeight="15"/>
  <cols>
    <col min="4" max="4" width="14.5703125" customWidth="1"/>
    <col min="8" max="8" width="15.42578125" customWidth="1"/>
    <col min="10" max="10" width="13" customWidth="1"/>
    <col min="11" max="12" width="13.42578125" customWidth="1"/>
    <col min="13" max="13" width="12.5703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136</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180</v>
      </c>
      <c r="B9" s="274"/>
      <c r="C9" s="274"/>
      <c r="D9" s="275"/>
      <c r="E9" s="4" t="s">
        <v>11</v>
      </c>
      <c r="F9" s="128"/>
      <c r="G9" s="129"/>
      <c r="H9" s="148">
        <f>G9*F9</f>
        <v>0</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85"/>
      <c r="B10" s="285"/>
      <c r="C10" s="285"/>
      <c r="D10" s="285"/>
      <c r="E10" s="4" t="s">
        <v>11</v>
      </c>
      <c r="F10" s="128"/>
      <c r="G10" s="129"/>
      <c r="H10" s="148">
        <f t="shared" ref="H10:H16" si="0">G10*F10</f>
        <v>0</v>
      </c>
      <c r="I10" s="134"/>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82"/>
      <c r="B11" s="283"/>
      <c r="C11" s="283"/>
      <c r="D11" s="284"/>
      <c r="E11" s="4" t="s">
        <v>11</v>
      </c>
      <c r="F11" s="128"/>
      <c r="G11" s="129"/>
      <c r="H11" s="148">
        <f t="shared" si="0"/>
        <v>0</v>
      </c>
      <c r="I11" s="134"/>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82"/>
      <c r="B12" s="283"/>
      <c r="C12" s="283"/>
      <c r="D12" s="284"/>
      <c r="E12" s="4" t="s">
        <v>11</v>
      </c>
      <c r="F12" s="128"/>
      <c r="G12" s="129"/>
      <c r="H12" s="148">
        <f t="shared" si="0"/>
        <v>0</v>
      </c>
      <c r="I12" s="134"/>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82"/>
      <c r="B13" s="283"/>
      <c r="C13" s="283"/>
      <c r="D13" s="284"/>
      <c r="E13" s="4" t="s">
        <v>11</v>
      </c>
      <c r="F13" s="128"/>
      <c r="G13" s="129"/>
      <c r="H13" s="148">
        <f t="shared" si="0"/>
        <v>0</v>
      </c>
      <c r="I13" s="134"/>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82"/>
      <c r="B14" s="283"/>
      <c r="C14" s="283"/>
      <c r="D14" s="284"/>
      <c r="E14" s="4" t="s">
        <v>11</v>
      </c>
      <c r="F14" s="128"/>
      <c r="G14" s="129"/>
      <c r="H14" s="148">
        <f t="shared" si="0"/>
        <v>0</v>
      </c>
      <c r="I14" s="134"/>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82"/>
      <c r="B15" s="283"/>
      <c r="C15" s="283"/>
      <c r="D15" s="284"/>
      <c r="E15" s="4" t="s">
        <v>11</v>
      </c>
      <c r="F15" s="128"/>
      <c r="G15" s="129"/>
      <c r="H15" s="148">
        <f t="shared" si="0"/>
        <v>0</v>
      </c>
      <c r="I15" s="134"/>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c r="B16" s="267"/>
      <c r="C16" s="267"/>
      <c r="D16" s="268"/>
      <c r="E16" s="4" t="s">
        <v>11</v>
      </c>
      <c r="F16" s="128"/>
      <c r="G16" s="129"/>
      <c r="H16" s="148">
        <f t="shared" si="0"/>
        <v>0</v>
      </c>
      <c r="I16" s="134">
        <f>H16*1.455</f>
        <v>0</v>
      </c>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16"/>
      <c r="B17" s="16"/>
      <c r="C17" s="16"/>
      <c r="D17" s="16"/>
      <c r="E17" s="16"/>
      <c r="F17" s="16"/>
      <c r="G17" s="6" t="s">
        <v>12</v>
      </c>
      <c r="H17" s="6">
        <f>SUM(H9:H16)</f>
        <v>0</v>
      </c>
      <c r="I17" s="134"/>
      <c r="J17" s="2"/>
      <c r="K17" s="139"/>
      <c r="L17" s="139"/>
      <c r="M17" s="143"/>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
      <c r="B18" s="16"/>
      <c r="C18" s="16"/>
      <c r="D18" s="16"/>
      <c r="E18" s="16"/>
      <c r="F18" s="16"/>
      <c r="G18" s="16"/>
      <c r="H18" s="30"/>
      <c r="I18" s="30"/>
      <c r="J18" s="144"/>
      <c r="K18" s="144"/>
      <c r="L18" s="16"/>
      <c r="M18" s="3"/>
      <c r="N18" s="16"/>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3" t="s">
        <v>13</v>
      </c>
      <c r="B19" s="7"/>
      <c r="C19" s="7"/>
      <c r="D19" s="7"/>
      <c r="E19" s="7"/>
      <c r="F19" s="7"/>
      <c r="G19" s="8"/>
      <c r="H19" s="9"/>
      <c r="I19" s="9"/>
      <c r="J19" s="10"/>
      <c r="K19" s="7"/>
      <c r="L19" s="7"/>
      <c r="M19" s="7"/>
      <c r="N19" s="7"/>
      <c r="O19" s="269" t="s">
        <v>14</v>
      </c>
      <c r="P19" s="270"/>
      <c r="Q19" s="270"/>
      <c r="R19" s="270"/>
      <c r="S19" s="270"/>
      <c r="T19" s="270"/>
      <c r="U19" s="271"/>
      <c r="V19" s="263" t="s">
        <v>15</v>
      </c>
      <c r="W19" s="263"/>
      <c r="X19" s="264"/>
      <c r="Y19" s="1" t="s">
        <v>157</v>
      </c>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31.5">
      <c r="A20" s="265" t="s">
        <v>16</v>
      </c>
      <c r="B20" s="265"/>
      <c r="C20" s="265"/>
      <c r="D20" s="265"/>
      <c r="E20" s="121" t="s">
        <v>8</v>
      </c>
      <c r="F20" s="121" t="s">
        <v>9</v>
      </c>
      <c r="G20" s="121" t="s">
        <v>159</v>
      </c>
      <c r="H20" s="121" t="s">
        <v>0</v>
      </c>
      <c r="I20" s="121" t="s">
        <v>9</v>
      </c>
      <c r="J20" s="121" t="s">
        <v>17</v>
      </c>
      <c r="K20" s="121" t="s">
        <v>0</v>
      </c>
      <c r="L20" s="121" t="s">
        <v>9</v>
      </c>
      <c r="M20" s="11" t="s">
        <v>160</v>
      </c>
      <c r="N20" s="121" t="s">
        <v>0</v>
      </c>
      <c r="O20" s="121" t="s">
        <v>18</v>
      </c>
      <c r="P20" s="121" t="s">
        <v>19</v>
      </c>
      <c r="Q20" s="121" t="s">
        <v>20</v>
      </c>
      <c r="R20" s="121" t="s">
        <v>21</v>
      </c>
      <c r="S20" s="121" t="s">
        <v>22</v>
      </c>
      <c r="T20" s="121" t="s">
        <v>23</v>
      </c>
      <c r="U20" s="121" t="s">
        <v>24</v>
      </c>
      <c r="V20" s="11" t="s">
        <v>25</v>
      </c>
      <c r="W20" s="11" t="s">
        <v>24</v>
      </c>
      <c r="X20" s="11" t="s">
        <v>26</v>
      </c>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42" t="s">
        <v>30</v>
      </c>
      <c r="B21" s="243"/>
      <c r="C21" s="243"/>
      <c r="D21" s="244"/>
      <c r="E21" s="124" t="s">
        <v>28</v>
      </c>
      <c r="F21" s="128"/>
      <c r="G21" s="12">
        <v>390.39</v>
      </c>
      <c r="H21" s="12">
        <f t="shared" ref="H21:H35" si="1">F21*G21</f>
        <v>0</v>
      </c>
      <c r="I21" s="128"/>
      <c r="J21" s="13">
        <v>358.81</v>
      </c>
      <c r="K21" s="13">
        <f t="shared" ref="K21:K43" si="2">I21*J21</f>
        <v>0</v>
      </c>
      <c r="L21" s="129"/>
      <c r="M21" s="13">
        <v>538.27</v>
      </c>
      <c r="N21" s="13">
        <f t="shared" ref="N21:N43" si="3">L21*M21</f>
        <v>0</v>
      </c>
      <c r="O21" s="107"/>
      <c r="P21" s="107"/>
      <c r="Q21" s="107"/>
      <c r="R21" s="107"/>
      <c r="S21" s="107"/>
      <c r="T21" s="107"/>
      <c r="U21" s="107"/>
      <c r="V21" s="15">
        <f t="shared" ref="V21:V43" si="4">+O21+P21+Q21+R21+S21+T21+U21-W21-X21</f>
        <v>0</v>
      </c>
      <c r="W21" s="107"/>
      <c r="X21" s="107"/>
      <c r="Y21" s="16"/>
      <c r="Z21" s="17"/>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row>
    <row r="22" spans="1:72" ht="15.75">
      <c r="A22" s="260" t="s">
        <v>163</v>
      </c>
      <c r="B22" s="260"/>
      <c r="C22" s="260"/>
      <c r="D22" s="260"/>
      <c r="E22" s="124" t="s">
        <v>28</v>
      </c>
      <c r="F22" s="128"/>
      <c r="G22" s="12">
        <v>317.98</v>
      </c>
      <c r="H22" s="12">
        <f t="shared" si="1"/>
        <v>0</v>
      </c>
      <c r="I22" s="128"/>
      <c r="J22" s="13">
        <v>326.25</v>
      </c>
      <c r="K22" s="13">
        <f t="shared" si="2"/>
        <v>0</v>
      </c>
      <c r="L22" s="129"/>
      <c r="M22" s="13">
        <v>489.37</v>
      </c>
      <c r="N22" s="13">
        <f t="shared" si="3"/>
        <v>0</v>
      </c>
      <c r="O22" s="107"/>
      <c r="P22" s="107"/>
      <c r="Q22" s="107"/>
      <c r="R22" s="107"/>
      <c r="S22" s="107"/>
      <c r="T22" s="107"/>
      <c r="U22" s="107"/>
      <c r="V22" s="15">
        <f t="shared" si="4"/>
        <v>0</v>
      </c>
      <c r="W22" s="107"/>
      <c r="X22" s="107"/>
      <c r="Y22" s="16" t="s">
        <v>168</v>
      </c>
      <c r="Z22" s="17"/>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row>
    <row r="23" spans="1:72" s="102" customFormat="1" ht="15.75">
      <c r="A23" s="242" t="s">
        <v>31</v>
      </c>
      <c r="B23" s="243"/>
      <c r="C23" s="243"/>
      <c r="D23" s="244"/>
      <c r="E23" s="124" t="s">
        <v>28</v>
      </c>
      <c r="F23" s="128"/>
      <c r="G23" s="14">
        <v>390.39</v>
      </c>
      <c r="H23" s="12">
        <f t="shared" si="1"/>
        <v>0</v>
      </c>
      <c r="I23" s="128"/>
      <c r="J23" s="13">
        <v>358.81</v>
      </c>
      <c r="K23" s="13">
        <f t="shared" si="2"/>
        <v>0</v>
      </c>
      <c r="L23" s="129"/>
      <c r="M23" s="13">
        <v>538.22</v>
      </c>
      <c r="N23" s="13">
        <f t="shared" si="3"/>
        <v>0</v>
      </c>
      <c r="O23" s="107"/>
      <c r="P23" s="107"/>
      <c r="Q23" s="107"/>
      <c r="R23" s="107"/>
      <c r="S23" s="107"/>
      <c r="T23" s="107"/>
      <c r="U23" s="107"/>
      <c r="V23" s="15">
        <f t="shared" si="4"/>
        <v>0</v>
      </c>
      <c r="W23" s="107"/>
      <c r="X23" s="107"/>
      <c r="Y23" s="7" t="s">
        <v>161</v>
      </c>
      <c r="Z23" s="101"/>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row>
    <row r="24" spans="1:72" s="106" customFormat="1" ht="15.75">
      <c r="A24" s="242" t="s">
        <v>32</v>
      </c>
      <c r="B24" s="243"/>
      <c r="C24" s="243"/>
      <c r="D24" s="244"/>
      <c r="E24" s="124" t="s">
        <v>28</v>
      </c>
      <c r="F24" s="128"/>
      <c r="G24" s="14">
        <v>317.98</v>
      </c>
      <c r="H24" s="12">
        <f t="shared" si="1"/>
        <v>0</v>
      </c>
      <c r="I24" s="128"/>
      <c r="J24" s="13">
        <v>244.27</v>
      </c>
      <c r="K24" s="13">
        <f t="shared" si="2"/>
        <v>0</v>
      </c>
      <c r="L24" s="129"/>
      <c r="M24" s="13">
        <v>489.37</v>
      </c>
      <c r="N24" s="13">
        <f t="shared" si="3"/>
        <v>0</v>
      </c>
      <c r="O24" s="107"/>
      <c r="P24" s="107"/>
      <c r="Q24" s="107"/>
      <c r="R24" s="107"/>
      <c r="S24" s="107"/>
      <c r="T24" s="107"/>
      <c r="U24" s="107"/>
      <c r="V24" s="15">
        <f t="shared" si="4"/>
        <v>0</v>
      </c>
      <c r="W24" s="107"/>
      <c r="X24" s="107"/>
      <c r="Y24" s="104" t="s">
        <v>162</v>
      </c>
      <c r="Z24" s="105"/>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c r="BN24" s="104"/>
      <c r="BO24" s="104"/>
      <c r="BP24" s="104"/>
      <c r="BQ24" s="104"/>
      <c r="BR24" s="104"/>
      <c r="BS24" s="104"/>
      <c r="BT24" s="104"/>
    </row>
    <row r="25" spans="1:72" ht="15.75">
      <c r="A25" s="242" t="s">
        <v>33</v>
      </c>
      <c r="B25" s="243"/>
      <c r="C25" s="243"/>
      <c r="D25" s="244"/>
      <c r="E25" s="124" t="s">
        <v>28</v>
      </c>
      <c r="F25" s="128"/>
      <c r="G25" s="14">
        <v>310.62</v>
      </c>
      <c r="H25" s="12">
        <f t="shared" si="1"/>
        <v>0</v>
      </c>
      <c r="I25" s="128"/>
      <c r="J25" s="13">
        <v>335</v>
      </c>
      <c r="K25" s="13">
        <f t="shared" si="2"/>
        <v>0</v>
      </c>
      <c r="L25" s="129"/>
      <c r="M25" s="13">
        <v>436.87</v>
      </c>
      <c r="N25" s="13">
        <f t="shared" si="3"/>
        <v>0</v>
      </c>
      <c r="O25" s="107"/>
      <c r="P25" s="107"/>
      <c r="Q25" s="107"/>
      <c r="R25" s="107"/>
      <c r="S25" s="107"/>
      <c r="T25" s="107"/>
      <c r="U25" s="107"/>
      <c r="V25" s="15">
        <f t="shared" si="4"/>
        <v>0</v>
      </c>
      <c r="W25" s="107"/>
      <c r="X25" s="107"/>
      <c r="Y25" s="16"/>
      <c r="Z25" s="17"/>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row>
    <row r="26" spans="1:72" s="100" customFormat="1" ht="15.75">
      <c r="A26" s="242" t="s">
        <v>34</v>
      </c>
      <c r="B26" s="243"/>
      <c r="C26" s="243"/>
      <c r="D26" s="244"/>
      <c r="E26" s="124" t="s">
        <v>28</v>
      </c>
      <c r="F26" s="128"/>
      <c r="G26" s="14">
        <v>209.25</v>
      </c>
      <c r="H26" s="12">
        <f t="shared" si="1"/>
        <v>0</v>
      </c>
      <c r="I26" s="128"/>
      <c r="J26" s="13">
        <v>221.7</v>
      </c>
      <c r="K26" s="13">
        <f t="shared" si="2"/>
        <v>0</v>
      </c>
      <c r="L26" s="129"/>
      <c r="M26" s="13">
        <v>437.63</v>
      </c>
      <c r="N26" s="13">
        <f t="shared" si="3"/>
        <v>0</v>
      </c>
      <c r="O26" s="107"/>
      <c r="P26" s="107"/>
      <c r="Q26" s="107"/>
      <c r="R26" s="107"/>
      <c r="S26" s="107"/>
      <c r="T26" s="107"/>
      <c r="U26" s="107"/>
      <c r="V26" s="15">
        <f t="shared" si="4"/>
        <v>0</v>
      </c>
      <c r="W26" s="107"/>
      <c r="X26" s="107"/>
      <c r="Y26" s="16" t="s">
        <v>164</v>
      </c>
      <c r="Z26" s="17"/>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row>
    <row r="27" spans="1:72" s="106" customFormat="1" ht="15.75">
      <c r="A27" s="260" t="s">
        <v>128</v>
      </c>
      <c r="B27" s="260"/>
      <c r="C27" s="260"/>
      <c r="D27" s="260"/>
      <c r="E27" s="124" t="s">
        <v>28</v>
      </c>
      <c r="F27" s="128"/>
      <c r="G27" s="14">
        <v>237.68</v>
      </c>
      <c r="H27" s="12">
        <f t="shared" si="1"/>
        <v>0</v>
      </c>
      <c r="I27" s="128"/>
      <c r="J27" s="13">
        <v>277.97000000000003</v>
      </c>
      <c r="K27" s="13">
        <f t="shared" si="2"/>
        <v>0</v>
      </c>
      <c r="L27" s="129"/>
      <c r="M27" s="13">
        <v>538.84</v>
      </c>
      <c r="N27" s="13">
        <f t="shared" si="3"/>
        <v>0</v>
      </c>
      <c r="O27" s="107"/>
      <c r="P27" s="107"/>
      <c r="Q27" s="107"/>
      <c r="R27" s="107"/>
      <c r="S27" s="107"/>
      <c r="T27" s="108"/>
      <c r="U27" s="107"/>
      <c r="V27" s="15">
        <f t="shared" si="4"/>
        <v>0</v>
      </c>
      <c r="W27" s="107"/>
      <c r="X27" s="107"/>
      <c r="Y27" s="104"/>
      <c r="Z27" s="105"/>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04"/>
      <c r="BJ27" s="104"/>
      <c r="BK27" s="104"/>
      <c r="BL27" s="104"/>
      <c r="BM27" s="104"/>
      <c r="BN27" s="104"/>
      <c r="BO27" s="104"/>
      <c r="BP27" s="104"/>
      <c r="BQ27" s="104"/>
      <c r="BR27" s="104"/>
      <c r="BS27" s="104"/>
      <c r="BT27" s="104"/>
    </row>
    <row r="28" spans="1:72" ht="15.75">
      <c r="A28" s="242" t="s">
        <v>35</v>
      </c>
      <c r="B28" s="243"/>
      <c r="C28" s="243"/>
      <c r="D28" s="244"/>
      <c r="E28" s="124" t="s">
        <v>28</v>
      </c>
      <c r="F28" s="128"/>
      <c r="G28" s="14">
        <v>368.59</v>
      </c>
      <c r="H28" s="14">
        <f t="shared" si="1"/>
        <v>0</v>
      </c>
      <c r="I28" s="128"/>
      <c r="J28" s="13">
        <v>221.7</v>
      </c>
      <c r="K28" s="13">
        <f t="shared" si="2"/>
        <v>0</v>
      </c>
      <c r="L28" s="129"/>
      <c r="M28" s="13">
        <v>538.84</v>
      </c>
      <c r="N28" s="13">
        <f t="shared" si="3"/>
        <v>0</v>
      </c>
      <c r="O28" s="107"/>
      <c r="P28" s="107"/>
      <c r="Q28" s="107"/>
      <c r="R28" s="107"/>
      <c r="S28" s="107"/>
      <c r="T28" s="108"/>
      <c r="U28" s="107"/>
      <c r="V28" s="15">
        <f t="shared" si="4"/>
        <v>0</v>
      </c>
      <c r="W28" s="107"/>
      <c r="X28" s="107"/>
      <c r="Y28" s="16"/>
      <c r="Z28" s="17"/>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row>
    <row r="29" spans="1:72" s="106" customFormat="1" ht="15.75">
      <c r="A29" s="260" t="s">
        <v>129</v>
      </c>
      <c r="B29" s="260"/>
      <c r="C29" s="260"/>
      <c r="D29" s="260"/>
      <c r="E29" s="124" t="s">
        <v>28</v>
      </c>
      <c r="F29" s="128"/>
      <c r="G29" s="14">
        <v>143</v>
      </c>
      <c r="H29" s="14">
        <f t="shared" si="1"/>
        <v>0</v>
      </c>
      <c r="I29" s="128"/>
      <c r="J29" s="13">
        <v>165</v>
      </c>
      <c r="K29" s="13">
        <f t="shared" si="2"/>
        <v>0</v>
      </c>
      <c r="L29" s="129"/>
      <c r="M29" s="13">
        <v>277.56</v>
      </c>
      <c r="N29" s="13">
        <f t="shared" si="3"/>
        <v>0</v>
      </c>
      <c r="O29" s="107"/>
      <c r="P29" s="107"/>
      <c r="Q29" s="107"/>
      <c r="R29" s="107"/>
      <c r="S29" s="107"/>
      <c r="T29" s="108"/>
      <c r="U29" s="107"/>
      <c r="V29" s="15">
        <f t="shared" si="4"/>
        <v>0</v>
      </c>
      <c r="W29" s="107"/>
      <c r="X29" s="107"/>
      <c r="Y29" s="104"/>
      <c r="Z29" s="105"/>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c r="BO29" s="104"/>
      <c r="BP29" s="104"/>
      <c r="BQ29" s="104"/>
      <c r="BR29" s="104"/>
      <c r="BS29" s="104"/>
      <c r="BT29" s="104"/>
    </row>
    <row r="30" spans="1:72" s="100" customFormat="1" ht="15.75">
      <c r="A30" s="260" t="s">
        <v>36</v>
      </c>
      <c r="B30" s="260"/>
      <c r="C30" s="260"/>
      <c r="D30" s="260"/>
      <c r="E30" s="124" t="s">
        <v>28</v>
      </c>
      <c r="F30" s="128"/>
      <c r="G30" s="14">
        <v>190.25</v>
      </c>
      <c r="H30" s="14">
        <f t="shared" si="1"/>
        <v>0</v>
      </c>
      <c r="I30" s="128"/>
      <c r="J30" s="13">
        <v>221.7</v>
      </c>
      <c r="K30" s="13">
        <f t="shared" si="2"/>
        <v>0</v>
      </c>
      <c r="L30" s="129"/>
      <c r="M30" s="13">
        <v>297.41000000000003</v>
      </c>
      <c r="N30" s="13">
        <f t="shared" si="3"/>
        <v>0</v>
      </c>
      <c r="O30" s="107"/>
      <c r="P30" s="107"/>
      <c r="Q30" s="107"/>
      <c r="R30" s="107"/>
      <c r="S30" s="107"/>
      <c r="T30" s="108"/>
      <c r="U30" s="107"/>
      <c r="V30" s="15">
        <f t="shared" si="4"/>
        <v>0</v>
      </c>
      <c r="W30" s="107"/>
      <c r="X30" s="107"/>
      <c r="Y30" s="16"/>
      <c r="Z30" s="17"/>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row>
    <row r="31" spans="1:72" s="100" customFormat="1" ht="15.75">
      <c r="A31" s="260" t="s">
        <v>37</v>
      </c>
      <c r="B31" s="260"/>
      <c r="C31" s="260"/>
      <c r="D31" s="260"/>
      <c r="E31" s="124" t="s">
        <v>28</v>
      </c>
      <c r="F31" s="128"/>
      <c r="G31" s="14">
        <v>119.54</v>
      </c>
      <c r="H31" s="12">
        <f t="shared" si="1"/>
        <v>0</v>
      </c>
      <c r="I31" s="128"/>
      <c r="J31" s="13">
        <v>137.91999999999999</v>
      </c>
      <c r="K31" s="13">
        <f>I31*J31</f>
        <v>0</v>
      </c>
      <c r="L31" s="129"/>
      <c r="M31" s="13">
        <v>0</v>
      </c>
      <c r="N31" s="13">
        <f t="shared" si="3"/>
        <v>0</v>
      </c>
      <c r="O31" s="107"/>
      <c r="P31" s="107"/>
      <c r="Q31" s="107"/>
      <c r="R31" s="107"/>
      <c r="S31" s="107"/>
      <c r="T31" s="108"/>
      <c r="U31" s="107"/>
      <c r="V31" s="15">
        <f t="shared" si="4"/>
        <v>0</v>
      </c>
      <c r="W31" s="107"/>
      <c r="X31" s="107"/>
      <c r="Y31" s="16" t="s">
        <v>166</v>
      </c>
      <c r="Z31" s="17"/>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row>
    <row r="32" spans="1:72" ht="15.75">
      <c r="A32" s="260" t="s">
        <v>38</v>
      </c>
      <c r="B32" s="260"/>
      <c r="C32" s="260"/>
      <c r="D32" s="260"/>
      <c r="E32" s="124" t="s">
        <v>28</v>
      </c>
      <c r="F32" s="128"/>
      <c r="G32" s="14">
        <v>119.54</v>
      </c>
      <c r="H32" s="12">
        <f t="shared" si="1"/>
        <v>0</v>
      </c>
      <c r="I32" s="128"/>
      <c r="J32" s="13">
        <v>137.91999999999999</v>
      </c>
      <c r="K32" s="13">
        <f>I32*J32</f>
        <v>0</v>
      </c>
      <c r="L32" s="129"/>
      <c r="M32" s="13">
        <v>240.95</v>
      </c>
      <c r="N32" s="13">
        <f t="shared" si="3"/>
        <v>0</v>
      </c>
      <c r="O32" s="107"/>
      <c r="P32" s="107"/>
      <c r="Q32" s="107"/>
      <c r="R32" s="107"/>
      <c r="S32" s="107"/>
      <c r="T32" s="108"/>
      <c r="U32" s="107"/>
      <c r="V32" s="15">
        <f t="shared" si="4"/>
        <v>0</v>
      </c>
      <c r="W32" s="107"/>
      <c r="X32" s="107"/>
      <c r="Y32" s="16" t="s">
        <v>165</v>
      </c>
      <c r="Z32" s="17"/>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row>
    <row r="33" spans="1:72" ht="15.75">
      <c r="A33" s="260" t="s">
        <v>39</v>
      </c>
      <c r="B33" s="260"/>
      <c r="C33" s="260"/>
      <c r="D33" s="260"/>
      <c r="E33" s="124" t="s">
        <v>28</v>
      </c>
      <c r="F33" s="128"/>
      <c r="G33" s="14">
        <v>106.45</v>
      </c>
      <c r="H33" s="14">
        <f t="shared" si="1"/>
        <v>0</v>
      </c>
      <c r="I33" s="128"/>
      <c r="J33" s="13">
        <v>137.91999999999999</v>
      </c>
      <c r="K33" s="13">
        <f t="shared" si="2"/>
        <v>0</v>
      </c>
      <c r="L33" s="129"/>
      <c r="M33" s="13">
        <v>260.95</v>
      </c>
      <c r="N33" s="13">
        <f t="shared" si="3"/>
        <v>0</v>
      </c>
      <c r="O33" s="107"/>
      <c r="P33" s="107"/>
      <c r="Q33" s="107"/>
      <c r="R33" s="107"/>
      <c r="S33" s="107"/>
      <c r="T33" s="108"/>
      <c r="U33" s="107"/>
      <c r="V33" s="15">
        <f t="shared" si="4"/>
        <v>0</v>
      </c>
      <c r="W33" s="107"/>
      <c r="X33" s="107"/>
      <c r="Y33" s="16"/>
      <c r="Z33" s="17"/>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row>
    <row r="34" spans="1:72" s="100" customFormat="1" ht="15.75">
      <c r="A34" s="242" t="s">
        <v>40</v>
      </c>
      <c r="B34" s="243"/>
      <c r="C34" s="243"/>
      <c r="D34" s="244"/>
      <c r="E34" s="124" t="s">
        <v>28</v>
      </c>
      <c r="F34" s="128"/>
      <c r="G34" s="14">
        <v>106.45</v>
      </c>
      <c r="H34" s="14">
        <f t="shared" si="1"/>
        <v>0</v>
      </c>
      <c r="I34" s="128"/>
      <c r="J34" s="13">
        <v>122.4</v>
      </c>
      <c r="K34" s="13">
        <f t="shared" si="2"/>
        <v>0</v>
      </c>
      <c r="L34" s="129"/>
      <c r="M34" s="13"/>
      <c r="N34" s="13">
        <f t="shared" si="3"/>
        <v>0</v>
      </c>
      <c r="O34" s="107"/>
      <c r="P34" s="107"/>
      <c r="Q34" s="107"/>
      <c r="R34" s="107"/>
      <c r="S34" s="107"/>
      <c r="T34" s="108"/>
      <c r="U34" s="107"/>
      <c r="V34" s="15">
        <f t="shared" si="4"/>
        <v>0</v>
      </c>
      <c r="W34" s="107"/>
      <c r="X34" s="107"/>
      <c r="Y34" s="3"/>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s="100" customFormat="1" ht="15.75">
      <c r="A35" s="242" t="s">
        <v>41</v>
      </c>
      <c r="B35" s="243"/>
      <c r="C35" s="243"/>
      <c r="D35" s="244"/>
      <c r="E35" s="124" t="s">
        <v>28</v>
      </c>
      <c r="F35" s="128"/>
      <c r="G35" s="14">
        <v>106.54</v>
      </c>
      <c r="H35" s="14">
        <f t="shared" si="1"/>
        <v>0</v>
      </c>
      <c r="I35" s="128"/>
      <c r="J35" s="13">
        <v>122.4</v>
      </c>
      <c r="K35" s="13">
        <f t="shared" si="2"/>
        <v>0</v>
      </c>
      <c r="L35" s="129"/>
      <c r="M35" s="13">
        <v>198.17</v>
      </c>
      <c r="N35" s="13">
        <f t="shared" si="3"/>
        <v>0</v>
      </c>
      <c r="O35" s="107"/>
      <c r="P35" s="107"/>
      <c r="Q35" s="107"/>
      <c r="R35" s="107"/>
      <c r="S35" s="107"/>
      <c r="T35" s="107"/>
      <c r="U35" s="107"/>
      <c r="V35" s="15">
        <f t="shared" si="4"/>
        <v>0</v>
      </c>
      <c r="W35" s="107"/>
      <c r="X35" s="107"/>
      <c r="Y35" s="16" t="s">
        <v>167</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ht="15.75">
      <c r="A36" s="242" t="s">
        <v>42</v>
      </c>
      <c r="B36" s="243"/>
      <c r="C36" s="243"/>
      <c r="D36" s="244"/>
      <c r="E36" s="124" t="s">
        <v>28</v>
      </c>
      <c r="F36" s="128"/>
      <c r="G36" s="14">
        <v>100.42</v>
      </c>
      <c r="H36" s="14">
        <f>F36*G36</f>
        <v>0</v>
      </c>
      <c r="I36" s="128"/>
      <c r="J36" s="13">
        <v>122.4</v>
      </c>
      <c r="K36" s="13">
        <f t="shared" si="2"/>
        <v>0</v>
      </c>
      <c r="L36" s="129"/>
      <c r="M36" s="13">
        <v>0</v>
      </c>
      <c r="N36" s="13">
        <f t="shared" si="3"/>
        <v>0</v>
      </c>
      <c r="O36" s="109"/>
      <c r="P36" s="109"/>
      <c r="Q36" s="109"/>
      <c r="R36" s="109"/>
      <c r="S36" s="109"/>
      <c r="T36" s="109"/>
      <c r="U36" s="107"/>
      <c r="V36" s="15">
        <f t="shared" si="4"/>
        <v>0</v>
      </c>
      <c r="W36" s="107"/>
      <c r="X36" s="107"/>
      <c r="Y36" s="16"/>
      <c r="Z36" s="17"/>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row>
    <row r="37" spans="1:72" ht="15.75">
      <c r="A37" s="167" t="s">
        <v>169</v>
      </c>
      <c r="B37" s="168"/>
      <c r="C37" s="168"/>
      <c r="D37" s="169"/>
      <c r="E37" s="124" t="s">
        <v>28</v>
      </c>
      <c r="F37" s="128"/>
      <c r="G37" s="12">
        <v>209.25</v>
      </c>
      <c r="H37" s="12">
        <f t="shared" ref="H37:H43" si="5">F37*G37</f>
        <v>0</v>
      </c>
      <c r="I37" s="128"/>
      <c r="J37" s="13">
        <v>406</v>
      </c>
      <c r="K37" s="13">
        <f t="shared" si="2"/>
        <v>0</v>
      </c>
      <c r="L37" s="129"/>
      <c r="M37" s="13">
        <v>564.86</v>
      </c>
      <c r="N37" s="13">
        <f t="shared" si="3"/>
        <v>0</v>
      </c>
      <c r="O37" s="109"/>
      <c r="P37" s="109"/>
      <c r="Q37" s="109"/>
      <c r="R37" s="109"/>
      <c r="S37" s="109"/>
      <c r="T37" s="109"/>
      <c r="U37" s="107"/>
      <c r="V37" s="15">
        <v>0</v>
      </c>
      <c r="W37" s="107"/>
      <c r="X37" s="107"/>
      <c r="Y37" s="16" t="s">
        <v>170</v>
      </c>
      <c r="Z37" s="17"/>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row>
    <row r="38" spans="1:72" ht="15.75">
      <c r="A38" s="260" t="s">
        <v>27</v>
      </c>
      <c r="B38" s="260"/>
      <c r="C38" s="260"/>
      <c r="D38" s="260"/>
      <c r="E38" s="124" t="s">
        <v>28</v>
      </c>
      <c r="F38" s="128"/>
      <c r="G38" s="12">
        <v>0</v>
      </c>
      <c r="H38" s="12">
        <f t="shared" si="5"/>
        <v>0</v>
      </c>
      <c r="I38" s="128"/>
      <c r="J38" s="13">
        <v>0</v>
      </c>
      <c r="K38" s="13">
        <f t="shared" si="2"/>
        <v>0</v>
      </c>
      <c r="L38" s="129"/>
      <c r="M38" s="13">
        <v>0</v>
      </c>
      <c r="N38" s="13">
        <f t="shared" si="3"/>
        <v>0</v>
      </c>
      <c r="O38" s="107"/>
      <c r="P38" s="107"/>
      <c r="Q38" s="107"/>
      <c r="R38" s="107"/>
      <c r="S38" s="107"/>
      <c r="T38" s="107"/>
      <c r="U38" s="107"/>
      <c r="V38" s="15">
        <f>+O38+P38+Q38+R38+S38+T38+U38-W38-X38</f>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ht="15.75">
      <c r="A39" s="260" t="s">
        <v>29</v>
      </c>
      <c r="B39" s="260"/>
      <c r="C39" s="260"/>
      <c r="D39" s="260"/>
      <c r="E39" s="124" t="s">
        <v>28</v>
      </c>
      <c r="F39" s="128"/>
      <c r="G39" s="12">
        <v>339.75</v>
      </c>
      <c r="H39" s="12">
        <f t="shared" si="5"/>
        <v>0</v>
      </c>
      <c r="I39" s="128"/>
      <c r="J39" s="13">
        <v>325.79000000000002</v>
      </c>
      <c r="K39" s="13">
        <f t="shared" si="2"/>
        <v>0</v>
      </c>
      <c r="L39" s="129"/>
      <c r="M39" s="13">
        <v>488.68</v>
      </c>
      <c r="N39" s="13">
        <f t="shared" si="3"/>
        <v>0</v>
      </c>
      <c r="O39" s="107"/>
      <c r="P39" s="107"/>
      <c r="Q39" s="107"/>
      <c r="R39" s="107"/>
      <c r="S39" s="107"/>
      <c r="T39" s="107"/>
      <c r="U39" s="107"/>
      <c r="V39" s="15">
        <f>+O39+P39+Q39+R39+S39+T39+U39-W39-X39</f>
        <v>0</v>
      </c>
      <c r="W39" s="107"/>
      <c r="X39" s="107"/>
      <c r="Y39" s="16"/>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ht="15.75">
      <c r="A40" s="242" t="s">
        <v>43</v>
      </c>
      <c r="B40" s="243"/>
      <c r="C40" s="243"/>
      <c r="D40" s="244"/>
      <c r="E40" s="124" t="s">
        <v>28</v>
      </c>
      <c r="F40" s="128"/>
      <c r="G40" s="12">
        <v>339.75</v>
      </c>
      <c r="H40" s="12">
        <f t="shared" si="5"/>
        <v>0</v>
      </c>
      <c r="I40" s="128"/>
      <c r="J40" s="13">
        <v>325.79000000000002</v>
      </c>
      <c r="K40" s="13">
        <f t="shared" si="2"/>
        <v>0</v>
      </c>
      <c r="L40" s="129"/>
      <c r="M40" s="13">
        <v>488.68</v>
      </c>
      <c r="N40" s="13">
        <f t="shared" si="3"/>
        <v>0</v>
      </c>
      <c r="O40" s="107"/>
      <c r="P40" s="107"/>
      <c r="Q40" s="107"/>
      <c r="R40" s="107"/>
      <c r="S40" s="107"/>
      <c r="T40" s="107"/>
      <c r="U40" s="107"/>
      <c r="V40" s="15">
        <f t="shared" si="4"/>
        <v>0</v>
      </c>
      <c r="W40" s="107"/>
      <c r="X40" s="107"/>
      <c r="Y40" s="16"/>
      <c r="Z40" s="17"/>
      <c r="AA40" s="16"/>
      <c r="AB40" s="16"/>
      <c r="AC40" s="16"/>
      <c r="AD40" s="16"/>
      <c r="AE40" s="16"/>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row>
    <row r="41" spans="1:72" ht="15.75">
      <c r="A41" s="242" t="s">
        <v>44</v>
      </c>
      <c r="B41" s="243"/>
      <c r="C41" s="243"/>
      <c r="D41" s="244"/>
      <c r="E41" s="124" t="s">
        <v>28</v>
      </c>
      <c r="F41" s="128"/>
      <c r="G41" s="12">
        <v>339.75</v>
      </c>
      <c r="H41" s="12">
        <f t="shared" si="5"/>
        <v>0</v>
      </c>
      <c r="I41" s="128"/>
      <c r="J41" s="13">
        <v>325.79000000000002</v>
      </c>
      <c r="K41" s="13">
        <f t="shared" si="2"/>
        <v>0</v>
      </c>
      <c r="L41" s="129"/>
      <c r="M41" s="13">
        <v>488.68</v>
      </c>
      <c r="N41" s="13">
        <f t="shared" si="3"/>
        <v>0</v>
      </c>
      <c r="O41" s="107"/>
      <c r="P41" s="107"/>
      <c r="Q41" s="107"/>
      <c r="R41" s="107"/>
      <c r="S41" s="107"/>
      <c r="T41" s="107"/>
      <c r="U41" s="107"/>
      <c r="V41" s="15">
        <f t="shared" si="4"/>
        <v>0</v>
      </c>
      <c r="W41" s="107"/>
      <c r="X41" s="107"/>
      <c r="Y41" s="1"/>
      <c r="Z41" s="120"/>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row>
    <row r="42" spans="1:72" ht="15.75">
      <c r="A42" s="242" t="s">
        <v>45</v>
      </c>
      <c r="B42" s="243"/>
      <c r="C42" s="243"/>
      <c r="D42" s="244"/>
      <c r="E42" s="124" t="s">
        <v>28</v>
      </c>
      <c r="F42" s="128"/>
      <c r="G42" s="14">
        <v>650</v>
      </c>
      <c r="H42" s="14">
        <f t="shared" si="5"/>
        <v>0</v>
      </c>
      <c r="I42" s="128"/>
      <c r="J42" s="13">
        <f>G42*1.5</f>
        <v>975</v>
      </c>
      <c r="K42" s="13">
        <f t="shared" si="2"/>
        <v>0</v>
      </c>
      <c r="L42" s="129"/>
      <c r="M42" s="13">
        <v>1747.46</v>
      </c>
      <c r="N42" s="13">
        <f t="shared" si="3"/>
        <v>0</v>
      </c>
      <c r="O42" s="107"/>
      <c r="P42" s="107"/>
      <c r="Q42" s="107"/>
      <c r="R42" s="107"/>
      <c r="S42" s="107"/>
      <c r="T42" s="107"/>
      <c r="U42" s="107"/>
      <c r="V42" s="15">
        <f t="shared" si="4"/>
        <v>0</v>
      </c>
      <c r="W42" s="107"/>
      <c r="X42" s="107"/>
      <c r="Y42" s="1"/>
      <c r="Z42" s="120"/>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row>
    <row r="43" spans="1:72" ht="15.75">
      <c r="A43" s="242" t="s">
        <v>46</v>
      </c>
      <c r="B43" s="243"/>
      <c r="C43" s="243"/>
      <c r="D43" s="244"/>
      <c r="E43" s="124" t="s">
        <v>28</v>
      </c>
      <c r="F43" s="128"/>
      <c r="G43" s="14"/>
      <c r="H43" s="14">
        <f t="shared" si="5"/>
        <v>0</v>
      </c>
      <c r="I43" s="128"/>
      <c r="J43" s="13">
        <f t="shared" ref="J43" si="6">G43*1.5</f>
        <v>0</v>
      </c>
      <c r="K43" s="13">
        <f t="shared" si="2"/>
        <v>0</v>
      </c>
      <c r="L43" s="129"/>
      <c r="M43" s="13">
        <f t="shared" ref="M43" si="7">G43*2.25</f>
        <v>0</v>
      </c>
      <c r="N43" s="13">
        <f t="shared" si="3"/>
        <v>0</v>
      </c>
      <c r="O43" s="107"/>
      <c r="P43" s="107"/>
      <c r="Q43" s="107"/>
      <c r="R43" s="107"/>
      <c r="S43" s="107"/>
      <c r="T43" s="107"/>
      <c r="U43" s="107"/>
      <c r="V43" s="15">
        <f t="shared" si="4"/>
        <v>0</v>
      </c>
      <c r="W43" s="107"/>
      <c r="X43" s="107"/>
      <c r="Y43" s="1"/>
      <c r="Z43" s="120"/>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row>
    <row r="44" spans="1:72" ht="15.75">
      <c r="A44" s="7"/>
      <c r="B44" s="7"/>
      <c r="C44" s="7"/>
      <c r="D44" s="7"/>
      <c r="E44" s="7"/>
      <c r="F44" s="7">
        <f>V44</f>
        <v>0</v>
      </c>
      <c r="G44" s="6" t="s">
        <v>47</v>
      </c>
      <c r="H44" s="19">
        <f>SUM(H21:H43)</f>
        <v>0</v>
      </c>
      <c r="I44" s="103"/>
      <c r="J44" s="6" t="s">
        <v>48</v>
      </c>
      <c r="K44" s="6">
        <f>SUM(K21:K43)</f>
        <v>0</v>
      </c>
      <c r="L44" s="145"/>
      <c r="M44" s="21" t="s">
        <v>48</v>
      </c>
      <c r="N44" s="6">
        <f>SUM(N21:N43)</f>
        <v>0</v>
      </c>
      <c r="O44" s="16"/>
      <c r="P44" s="16"/>
      <c r="Q44" s="16"/>
      <c r="R44" s="16"/>
      <c r="S44" s="16"/>
      <c r="T44" s="16"/>
      <c r="U44" s="16"/>
      <c r="V44" s="16"/>
      <c r="W44" s="16"/>
      <c r="X44" s="16"/>
      <c r="Y44" s="1"/>
      <c r="Z44" s="120"/>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row>
    <row r="45" spans="1:72" ht="15.75">
      <c r="A45" s="7"/>
      <c r="B45" s="7"/>
      <c r="C45" s="7"/>
      <c r="D45" s="7"/>
      <c r="E45" s="7"/>
      <c r="F45" s="7"/>
      <c r="G45" s="6" t="s">
        <v>49</v>
      </c>
      <c r="H45" s="19">
        <f>H44+K44+N44</f>
        <v>0</v>
      </c>
      <c r="I45" s="22"/>
      <c r="J45" s="22"/>
      <c r="K45" s="22"/>
      <c r="L45" s="7"/>
      <c r="M45" s="23"/>
      <c r="N45" s="22"/>
      <c r="O45" s="16"/>
      <c r="P45" s="16"/>
      <c r="Q45" s="16"/>
      <c r="R45" s="16"/>
      <c r="S45" s="16"/>
      <c r="T45" s="16"/>
      <c r="U45" s="16"/>
      <c r="V45" s="16"/>
      <c r="W45" s="16"/>
      <c r="X45" s="16"/>
      <c r="Y45" s="1"/>
      <c r="Z45" s="120"/>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row>
    <row r="46" spans="1:72" ht="15.75">
      <c r="A46" s="281" t="s">
        <v>50</v>
      </c>
      <c r="B46" s="281"/>
      <c r="C46" s="281"/>
      <c r="D46" s="281"/>
      <c r="E46" s="24"/>
      <c r="F46" s="25"/>
      <c r="G46" s="26" t="s">
        <v>51</v>
      </c>
      <c r="H46" s="6">
        <f>+H45*0.06</f>
        <v>0</v>
      </c>
      <c r="I46" s="22"/>
      <c r="J46" s="7"/>
      <c r="K46" s="7"/>
      <c r="L46" s="7"/>
      <c r="M46" s="7"/>
      <c r="N46" s="7"/>
      <c r="O46" s="16"/>
      <c r="P46" s="16"/>
      <c r="Q46" s="16"/>
      <c r="R46" s="16"/>
      <c r="S46" s="16"/>
      <c r="T46" s="16"/>
      <c r="U46" s="16"/>
      <c r="V46" s="16"/>
      <c r="W46" s="16"/>
      <c r="X46" s="16"/>
      <c r="Y46" s="1"/>
      <c r="Z46" s="120"/>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row>
    <row r="47" spans="1:72" ht="15.75">
      <c r="A47" s="173"/>
      <c r="B47" s="173"/>
      <c r="C47" s="173"/>
      <c r="D47" s="173"/>
      <c r="E47" s="7"/>
      <c r="F47" s="7"/>
      <c r="G47" s="176"/>
      <c r="H47" s="22"/>
      <c r="I47" s="174"/>
      <c r="J47" s="7"/>
      <c r="K47" s="7"/>
      <c r="L47" s="7"/>
      <c r="M47" s="7"/>
      <c r="N47" s="7"/>
      <c r="O47" s="16"/>
      <c r="P47" s="16"/>
      <c r="Q47" s="16"/>
      <c r="R47" s="16"/>
      <c r="S47" s="16"/>
      <c r="T47" s="16"/>
      <c r="U47" s="16"/>
      <c r="V47" s="16"/>
      <c r="W47" s="16"/>
      <c r="X47" s="16"/>
      <c r="Y47" s="1"/>
      <c r="Z47" s="120"/>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row>
    <row r="48" spans="1:72" ht="15.75">
      <c r="A48" s="37"/>
      <c r="B48" s="37"/>
      <c r="C48" s="37"/>
      <c r="D48" s="37"/>
      <c r="E48" s="7"/>
      <c r="F48" s="7"/>
      <c r="G48" s="176"/>
      <c r="H48" s="22"/>
      <c r="I48" s="22"/>
      <c r="J48" s="7"/>
      <c r="K48" s="7"/>
      <c r="L48" s="7"/>
      <c r="M48" s="7"/>
      <c r="N48" s="7"/>
      <c r="O48" s="16"/>
      <c r="P48" s="16"/>
      <c r="Q48" s="16"/>
      <c r="R48" s="16"/>
      <c r="S48" s="16"/>
      <c r="T48" s="16"/>
      <c r="U48" s="16"/>
      <c r="V48" s="16"/>
      <c r="W48" s="16"/>
      <c r="X48" s="16"/>
      <c r="Y48" s="1"/>
      <c r="Z48" s="120"/>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row>
    <row r="49" spans="1:72" ht="15.75">
      <c r="A49" s="262" t="s">
        <v>52</v>
      </c>
      <c r="B49" s="262"/>
      <c r="C49" s="262"/>
      <c r="D49" s="262"/>
      <c r="E49" s="7"/>
      <c r="F49" s="7"/>
      <c r="G49" s="38"/>
      <c r="H49" s="22"/>
      <c r="I49" s="22"/>
      <c r="J49" s="7"/>
      <c r="K49" s="7"/>
      <c r="L49" s="7"/>
      <c r="M49" s="7"/>
      <c r="N49" s="7"/>
      <c r="O49" s="16"/>
      <c r="P49" s="16"/>
      <c r="Q49" s="16"/>
      <c r="R49" s="16"/>
      <c r="S49" s="16"/>
      <c r="T49" s="16"/>
      <c r="U49" s="16"/>
      <c r="V49" s="16"/>
      <c r="W49" s="16"/>
      <c r="X49" s="16"/>
      <c r="Y49" s="1"/>
      <c r="Z49" s="120"/>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row>
    <row r="50" spans="1:72" ht="15.75">
      <c r="A50" s="255" t="s">
        <v>7</v>
      </c>
      <c r="B50" s="255"/>
      <c r="C50" s="255"/>
      <c r="D50" s="255"/>
      <c r="E50" s="28" t="s">
        <v>8</v>
      </c>
      <c r="F50" s="175" t="s">
        <v>9</v>
      </c>
      <c r="G50" s="175" t="s">
        <v>10</v>
      </c>
      <c r="H50" s="175" t="s">
        <v>0</v>
      </c>
      <c r="I50" s="38"/>
      <c r="J50" s="118" t="s">
        <v>53</v>
      </c>
      <c r="K50" s="118" t="s">
        <v>54</v>
      </c>
      <c r="L50" s="118" t="s">
        <v>55</v>
      </c>
      <c r="M50" s="118" t="s">
        <v>56</v>
      </c>
      <c r="N50" s="16"/>
      <c r="O50" s="16"/>
      <c r="P50" s="16"/>
      <c r="Q50" s="16"/>
      <c r="R50" s="16"/>
      <c r="S50" s="16"/>
      <c r="T50" s="16"/>
      <c r="U50" s="16"/>
      <c r="V50" s="16"/>
      <c r="W50" s="16"/>
      <c r="X50" s="16"/>
      <c r="Y50" s="1"/>
      <c r="Z50" s="120"/>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row>
    <row r="51" spans="1:72" ht="33.6" customHeight="1">
      <c r="A51" s="257" t="s">
        <v>133</v>
      </c>
      <c r="B51" s="258"/>
      <c r="C51" s="258"/>
      <c r="D51" s="258"/>
      <c r="E51" s="31" t="s">
        <v>57</v>
      </c>
      <c r="F51" s="146">
        <v>0</v>
      </c>
      <c r="G51" s="127">
        <v>150</v>
      </c>
      <c r="H51" s="127">
        <f t="shared" ref="H51:H57" si="8">F51*G51</f>
        <v>0</v>
      </c>
      <c r="I51" s="30"/>
      <c r="J51" s="31"/>
      <c r="K51" s="31"/>
      <c r="L51" s="31"/>
      <c r="M51" s="31">
        <f>J51+K51+L51</f>
        <v>0</v>
      </c>
      <c r="N51" s="16"/>
      <c r="O51" s="16"/>
      <c r="P51" s="16"/>
      <c r="Q51" s="16"/>
      <c r="R51" s="16"/>
      <c r="S51" s="16"/>
      <c r="T51" s="16"/>
      <c r="U51" s="16"/>
      <c r="V51" s="16"/>
      <c r="W51" s="16"/>
      <c r="X51" s="16"/>
      <c r="Y51" s="1"/>
      <c r="Z51" s="120"/>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row>
    <row r="52" spans="1:72" ht="33.6" customHeight="1">
      <c r="A52" s="257" t="s">
        <v>134</v>
      </c>
      <c r="B52" s="258"/>
      <c r="C52" s="258"/>
      <c r="D52" s="258"/>
      <c r="E52" s="31" t="s">
        <v>57</v>
      </c>
      <c r="F52" s="146">
        <v>0</v>
      </c>
      <c r="G52" s="127">
        <v>150</v>
      </c>
      <c r="H52" s="127">
        <f t="shared" si="8"/>
        <v>0</v>
      </c>
      <c r="I52" s="30"/>
      <c r="J52" s="31"/>
      <c r="K52" s="31"/>
      <c r="L52" s="31"/>
      <c r="M52" s="31">
        <f>J52+K52+L52</f>
        <v>0</v>
      </c>
      <c r="N52" s="16"/>
      <c r="O52" s="16"/>
      <c r="P52" s="16"/>
      <c r="Q52" s="16"/>
      <c r="R52" s="16"/>
      <c r="S52" s="16"/>
      <c r="T52" s="16"/>
      <c r="U52" s="16"/>
      <c r="V52" s="16"/>
      <c r="W52" s="16"/>
      <c r="X52" s="16"/>
      <c r="Y52" s="1"/>
      <c r="Z52" s="120"/>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row>
    <row r="53" spans="1:72" ht="33.6" customHeight="1">
      <c r="A53" s="257" t="s">
        <v>58</v>
      </c>
      <c r="B53" s="258"/>
      <c r="C53" s="258"/>
      <c r="D53" s="258"/>
      <c r="E53" s="31" t="s">
        <v>57</v>
      </c>
      <c r="F53" s="146">
        <v>0</v>
      </c>
      <c r="G53" s="127">
        <v>60</v>
      </c>
      <c r="H53" s="127">
        <f t="shared" si="8"/>
        <v>0</v>
      </c>
      <c r="I53" s="30"/>
      <c r="J53" s="31"/>
      <c r="K53" s="31"/>
      <c r="L53" s="31"/>
      <c r="M53" s="31">
        <f>J53+K53+L53</f>
        <v>0</v>
      </c>
      <c r="N53" s="16"/>
      <c r="O53" s="16"/>
      <c r="P53" s="16"/>
      <c r="Q53" s="16"/>
      <c r="R53" s="16"/>
      <c r="S53" s="16"/>
      <c r="T53" s="16"/>
      <c r="U53" s="16"/>
      <c r="V53" s="16"/>
      <c r="W53" s="16"/>
      <c r="X53" s="16"/>
      <c r="Y53" s="1"/>
      <c r="Z53" s="120"/>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row>
    <row r="54" spans="1:72" ht="33.6" customHeight="1">
      <c r="A54" s="257" t="s">
        <v>135</v>
      </c>
      <c r="B54" s="258"/>
      <c r="C54" s="258"/>
      <c r="D54" s="258"/>
      <c r="E54" s="31" t="s">
        <v>57</v>
      </c>
      <c r="F54" s="146">
        <v>0</v>
      </c>
      <c r="G54" s="127">
        <v>120</v>
      </c>
      <c r="H54" s="127">
        <f t="shared" si="8"/>
        <v>0</v>
      </c>
      <c r="I54" s="30"/>
      <c r="J54" s="31"/>
      <c r="K54" s="31"/>
      <c r="L54" s="31"/>
      <c r="M54" s="31">
        <f>J54+K54+L54</f>
        <v>0</v>
      </c>
      <c r="N54" s="16"/>
      <c r="O54" s="16"/>
      <c r="P54" s="16"/>
      <c r="Q54" s="16"/>
      <c r="R54" s="16"/>
      <c r="S54" s="16"/>
      <c r="T54" s="16"/>
      <c r="U54" s="16"/>
      <c r="V54" s="16"/>
      <c r="W54" s="16"/>
      <c r="X54" s="16"/>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33.6" customHeight="1">
      <c r="A55" s="257"/>
      <c r="B55" s="258"/>
      <c r="C55" s="258"/>
      <c r="D55" s="258"/>
      <c r="E55" s="31" t="s">
        <v>57</v>
      </c>
      <c r="F55" s="146">
        <v>0</v>
      </c>
      <c r="G55" s="127"/>
      <c r="H55" s="127">
        <f t="shared" si="8"/>
        <v>0</v>
      </c>
      <c r="I55" s="30"/>
      <c r="J55" s="31"/>
      <c r="K55" s="31"/>
      <c r="L55" s="31"/>
      <c r="M55" s="31">
        <f t="shared" ref="M55:M57" si="9">J55+K55+L55</f>
        <v>0</v>
      </c>
      <c r="N55" s="16"/>
      <c r="O55" s="16"/>
      <c r="P55" s="16"/>
      <c r="Q55" s="16"/>
      <c r="R55" s="16"/>
      <c r="S55" s="16"/>
      <c r="T55" s="16"/>
      <c r="U55" s="16"/>
      <c r="V55" s="16"/>
      <c r="W55" s="16"/>
      <c r="X55" s="16"/>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33.6" customHeight="1">
      <c r="A56" s="257"/>
      <c r="B56" s="258"/>
      <c r="C56" s="258"/>
      <c r="D56" s="258"/>
      <c r="E56" s="31" t="s">
        <v>59</v>
      </c>
      <c r="F56" s="146">
        <v>0</v>
      </c>
      <c r="G56" s="127"/>
      <c r="H56" s="127">
        <f t="shared" si="8"/>
        <v>0</v>
      </c>
      <c r="I56" s="30"/>
      <c r="J56" s="31"/>
      <c r="K56" s="31"/>
      <c r="L56" s="31"/>
      <c r="M56" s="31">
        <f t="shared" si="9"/>
        <v>0</v>
      </c>
      <c r="N56" s="16"/>
      <c r="O56" s="16"/>
      <c r="P56" s="16"/>
      <c r="Q56" s="16"/>
      <c r="R56" s="16"/>
      <c r="S56" s="16"/>
      <c r="T56" s="16"/>
      <c r="U56" s="16"/>
      <c r="V56" s="16"/>
      <c r="W56" s="16"/>
      <c r="X56" s="16"/>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33.6" customHeight="1">
      <c r="A57" s="257" t="s">
        <v>60</v>
      </c>
      <c r="B57" s="258"/>
      <c r="C57" s="258"/>
      <c r="D57" s="258"/>
      <c r="E57" s="31" t="s">
        <v>61</v>
      </c>
      <c r="F57" s="146">
        <v>0</v>
      </c>
      <c r="G57" s="127">
        <v>2.5</v>
      </c>
      <c r="H57" s="127">
        <f t="shared" si="8"/>
        <v>0</v>
      </c>
      <c r="I57" s="30"/>
      <c r="J57" s="31"/>
      <c r="K57" s="31"/>
      <c r="L57" s="31"/>
      <c r="M57" s="31">
        <f t="shared" si="9"/>
        <v>0</v>
      </c>
      <c r="N57" s="16"/>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16"/>
      <c r="B58" s="16"/>
      <c r="C58" s="16"/>
      <c r="D58" s="16"/>
      <c r="E58" s="16"/>
      <c r="F58" s="16"/>
      <c r="G58" s="34" t="s">
        <v>62</v>
      </c>
      <c r="H58" s="34">
        <f>SUM(H51:H57)</f>
        <v>0</v>
      </c>
      <c r="I58" s="22"/>
      <c r="J58" s="16"/>
      <c r="K58" s="16"/>
      <c r="L58" s="16"/>
      <c r="M58" s="139"/>
      <c r="N58" s="16"/>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16"/>
      <c r="B59" s="16"/>
      <c r="C59" s="16"/>
      <c r="D59" s="16"/>
      <c r="E59" s="16"/>
      <c r="F59" s="16"/>
      <c r="G59" s="118" t="s">
        <v>82</v>
      </c>
      <c r="H59" s="34">
        <f>H58+H45+H17</f>
        <v>0</v>
      </c>
      <c r="I59" s="134"/>
      <c r="J59" s="62"/>
      <c r="K59" s="16"/>
      <c r="L59" s="16"/>
      <c r="M59" s="16"/>
      <c r="N59" s="16"/>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3" t="s">
        <v>83</v>
      </c>
      <c r="B60" s="7"/>
      <c r="C60" s="7"/>
      <c r="D60" s="16"/>
      <c r="E60" s="16"/>
      <c r="F60" s="16"/>
      <c r="G60" s="1"/>
      <c r="H60" s="42"/>
      <c r="I60" s="9"/>
      <c r="J60" s="62"/>
      <c r="K60" s="7"/>
      <c r="L60" s="16"/>
      <c r="M60" s="16"/>
      <c r="N60" s="16"/>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56" t="s">
        <v>7</v>
      </c>
      <c r="B61" s="256"/>
      <c r="C61" s="256"/>
      <c r="D61" s="256"/>
      <c r="E61" s="43" t="s">
        <v>8</v>
      </c>
      <c r="F61" s="119" t="s">
        <v>9</v>
      </c>
      <c r="G61" s="119" t="s">
        <v>10</v>
      </c>
      <c r="H61" s="44" t="s">
        <v>0</v>
      </c>
      <c r="I61" s="45" t="s">
        <v>84</v>
      </c>
      <c r="J61" s="46"/>
      <c r="K61" s="46" t="s">
        <v>85</v>
      </c>
      <c r="L61" s="47"/>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36" t="s">
        <v>86</v>
      </c>
      <c r="B62" s="237"/>
      <c r="C62" s="237"/>
      <c r="D62" s="237"/>
      <c r="E62" s="123" t="s">
        <v>87</v>
      </c>
      <c r="F62" s="128"/>
      <c r="G62" s="36">
        <v>2200</v>
      </c>
      <c r="H62" s="48">
        <f>(F62*G62)</f>
        <v>0</v>
      </c>
      <c r="I62" s="49"/>
      <c r="J62" s="50"/>
      <c r="K62" s="51"/>
      <c r="L62" s="62"/>
      <c r="M62" s="16"/>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15.75">
      <c r="A63" s="236" t="s">
        <v>88</v>
      </c>
      <c r="B63" s="237"/>
      <c r="C63" s="237"/>
      <c r="D63" s="237"/>
      <c r="E63" s="123" t="s">
        <v>87</v>
      </c>
      <c r="F63" s="128"/>
      <c r="G63" s="36">
        <v>2000</v>
      </c>
      <c r="H63" s="48">
        <f t="shared" ref="H63:H84" si="10">(F63*G63)</f>
        <v>0</v>
      </c>
      <c r="I63" s="49"/>
      <c r="J63" s="50"/>
      <c r="K63" s="51"/>
      <c r="L63" s="62"/>
      <c r="M63" s="16"/>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15.75">
      <c r="A64" s="236" t="s">
        <v>89</v>
      </c>
      <c r="B64" s="237"/>
      <c r="C64" s="237"/>
      <c r="D64" s="237"/>
      <c r="E64" s="123" t="s">
        <v>87</v>
      </c>
      <c r="F64" s="128"/>
      <c r="G64" s="36">
        <v>7000</v>
      </c>
      <c r="H64" s="48">
        <f t="shared" si="10"/>
        <v>0</v>
      </c>
      <c r="I64" s="49"/>
      <c r="J64" s="50"/>
      <c r="K64" s="51"/>
      <c r="L64" s="62"/>
      <c r="M64" s="16"/>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15.75">
      <c r="A65" s="236" t="s">
        <v>90</v>
      </c>
      <c r="B65" s="237"/>
      <c r="C65" s="237"/>
      <c r="D65" s="237"/>
      <c r="E65" s="123" t="s">
        <v>87</v>
      </c>
      <c r="F65" s="128"/>
      <c r="G65" s="36">
        <v>15200</v>
      </c>
      <c r="H65" s="48">
        <f t="shared" si="10"/>
        <v>0</v>
      </c>
      <c r="I65" s="49"/>
      <c r="J65" s="50"/>
      <c r="K65" s="51"/>
      <c r="L65" s="62"/>
      <c r="M65" s="16"/>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15.75">
      <c r="A66" s="236" t="s">
        <v>91</v>
      </c>
      <c r="B66" s="237"/>
      <c r="C66" s="237"/>
      <c r="D66" s="237"/>
      <c r="E66" s="123" t="s">
        <v>87</v>
      </c>
      <c r="F66" s="128"/>
      <c r="G66" s="36">
        <v>2200</v>
      </c>
      <c r="H66" s="48">
        <f t="shared" si="10"/>
        <v>0</v>
      </c>
      <c r="I66" s="55"/>
      <c r="J66" s="50"/>
      <c r="K66" s="51"/>
      <c r="L66" s="62"/>
      <c r="M66" s="16"/>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15.75">
      <c r="A67" s="236" t="s">
        <v>92</v>
      </c>
      <c r="B67" s="237"/>
      <c r="C67" s="237"/>
      <c r="D67" s="237"/>
      <c r="E67" s="123" t="s">
        <v>87</v>
      </c>
      <c r="F67" s="128"/>
      <c r="G67" s="36">
        <v>2000</v>
      </c>
      <c r="H67" s="48">
        <f t="shared" si="10"/>
        <v>0</v>
      </c>
      <c r="I67" s="49"/>
      <c r="J67" s="50"/>
      <c r="K67" s="51"/>
      <c r="L67" s="62"/>
      <c r="M67" s="16"/>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15.75">
      <c r="A68" s="236" t="s">
        <v>93</v>
      </c>
      <c r="B68" s="237"/>
      <c r="C68" s="237"/>
      <c r="D68" s="237"/>
      <c r="E68" s="123" t="s">
        <v>87</v>
      </c>
      <c r="F68" s="128"/>
      <c r="G68" s="36">
        <v>2500</v>
      </c>
      <c r="H68" s="48">
        <f t="shared" si="10"/>
        <v>0</v>
      </c>
      <c r="I68" s="55"/>
      <c r="J68" s="50"/>
      <c r="K68" s="51"/>
      <c r="L68" s="62"/>
      <c r="M68" s="16"/>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15.75">
      <c r="A69" s="236" t="s">
        <v>94</v>
      </c>
      <c r="B69" s="237"/>
      <c r="C69" s="237"/>
      <c r="D69" s="237"/>
      <c r="E69" s="123" t="s">
        <v>87</v>
      </c>
      <c r="F69" s="128"/>
      <c r="G69" s="36">
        <v>1600</v>
      </c>
      <c r="H69" s="48">
        <f t="shared" si="10"/>
        <v>0</v>
      </c>
      <c r="I69" s="49"/>
      <c r="J69" s="50"/>
      <c r="K69" s="51"/>
      <c r="L69" s="62"/>
      <c r="M69" s="16"/>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236" t="s">
        <v>95</v>
      </c>
      <c r="B70" s="237"/>
      <c r="C70" s="237"/>
      <c r="D70" s="237"/>
      <c r="E70" s="123" t="s">
        <v>87</v>
      </c>
      <c r="F70" s="128"/>
      <c r="G70" s="36">
        <v>1100</v>
      </c>
      <c r="H70" s="48">
        <f t="shared" si="10"/>
        <v>0</v>
      </c>
      <c r="I70" s="49"/>
      <c r="J70" s="50"/>
      <c r="K70" s="51"/>
      <c r="L70" s="62"/>
      <c r="M70" s="16"/>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36" t="s">
        <v>96</v>
      </c>
      <c r="B71" s="237"/>
      <c r="C71" s="237"/>
      <c r="D71" s="237"/>
      <c r="E71" s="123" t="s">
        <v>87</v>
      </c>
      <c r="F71" s="128"/>
      <c r="G71" s="36">
        <v>2700</v>
      </c>
      <c r="H71" s="48">
        <f t="shared" si="10"/>
        <v>0</v>
      </c>
      <c r="I71" s="59"/>
      <c r="J71" s="50"/>
      <c r="K71" s="51"/>
      <c r="L71" s="62"/>
      <c r="M71" s="16"/>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36" t="s">
        <v>97</v>
      </c>
      <c r="B72" s="237"/>
      <c r="C72" s="237"/>
      <c r="D72" s="237"/>
      <c r="E72" s="123" t="s">
        <v>87</v>
      </c>
      <c r="F72" s="128"/>
      <c r="G72" s="36">
        <v>2500</v>
      </c>
      <c r="H72" s="48">
        <f t="shared" si="10"/>
        <v>0</v>
      </c>
      <c r="I72" s="59"/>
      <c r="J72" s="50"/>
      <c r="K72" s="51"/>
      <c r="L72" s="62"/>
      <c r="M72" s="16"/>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15.75">
      <c r="A73" s="236" t="s">
        <v>98</v>
      </c>
      <c r="B73" s="237"/>
      <c r="C73" s="237"/>
      <c r="D73" s="237"/>
      <c r="E73" s="123" t="s">
        <v>87</v>
      </c>
      <c r="F73" s="128"/>
      <c r="G73" s="36">
        <v>13373</v>
      </c>
      <c r="H73" s="48">
        <f t="shared" si="10"/>
        <v>0</v>
      </c>
      <c r="I73" s="59"/>
      <c r="J73" s="50"/>
      <c r="K73" s="51"/>
      <c r="L73" s="62"/>
      <c r="M73" s="16"/>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15.75">
      <c r="A74" s="236" t="s">
        <v>99</v>
      </c>
      <c r="B74" s="237"/>
      <c r="C74" s="237"/>
      <c r="D74" s="237"/>
      <c r="E74" s="123" t="s">
        <v>87</v>
      </c>
      <c r="F74" s="128"/>
      <c r="G74" s="36">
        <v>800</v>
      </c>
      <c r="H74" s="48">
        <f t="shared" si="10"/>
        <v>0</v>
      </c>
      <c r="I74" s="59"/>
      <c r="J74" s="50"/>
      <c r="K74" s="51"/>
      <c r="L74" s="62"/>
      <c r="M74" s="16"/>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236" t="s">
        <v>156</v>
      </c>
      <c r="B75" s="237"/>
      <c r="C75" s="237"/>
      <c r="D75" s="237"/>
      <c r="E75" s="4" t="s">
        <v>87</v>
      </c>
      <c r="F75" s="128"/>
      <c r="G75" s="31">
        <v>1900</v>
      </c>
      <c r="H75" s="60">
        <f t="shared" si="10"/>
        <v>0</v>
      </c>
      <c r="I75" s="61"/>
      <c r="J75" s="50"/>
      <c r="K75" s="51"/>
      <c r="L75" s="62"/>
      <c r="M75" s="16"/>
      <c r="N75" s="16"/>
      <c r="O75" s="16"/>
      <c r="P75" s="16"/>
      <c r="Q75" s="16"/>
      <c r="R75" s="16"/>
      <c r="S75" s="16"/>
      <c r="T75" s="16"/>
      <c r="U75" s="16"/>
      <c r="V75" s="16"/>
      <c r="W75" s="16"/>
      <c r="X75" s="16"/>
      <c r="Y75" s="16"/>
      <c r="Z75" s="17"/>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row>
    <row r="76" spans="1:72" ht="15.75">
      <c r="A76" s="236" t="s">
        <v>101</v>
      </c>
      <c r="B76" s="237"/>
      <c r="C76" s="237"/>
      <c r="D76" s="237"/>
      <c r="E76" s="123" t="s">
        <v>87</v>
      </c>
      <c r="F76" s="128"/>
      <c r="G76" s="36">
        <v>2000</v>
      </c>
      <c r="H76" s="48">
        <f t="shared" si="10"/>
        <v>0</v>
      </c>
      <c r="I76" s="59"/>
      <c r="J76" s="50"/>
      <c r="K76" s="51"/>
      <c r="L76" s="62"/>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36" t="s">
        <v>102</v>
      </c>
      <c r="B77" s="237"/>
      <c r="C77" s="237"/>
      <c r="D77" s="237"/>
      <c r="E77" s="123" t="s">
        <v>87</v>
      </c>
      <c r="F77" s="128"/>
      <c r="G77" s="36">
        <v>200</v>
      </c>
      <c r="H77" s="48">
        <f t="shared" si="10"/>
        <v>0</v>
      </c>
      <c r="I77" s="59"/>
      <c r="J77" s="50"/>
      <c r="K77" s="51"/>
      <c r="L77" s="62"/>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15.75">
      <c r="A78" s="236" t="s">
        <v>103</v>
      </c>
      <c r="B78" s="237"/>
      <c r="C78" s="237"/>
      <c r="D78" s="237"/>
      <c r="E78" s="123" t="s">
        <v>87</v>
      </c>
      <c r="F78" s="128"/>
      <c r="G78" s="36">
        <v>1100</v>
      </c>
      <c r="H78" s="48">
        <f t="shared" si="10"/>
        <v>0</v>
      </c>
      <c r="I78" s="59"/>
      <c r="J78" s="50"/>
      <c r="K78" s="51"/>
      <c r="L78" s="62"/>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15.75">
      <c r="A79" s="236" t="s">
        <v>104</v>
      </c>
      <c r="B79" s="237"/>
      <c r="C79" s="237"/>
      <c r="D79" s="237"/>
      <c r="E79" s="123" t="s">
        <v>87</v>
      </c>
      <c r="F79" s="128"/>
      <c r="G79" s="36">
        <v>2200</v>
      </c>
      <c r="H79" s="48">
        <f t="shared" si="10"/>
        <v>0</v>
      </c>
      <c r="I79" s="59"/>
      <c r="J79" s="50"/>
      <c r="K79" s="51"/>
      <c r="L79" s="62"/>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236" t="s">
        <v>105</v>
      </c>
      <c r="B80" s="237"/>
      <c r="C80" s="237"/>
      <c r="D80" s="237"/>
      <c r="E80" s="4" t="s">
        <v>87</v>
      </c>
      <c r="F80" s="128"/>
      <c r="G80" s="31">
        <v>1420</v>
      </c>
      <c r="H80" s="60">
        <f t="shared" si="10"/>
        <v>0</v>
      </c>
      <c r="I80" s="64"/>
      <c r="J80" s="50"/>
      <c r="K80" s="51"/>
      <c r="L80" s="62"/>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236" t="s">
        <v>153</v>
      </c>
      <c r="B81" s="237"/>
      <c r="C81" s="237"/>
      <c r="D81" s="237"/>
      <c r="E81" s="4" t="s">
        <v>87</v>
      </c>
      <c r="F81" s="128"/>
      <c r="G81" s="31">
        <v>15200</v>
      </c>
      <c r="H81" s="60">
        <f t="shared" si="10"/>
        <v>0</v>
      </c>
      <c r="I81" s="166"/>
      <c r="J81" s="66"/>
      <c r="K81" s="67"/>
      <c r="L81" s="62"/>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36" t="s">
        <v>155</v>
      </c>
      <c r="B82" s="237"/>
      <c r="C82" s="237"/>
      <c r="D82" s="237"/>
      <c r="E82" s="4" t="s">
        <v>87</v>
      </c>
      <c r="F82" s="128"/>
      <c r="G82" s="31">
        <v>5800</v>
      </c>
      <c r="H82" s="60">
        <f t="shared" si="10"/>
        <v>0</v>
      </c>
      <c r="I82" s="166"/>
      <c r="J82" s="66"/>
      <c r="K82" s="67"/>
      <c r="L82" s="62"/>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36"/>
      <c r="B83" s="237"/>
      <c r="C83" s="237"/>
      <c r="D83" s="237"/>
      <c r="E83" s="4" t="s">
        <v>87</v>
      </c>
      <c r="F83" s="128"/>
      <c r="G83" s="31"/>
      <c r="H83" s="60">
        <f t="shared" si="10"/>
        <v>0</v>
      </c>
      <c r="I83" s="166"/>
      <c r="J83" s="66"/>
      <c r="K83" s="67"/>
      <c r="L83" s="62"/>
      <c r="M83" s="16"/>
      <c r="N83" s="16"/>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15.75">
      <c r="A84" s="236" t="s">
        <v>154</v>
      </c>
      <c r="B84" s="237"/>
      <c r="C84" s="237"/>
      <c r="D84" s="237"/>
      <c r="E84" s="4" t="s">
        <v>87</v>
      </c>
      <c r="F84" s="128"/>
      <c r="G84" s="31">
        <v>15000</v>
      </c>
      <c r="H84" s="60">
        <f t="shared" si="10"/>
        <v>0</v>
      </c>
      <c r="I84" s="166"/>
      <c r="J84" s="66"/>
      <c r="K84" s="67"/>
      <c r="L84" s="62"/>
      <c r="M84" s="16"/>
      <c r="N84" s="16"/>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6.5" thickBot="1">
      <c r="A85" s="236" t="s">
        <v>106</v>
      </c>
      <c r="B85" s="237"/>
      <c r="C85" s="237"/>
      <c r="D85" s="237"/>
      <c r="E85" s="123" t="s">
        <v>87</v>
      </c>
      <c r="F85" s="128"/>
      <c r="G85" s="36">
        <v>383.5</v>
      </c>
      <c r="H85" s="99">
        <f>(F85*G85)</f>
        <v>0</v>
      </c>
      <c r="I85" s="65"/>
      <c r="J85" s="66"/>
      <c r="K85" s="67"/>
      <c r="L85" s="62"/>
      <c r="M85" s="16"/>
      <c r="N85" s="16"/>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6.5" thickBot="1">
      <c r="A86" s="16"/>
      <c r="B86" s="16"/>
      <c r="C86" s="16"/>
      <c r="D86" s="16"/>
      <c r="E86" s="16"/>
      <c r="F86" s="18"/>
      <c r="G86" s="125" t="s">
        <v>107</v>
      </c>
      <c r="H86" s="110">
        <f>SUM(H62:H85)</f>
        <v>0</v>
      </c>
      <c r="I86" s="68"/>
      <c r="J86" s="69"/>
      <c r="K86" s="70"/>
      <c r="L86" s="135"/>
      <c r="M86" s="7"/>
      <c r="N86" s="7"/>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16"/>
      <c r="B87" s="16"/>
      <c r="C87" s="16"/>
      <c r="D87" s="16"/>
      <c r="E87" s="16"/>
      <c r="F87" s="7"/>
      <c r="G87" s="38"/>
      <c r="H87" s="22"/>
      <c r="I87" s="71"/>
      <c r="J87" s="18"/>
      <c r="K87" s="137"/>
      <c r="L87" s="136"/>
      <c r="M87" s="7"/>
      <c r="N87" s="7"/>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5.75">
      <c r="A88" s="16"/>
      <c r="B88" s="16"/>
      <c r="C88" s="16"/>
      <c r="D88" s="16"/>
      <c r="E88" s="138">
        <v>0</v>
      </c>
      <c r="F88" s="7"/>
      <c r="G88" s="38"/>
      <c r="H88" s="142">
        <f>+E88</f>
        <v>0</v>
      </c>
      <c r="I88" s="245" t="s">
        <v>130</v>
      </c>
      <c r="J88" s="230" t="s">
        <v>108</v>
      </c>
      <c r="K88" s="232"/>
      <c r="L88" s="16"/>
      <c r="M88" s="7"/>
      <c r="N88" s="233"/>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234" t="s">
        <v>109</v>
      </c>
      <c r="G89" s="235"/>
      <c r="H89" s="73">
        <f>H59+H86</f>
        <v>0</v>
      </c>
      <c r="I89" s="246"/>
      <c r="J89" s="231"/>
      <c r="K89" s="232"/>
      <c r="L89" s="16"/>
      <c r="M89" s="7"/>
      <c r="N89" s="233"/>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27"/>
      <c r="F90" s="74" t="s">
        <v>110</v>
      </c>
      <c r="G90" s="75">
        <v>0.25</v>
      </c>
      <c r="H90" s="116">
        <f>H89*G90</f>
        <v>0</v>
      </c>
      <c r="I90" s="115">
        <f>+M96</f>
        <v>0</v>
      </c>
      <c r="J90" s="117">
        <f>H90-M96</f>
        <v>0</v>
      </c>
      <c r="K90" s="9"/>
      <c r="L90" s="9"/>
      <c r="M90" s="9"/>
      <c r="N90" s="126" t="s">
        <v>132</v>
      </c>
      <c r="O90" s="12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16"/>
      <c r="B91" s="16"/>
      <c r="C91" s="16"/>
      <c r="D91" s="16"/>
      <c r="E91" s="27"/>
      <c r="F91" s="77" t="s">
        <v>111</v>
      </c>
      <c r="G91" s="78"/>
      <c r="H91" s="13">
        <f>H89+H90</f>
        <v>0</v>
      </c>
      <c r="I91" s="20"/>
      <c r="J91" s="79"/>
      <c r="K91" s="22"/>
      <c r="L91" s="22"/>
      <c r="M91" s="7"/>
      <c r="N91" s="126"/>
      <c r="O91" s="12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16"/>
      <c r="B92" s="16"/>
      <c r="C92" s="16"/>
      <c r="D92" s="16"/>
      <c r="E92" s="27"/>
      <c r="F92" s="124" t="s">
        <v>113</v>
      </c>
      <c r="G92" s="82">
        <v>0.06</v>
      </c>
      <c r="H92" s="13">
        <f>H91*G92</f>
        <v>0</v>
      </c>
      <c r="I92" s="83"/>
      <c r="J92" s="80"/>
      <c r="K92" s="81" t="s">
        <v>112</v>
      </c>
      <c r="L92" s="111" t="s">
        <v>131</v>
      </c>
      <c r="M92" s="7"/>
      <c r="N92" s="135"/>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16"/>
      <c r="B93" s="16"/>
      <c r="C93" s="16"/>
      <c r="D93" s="16"/>
      <c r="E93" s="27"/>
      <c r="F93" s="4" t="s">
        <v>115</v>
      </c>
      <c r="G93" s="77"/>
      <c r="H93" s="13">
        <f>H91+H92</f>
        <v>0</v>
      </c>
      <c r="I93" s="80"/>
      <c r="J93" s="80" t="s">
        <v>114</v>
      </c>
      <c r="K93" s="6">
        <f>+H17</f>
        <v>0</v>
      </c>
      <c r="L93" s="112"/>
      <c r="M93" s="135"/>
      <c r="N93" s="7"/>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16"/>
      <c r="B94" s="16"/>
      <c r="C94" s="16"/>
      <c r="D94" s="16"/>
      <c r="E94" s="16"/>
      <c r="F94" s="124" t="s">
        <v>117</v>
      </c>
      <c r="G94" s="82">
        <v>0.2</v>
      </c>
      <c r="H94" s="13">
        <f>H93*G94</f>
        <v>0</v>
      </c>
      <c r="I94" s="80"/>
      <c r="J94" s="80" t="s">
        <v>116</v>
      </c>
      <c r="K94" s="6">
        <f>H44</f>
        <v>0</v>
      </c>
      <c r="L94" s="112"/>
      <c r="M94" s="135"/>
      <c r="N94" s="7"/>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16"/>
      <c r="B95" s="16"/>
      <c r="C95" s="16"/>
      <c r="D95" s="16"/>
      <c r="E95" s="16"/>
      <c r="F95" s="124" t="s">
        <v>119</v>
      </c>
      <c r="G95" s="74"/>
      <c r="H95" s="85">
        <f>H93+H94</f>
        <v>0</v>
      </c>
      <c r="I95" s="13"/>
      <c r="J95" s="80" t="s">
        <v>118</v>
      </c>
      <c r="K95" s="6">
        <f>H59-H46</f>
        <v>0</v>
      </c>
      <c r="L95" s="112"/>
      <c r="M95" s="84" t="s">
        <v>127</v>
      </c>
      <c r="N95" s="7"/>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16"/>
      <c r="B96" s="16"/>
      <c r="C96" s="16"/>
      <c r="D96" s="16"/>
      <c r="E96" s="16"/>
      <c r="F96" s="124" t="s">
        <v>125</v>
      </c>
      <c r="G96" s="87"/>
      <c r="H96" s="97">
        <f>'MAT (1)'!H121</f>
        <v>0</v>
      </c>
      <c r="I96" s="88" t="s">
        <v>120</v>
      </c>
      <c r="J96" s="86" t="s">
        <v>56</v>
      </c>
      <c r="K96" s="6">
        <f>SUM(K93:K95)</f>
        <v>0</v>
      </c>
      <c r="L96" s="113">
        <f>H95-H94</f>
        <v>0</v>
      </c>
      <c r="M96" s="114">
        <f>+(L96-K96)*0.3</f>
        <v>0</v>
      </c>
      <c r="N96" s="7"/>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16"/>
      <c r="B97" s="16" t="s">
        <v>121</v>
      </c>
      <c r="C97" s="16"/>
      <c r="D97" s="16"/>
      <c r="E97" s="16"/>
      <c r="F97" s="124" t="s">
        <v>126</v>
      </c>
      <c r="G97" s="90"/>
      <c r="H97" s="98">
        <f>H95+H96</f>
        <v>0</v>
      </c>
      <c r="I97" s="13"/>
      <c r="J97" s="89" t="e">
        <f>H95/H89</f>
        <v>#DIV/0!</v>
      </c>
      <c r="K97" s="7"/>
      <c r="L97" s="7"/>
      <c r="M97" s="23"/>
      <c r="N97" s="7"/>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16"/>
      <c r="B98" s="139" t="s">
        <v>122</v>
      </c>
      <c r="C98" s="139" t="s">
        <v>123</v>
      </c>
      <c r="D98" s="140" t="s">
        <v>124</v>
      </c>
      <c r="E98" s="132"/>
      <c r="F98" s="7"/>
      <c r="G98" s="92"/>
      <c r="H98" s="9"/>
      <c r="I98" s="7"/>
      <c r="J98" s="7"/>
      <c r="K98" s="7"/>
      <c r="L98" s="7"/>
      <c r="M98" s="9"/>
      <c r="N98" s="91"/>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16"/>
      <c r="B99" s="141">
        <v>0.27500000000000002</v>
      </c>
      <c r="C99" s="141">
        <v>0.05</v>
      </c>
      <c r="D99" s="141">
        <f>B99+C99</f>
        <v>0.32500000000000001</v>
      </c>
      <c r="E99" s="16"/>
      <c r="F99" s="92"/>
      <c r="G99" s="93"/>
      <c r="H99" s="9"/>
      <c r="I99" s="7"/>
      <c r="J99" s="7"/>
      <c r="K99" s="7"/>
      <c r="L99" s="7"/>
      <c r="M99" s="9"/>
      <c r="N99" s="7"/>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16"/>
      <c r="B100" s="16"/>
      <c r="C100" s="16"/>
      <c r="D100" s="16"/>
      <c r="E100" s="16"/>
      <c r="F100" s="23"/>
      <c r="G100" s="94"/>
      <c r="H100" s="93"/>
      <c r="I100" s="27"/>
      <c r="J100" s="7"/>
      <c r="K100" s="7"/>
      <c r="L100" s="7"/>
      <c r="M100" s="7"/>
      <c r="N100" s="7"/>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1"/>
      <c r="B101" s="1"/>
      <c r="C101" s="1"/>
      <c r="D101" s="1"/>
      <c r="E101" s="1"/>
      <c r="F101" s="23"/>
      <c r="G101" s="94"/>
      <c r="H101" s="93"/>
      <c r="I101" s="95"/>
      <c r="J101" s="18"/>
      <c r="K101" s="18"/>
      <c r="L101" s="18"/>
      <c r="M101" s="18"/>
      <c r="N101" s="18"/>
      <c r="O101" s="1"/>
      <c r="P101" s="1"/>
      <c r="Q101" s="1"/>
      <c r="R101" s="1"/>
      <c r="S101" s="1"/>
      <c r="T101" s="1"/>
      <c r="U101" s="1"/>
      <c r="V101" s="1"/>
      <c r="W101" s="1"/>
      <c r="X101" s="1"/>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1"/>
      <c r="B102" s="1"/>
      <c r="C102" s="1"/>
      <c r="D102" s="1"/>
      <c r="E102" s="1"/>
      <c r="F102" s="23"/>
      <c r="G102" s="76"/>
      <c r="H102" s="76"/>
      <c r="I102" s="18"/>
      <c r="J102" s="18"/>
      <c r="K102" s="18"/>
      <c r="L102" s="18"/>
      <c r="M102" s="18"/>
      <c r="N102" s="18"/>
      <c r="O102" s="1"/>
      <c r="P102" s="1"/>
      <c r="Q102" s="1"/>
      <c r="R102" s="1"/>
      <c r="S102" s="1"/>
      <c r="T102" s="1"/>
      <c r="U102" s="1"/>
      <c r="V102" s="1"/>
      <c r="W102" s="1"/>
      <c r="X102" s="1"/>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1"/>
      <c r="B103" s="1"/>
      <c r="C103" s="1"/>
      <c r="D103" s="1"/>
      <c r="E103" s="1"/>
      <c r="F103" s="23"/>
      <c r="G103" s="5"/>
      <c r="H103" s="1"/>
      <c r="I103" s="1"/>
      <c r="J103" s="18"/>
      <c r="K103" s="18"/>
      <c r="L103" s="18"/>
      <c r="M103" s="18"/>
      <c r="N103" s="18"/>
      <c r="O103" s="1"/>
      <c r="P103" s="1"/>
      <c r="Q103" s="1"/>
      <c r="R103" s="1"/>
      <c r="S103" s="1"/>
      <c r="T103" s="1"/>
      <c r="U103" s="1"/>
      <c r="V103" s="1"/>
      <c r="W103" s="1"/>
      <c r="X103" s="1"/>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1"/>
      <c r="B104" s="1"/>
      <c r="C104" s="1"/>
      <c r="D104" s="1"/>
      <c r="E104" s="1"/>
      <c r="F104" s="1"/>
      <c r="G104" s="18"/>
      <c r="H104" s="41"/>
      <c r="I104" s="1"/>
      <c r="J104" s="1"/>
      <c r="K104" s="1"/>
      <c r="L104" s="1"/>
      <c r="M104" s="1"/>
      <c r="N104" s="1"/>
      <c r="O104" s="1"/>
      <c r="P104" s="1"/>
      <c r="Q104" s="1"/>
      <c r="R104" s="1"/>
      <c r="S104" s="1"/>
      <c r="T104" s="1"/>
      <c r="U104" s="1"/>
      <c r="V104" s="1"/>
      <c r="W104" s="1"/>
      <c r="X104" s="1"/>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1"/>
      <c r="B105" s="1"/>
      <c r="C105" s="96"/>
      <c r="D105" s="1"/>
      <c r="E105" s="1"/>
      <c r="F105" s="1"/>
      <c r="G105" s="1"/>
      <c r="H105" s="1"/>
      <c r="I105" s="1"/>
      <c r="J105" s="1"/>
      <c r="K105" s="1"/>
      <c r="L105" s="1"/>
      <c r="M105" s="1"/>
      <c r="N105" s="1"/>
      <c r="O105" s="1"/>
      <c r="P105" s="1"/>
      <c r="Q105" s="1"/>
      <c r="R105" s="1"/>
      <c r="S105" s="1"/>
      <c r="T105" s="1"/>
      <c r="U105" s="1"/>
      <c r="V105" s="1"/>
      <c r="W105" s="1"/>
      <c r="X105" s="1"/>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1"/>
      <c r="B106" s="1"/>
      <c r="C106" s="96"/>
      <c r="D106" s="1"/>
      <c r="E106" s="1"/>
      <c r="F106" s="1"/>
      <c r="G106" s="18"/>
      <c r="H106" s="41"/>
      <c r="I106" s="1"/>
      <c r="J106" s="1"/>
      <c r="K106" s="1"/>
      <c r="L106" s="1"/>
      <c r="M106" s="1"/>
      <c r="N106" s="1"/>
      <c r="O106" s="1"/>
      <c r="P106" s="1"/>
      <c r="Q106" s="1"/>
      <c r="R106" s="1"/>
      <c r="S106" s="1"/>
      <c r="T106" s="1"/>
      <c r="U106" s="1"/>
      <c r="V106" s="1"/>
      <c r="W106" s="1"/>
      <c r="X106" s="1"/>
      <c r="Y106" s="1"/>
      <c r="Z106" s="120"/>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row>
    <row r="107" spans="1:72" ht="15.75">
      <c r="A107" s="1"/>
      <c r="B107" s="1"/>
      <c r="C107" s="96"/>
      <c r="D107" s="1"/>
      <c r="E107" s="1"/>
      <c r="F107" s="1"/>
      <c r="G107" s="1"/>
      <c r="H107" s="1"/>
      <c r="I107" s="1"/>
      <c r="J107" s="1"/>
      <c r="K107" s="1"/>
      <c r="L107" s="1"/>
      <c r="M107" s="1"/>
      <c r="N107" s="1"/>
      <c r="O107" s="1"/>
      <c r="P107" s="1"/>
      <c r="Q107" s="1"/>
      <c r="R107" s="1"/>
      <c r="S107" s="1"/>
      <c r="T107" s="1"/>
      <c r="U107" s="1"/>
      <c r="V107" s="1"/>
      <c r="W107" s="1"/>
      <c r="X107" s="1"/>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1"/>
      <c r="B108" s="1"/>
      <c r="C108" s="96"/>
      <c r="D108" s="1"/>
      <c r="E108" s="1"/>
      <c r="F108" s="1"/>
      <c r="G108" s="1"/>
      <c r="H108" s="1"/>
      <c r="I108" s="1"/>
      <c r="J108" s="1"/>
      <c r="K108" s="1"/>
      <c r="L108" s="1"/>
      <c r="M108" s="1"/>
      <c r="N108" s="1"/>
      <c r="O108" s="1"/>
      <c r="P108" s="1"/>
      <c r="Q108" s="1"/>
      <c r="R108" s="1"/>
      <c r="S108" s="1"/>
      <c r="T108" s="1"/>
      <c r="U108" s="1"/>
      <c r="V108" s="1"/>
      <c r="W108" s="1"/>
      <c r="X108" s="1"/>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1"/>
      <c r="B109" s="1"/>
      <c r="C109" s="40"/>
      <c r="D109" s="96"/>
      <c r="E109" s="96"/>
      <c r="F109" s="1"/>
      <c r="G109" s="1"/>
      <c r="H109" s="1"/>
      <c r="I109" s="1"/>
      <c r="J109" s="1"/>
      <c r="K109" s="1"/>
      <c r="L109" s="1"/>
      <c r="M109" s="1"/>
      <c r="N109" s="1"/>
      <c r="O109" s="1"/>
      <c r="P109" s="1"/>
      <c r="Q109" s="1"/>
      <c r="R109" s="1"/>
      <c r="S109" s="1"/>
      <c r="T109" s="1"/>
      <c r="U109" s="1"/>
      <c r="V109" s="1"/>
      <c r="W109" s="1"/>
      <c r="X109" s="1"/>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1"/>
      <c r="B110" s="96"/>
      <c r="C110" s="1"/>
      <c r="D110" s="1"/>
      <c r="E110" s="1"/>
      <c r="F110" s="1"/>
      <c r="G110" s="1"/>
      <c r="H110" s="1"/>
      <c r="I110" s="1"/>
      <c r="J110" s="1"/>
      <c r="K110" s="1"/>
      <c r="L110" s="1"/>
      <c r="M110" s="1"/>
      <c r="N110" s="1"/>
      <c r="O110" s="1"/>
      <c r="P110" s="1"/>
      <c r="Q110" s="1"/>
      <c r="R110" s="1"/>
      <c r="S110" s="1"/>
      <c r="T110" s="1"/>
      <c r="U110" s="1"/>
      <c r="V110" s="1"/>
      <c r="W110" s="1"/>
      <c r="X110" s="1"/>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1"/>
      <c r="B111" s="96"/>
      <c r="C111" s="1"/>
      <c r="D111" s="1"/>
      <c r="E111" s="1"/>
      <c r="F111" s="1"/>
      <c r="G111" s="1"/>
      <c r="H111" s="1"/>
      <c r="I111" s="1"/>
      <c r="J111" s="1"/>
      <c r="K111" s="1"/>
      <c r="L111" s="1"/>
      <c r="M111" s="1"/>
      <c r="N111" s="1"/>
      <c r="O111" s="1"/>
      <c r="P111" s="1"/>
      <c r="Q111" s="1"/>
      <c r="R111" s="1"/>
      <c r="S111" s="1"/>
      <c r="T111" s="1"/>
      <c r="U111" s="1"/>
      <c r="V111" s="1"/>
      <c r="W111" s="1"/>
      <c r="X111" s="1"/>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5.75">
      <c r="A112" s="1"/>
      <c r="B112" s="96"/>
      <c r="C112" s="96"/>
      <c r="D112" s="96"/>
      <c r="E112" s="96"/>
      <c r="F112" s="1"/>
      <c r="G112" s="1"/>
      <c r="H112" s="1"/>
      <c r="I112" s="1"/>
      <c r="J112" s="1"/>
      <c r="K112" s="1"/>
      <c r="L112" s="1"/>
      <c r="M112" s="1"/>
      <c r="N112" s="1"/>
      <c r="O112" s="1"/>
      <c r="P112" s="1"/>
      <c r="Q112" s="1"/>
      <c r="R112" s="1"/>
      <c r="S112" s="1"/>
      <c r="T112" s="1"/>
      <c r="U112" s="1"/>
      <c r="V112" s="1"/>
      <c r="W112" s="1"/>
      <c r="X112" s="1"/>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5.75">
      <c r="A113" s="1"/>
      <c r="B113" s="1"/>
      <c r="C113" s="1"/>
      <c r="D113" s="1"/>
      <c r="E113" s="1"/>
      <c r="F113" s="96"/>
      <c r="G113" s="72"/>
      <c r="H113" s="1"/>
      <c r="I113" s="1"/>
      <c r="J113" s="1"/>
      <c r="K113" s="1"/>
      <c r="L113" s="1"/>
      <c r="M113" s="1"/>
      <c r="N113" s="1"/>
      <c r="O113" s="1"/>
      <c r="P113" s="1"/>
      <c r="Q113" s="1"/>
      <c r="R113" s="1"/>
      <c r="S113" s="1"/>
      <c r="T113" s="1"/>
      <c r="U113" s="1"/>
      <c r="V113" s="1"/>
      <c r="W113" s="1"/>
      <c r="X113" s="1"/>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
      <c r="B118" s="1"/>
      <c r="C118" s="1"/>
      <c r="D118" s="1"/>
      <c r="E118" s="1"/>
      <c r="F118" s="1"/>
      <c r="G118" s="1"/>
      <c r="H118" s="1"/>
      <c r="I118" s="1"/>
      <c r="J118" s="1"/>
      <c r="K118" s="1"/>
      <c r="L118" s="1"/>
      <c r="O118" s="1"/>
      <c r="P118" s="1"/>
      <c r="Q118" s="1"/>
      <c r="R118" s="1"/>
      <c r="S118" s="1"/>
      <c r="T118" s="1"/>
      <c r="U118" s="1"/>
      <c r="V118" s="1"/>
      <c r="W118" s="1"/>
      <c r="X118" s="1"/>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F119" s="1"/>
      <c r="G119" s="1"/>
      <c r="H119" s="1"/>
      <c r="I119" s="1"/>
      <c r="J119" s="1"/>
      <c r="K119" s="1"/>
      <c r="L119" s="1"/>
      <c r="O119" s="1"/>
      <c r="P119" s="1"/>
      <c r="Q119" s="1"/>
      <c r="R119" s="1"/>
      <c r="S119" s="1"/>
      <c r="T119" s="1"/>
      <c r="U119" s="1"/>
      <c r="V119" s="1"/>
      <c r="W119" s="1"/>
      <c r="X119" s="1"/>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J120" s="1"/>
      <c r="K120" s="1"/>
      <c r="L120" s="1"/>
      <c r="M120" s="1"/>
      <c r="N120" s="1"/>
      <c r="O120" s="1"/>
      <c r="P120" s="1"/>
      <c r="Q120" s="1"/>
      <c r="R120" s="1"/>
      <c r="S120" s="1"/>
      <c r="T120" s="1"/>
      <c r="U120" s="1"/>
      <c r="V120" s="1"/>
      <c r="W120" s="1"/>
      <c r="X120" s="1"/>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sheetData>
  <mergeCells count="78">
    <mergeCell ref="A15:D15"/>
    <mergeCell ref="A1:H1"/>
    <mergeCell ref="A2:H2"/>
    <mergeCell ref="B5:J5"/>
    <mergeCell ref="A8:D8"/>
    <mergeCell ref="J8:M8"/>
    <mergeCell ref="A9:D9"/>
    <mergeCell ref="A10:D10"/>
    <mergeCell ref="A11:D11"/>
    <mergeCell ref="A12:D12"/>
    <mergeCell ref="A13:D13"/>
    <mergeCell ref="A14:D14"/>
    <mergeCell ref="A28:D28"/>
    <mergeCell ref="A16:D16"/>
    <mergeCell ref="O19:U19"/>
    <mergeCell ref="V19:X19"/>
    <mergeCell ref="A20:D20"/>
    <mergeCell ref="A21:D21"/>
    <mergeCell ref="A22:D22"/>
    <mergeCell ref="A23:D23"/>
    <mergeCell ref="A24:D24"/>
    <mergeCell ref="A25:D25"/>
    <mergeCell ref="A26:D26"/>
    <mergeCell ref="A27:D27"/>
    <mergeCell ref="A41:D41"/>
    <mergeCell ref="A29:D29"/>
    <mergeCell ref="A30:D30"/>
    <mergeCell ref="A31:D31"/>
    <mergeCell ref="A32:D32"/>
    <mergeCell ref="A33:D33"/>
    <mergeCell ref="A34:D34"/>
    <mergeCell ref="A35:D35"/>
    <mergeCell ref="A36:D36"/>
    <mergeCell ref="A38:D38"/>
    <mergeCell ref="A39:D39"/>
    <mergeCell ref="A40:D40"/>
    <mergeCell ref="A57:D57"/>
    <mergeCell ref="A42:D42"/>
    <mergeCell ref="A43:D43"/>
    <mergeCell ref="A46:D46"/>
    <mergeCell ref="A49:D49"/>
    <mergeCell ref="A50:D50"/>
    <mergeCell ref="A51:D51"/>
    <mergeCell ref="A52:D52"/>
    <mergeCell ref="A53:D53"/>
    <mergeCell ref="A54:D54"/>
    <mergeCell ref="A55:D55"/>
    <mergeCell ref="A56:D56"/>
    <mergeCell ref="A72:D72"/>
    <mergeCell ref="A61:D61"/>
    <mergeCell ref="A62:D62"/>
    <mergeCell ref="A63:D63"/>
    <mergeCell ref="A64:D64"/>
    <mergeCell ref="A65:D65"/>
    <mergeCell ref="A66:D66"/>
    <mergeCell ref="A67:D67"/>
    <mergeCell ref="A68:D68"/>
    <mergeCell ref="A69:D69"/>
    <mergeCell ref="A70:D70"/>
    <mergeCell ref="A71:D71"/>
    <mergeCell ref="A84:D84"/>
    <mergeCell ref="A73:D73"/>
    <mergeCell ref="A74:D74"/>
    <mergeCell ref="A75:D75"/>
    <mergeCell ref="A76:D76"/>
    <mergeCell ref="A77:D77"/>
    <mergeCell ref="A78:D78"/>
    <mergeCell ref="A79:D79"/>
    <mergeCell ref="A80:D80"/>
    <mergeCell ref="A81:D81"/>
    <mergeCell ref="A82:D82"/>
    <mergeCell ref="A83:D83"/>
    <mergeCell ref="A85:D85"/>
    <mergeCell ref="I88:I89"/>
    <mergeCell ref="J88:J89"/>
    <mergeCell ref="K88:K89"/>
    <mergeCell ref="N88:N89"/>
    <mergeCell ref="F89:G89"/>
  </mergeCells>
  <pageMargins left="0.7" right="0.7" top="0.75" bottom="0.75" header="0.3" footer="0.3"/>
  <pageSetup paperSize="9" scale="29" fitToWidth="0" orientation="landscape" horizontalDpi="300" verticalDpi="300" r:id="rId1"/>
  <rowBreaks count="1" manualBreakCount="1">
    <brk id="99"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EA347-5C05-4667-BA03-B8A2948F1AF0}">
  <sheetPr>
    <pageSetUpPr fitToPage="1"/>
  </sheetPr>
  <dimension ref="A1:BT144"/>
  <sheetViews>
    <sheetView view="pageBreakPreview" topLeftCell="A104" zoomScale="115" zoomScaleNormal="70" zoomScaleSheetLayoutView="115" workbookViewId="0">
      <selection activeCell="F9" sqref="F9:G26"/>
    </sheetView>
  </sheetViews>
  <sheetFormatPr baseColWidth="10" defaultColWidth="10.7109375" defaultRowHeight="15"/>
  <cols>
    <col min="3" max="3" width="11.42578125" customWidth="1"/>
    <col min="4" max="4" width="21.7109375" bestFit="1" customWidth="1"/>
    <col min="5" max="6" width="11.42578125" customWidth="1"/>
    <col min="7" max="7" width="13.42578125" customWidth="1"/>
    <col min="8" max="8" width="15.42578125" customWidth="1"/>
    <col min="10" max="10" width="13" customWidth="1"/>
    <col min="11" max="12" width="13.42578125" customWidth="1"/>
    <col min="13" max="13" width="12.42578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137</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c r="B9" s="274"/>
      <c r="C9" s="274"/>
      <c r="D9" s="275"/>
      <c r="E9" s="4" t="s">
        <v>11</v>
      </c>
      <c r="F9" s="129"/>
      <c r="G9" s="129"/>
      <c r="H9" s="148">
        <f>G9*F9</f>
        <v>0</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66"/>
      <c r="B10" s="267"/>
      <c r="C10" s="267"/>
      <c r="D10" s="268"/>
      <c r="E10" s="4" t="s">
        <v>11</v>
      </c>
      <c r="F10" s="129"/>
      <c r="G10" s="129"/>
      <c r="H10" s="148">
        <f t="shared" ref="H10:H26" si="0">G10*F10</f>
        <v>0</v>
      </c>
      <c r="I10" s="38"/>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66"/>
      <c r="B11" s="267"/>
      <c r="C11" s="267"/>
      <c r="D11" s="268"/>
      <c r="E11" s="4" t="s">
        <v>11</v>
      </c>
      <c r="F11" s="129"/>
      <c r="G11" s="129"/>
      <c r="H11" s="148">
        <f t="shared" si="0"/>
        <v>0</v>
      </c>
      <c r="I11" s="38"/>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66"/>
      <c r="B12" s="267"/>
      <c r="C12" s="267"/>
      <c r="D12" s="268"/>
      <c r="E12" s="4" t="s">
        <v>11</v>
      </c>
      <c r="F12" s="129"/>
      <c r="G12" s="129"/>
      <c r="H12" s="148">
        <f t="shared" si="0"/>
        <v>0</v>
      </c>
      <c r="I12" s="38"/>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66"/>
      <c r="B13" s="267"/>
      <c r="C13" s="267"/>
      <c r="D13" s="268"/>
      <c r="E13" s="4" t="s">
        <v>11</v>
      </c>
      <c r="F13" s="129"/>
      <c r="G13" s="129"/>
      <c r="H13" s="148">
        <f t="shared" si="0"/>
        <v>0</v>
      </c>
      <c r="I13" s="38"/>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66"/>
      <c r="B14" s="267"/>
      <c r="C14" s="267"/>
      <c r="D14" s="268"/>
      <c r="E14" s="4" t="s">
        <v>11</v>
      </c>
      <c r="F14" s="129"/>
      <c r="G14" s="129"/>
      <c r="H14" s="148">
        <f t="shared" si="0"/>
        <v>0</v>
      </c>
      <c r="I14" s="38"/>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66"/>
      <c r="B15" s="267"/>
      <c r="C15" s="267"/>
      <c r="D15" s="268"/>
      <c r="E15" s="4" t="s">
        <v>11</v>
      </c>
      <c r="F15" s="129"/>
      <c r="G15" s="129"/>
      <c r="H15" s="148">
        <f t="shared" si="0"/>
        <v>0</v>
      </c>
      <c r="I15" s="38"/>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c r="B16" s="267"/>
      <c r="C16" s="267"/>
      <c r="D16" s="268"/>
      <c r="E16" s="4" t="s">
        <v>11</v>
      </c>
      <c r="F16" s="129"/>
      <c r="G16" s="129"/>
      <c r="H16" s="148">
        <f t="shared" si="0"/>
        <v>0</v>
      </c>
      <c r="I16" s="38"/>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266"/>
      <c r="B17" s="267"/>
      <c r="C17" s="267"/>
      <c r="D17" s="268"/>
      <c r="E17" s="4" t="s">
        <v>11</v>
      </c>
      <c r="F17" s="129"/>
      <c r="G17" s="129"/>
      <c r="H17" s="148">
        <f t="shared" si="0"/>
        <v>0</v>
      </c>
      <c r="I17" s="38"/>
      <c r="J17" s="16"/>
      <c r="K17" s="139"/>
      <c r="L17" s="139"/>
      <c r="M17" s="139"/>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2"/>
      <c r="B18" s="267"/>
      <c r="C18" s="267"/>
      <c r="D18" s="268"/>
      <c r="E18" s="4" t="s">
        <v>11</v>
      </c>
      <c r="F18" s="129"/>
      <c r="G18" s="129"/>
      <c r="H18" s="148">
        <f t="shared" si="0"/>
        <v>0</v>
      </c>
      <c r="I18" s="38"/>
      <c r="J18" s="16"/>
      <c r="K18" s="139"/>
      <c r="L18" s="139"/>
      <c r="M18" s="139"/>
      <c r="N18" s="139"/>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266"/>
      <c r="B19" s="267"/>
      <c r="C19" s="267"/>
      <c r="D19" s="268"/>
      <c r="E19" s="4" t="s">
        <v>11</v>
      </c>
      <c r="F19" s="129"/>
      <c r="G19" s="129"/>
      <c r="H19" s="148">
        <f t="shared" si="0"/>
        <v>0</v>
      </c>
      <c r="I19" s="38"/>
      <c r="J19" s="16"/>
      <c r="K19" s="139"/>
      <c r="L19" s="139"/>
      <c r="M19" s="139"/>
      <c r="N19" s="139"/>
      <c r="O19" s="16"/>
      <c r="P19" s="16"/>
      <c r="Q19" s="16"/>
      <c r="R19" s="16"/>
      <c r="S19" s="16"/>
      <c r="T19" s="16"/>
      <c r="U19" s="16"/>
      <c r="V19" s="16"/>
      <c r="W19" s="16"/>
      <c r="X19" s="16"/>
      <c r="Y19" s="1"/>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15.75">
      <c r="A20" s="266"/>
      <c r="B20" s="267"/>
      <c r="C20" s="267"/>
      <c r="D20" s="268"/>
      <c r="E20" s="4" t="s">
        <v>11</v>
      </c>
      <c r="F20" s="129"/>
      <c r="G20" s="129"/>
      <c r="H20" s="148">
        <f t="shared" si="0"/>
        <v>0</v>
      </c>
      <c r="I20" s="134"/>
      <c r="J20" s="16"/>
      <c r="K20" s="139"/>
      <c r="L20" s="139"/>
      <c r="M20" s="139"/>
      <c r="N20" s="139"/>
      <c r="O20" s="16"/>
      <c r="P20" s="16"/>
      <c r="Q20" s="16"/>
      <c r="R20" s="16"/>
      <c r="S20" s="16"/>
      <c r="T20" s="16"/>
      <c r="U20" s="16"/>
      <c r="V20" s="16"/>
      <c r="W20" s="16"/>
      <c r="X20" s="16"/>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66"/>
      <c r="B21" s="267"/>
      <c r="C21" s="267"/>
      <c r="D21" s="268"/>
      <c r="E21" s="4" t="s">
        <v>11</v>
      </c>
      <c r="F21" s="129"/>
      <c r="G21" s="129"/>
      <c r="H21" s="148">
        <f t="shared" si="0"/>
        <v>0</v>
      </c>
      <c r="I21" s="134"/>
      <c r="J21" s="16"/>
      <c r="K21" s="139"/>
      <c r="L21" s="139"/>
      <c r="M21" s="139"/>
      <c r="N21" s="139"/>
      <c r="O21" s="16"/>
      <c r="P21" s="16"/>
      <c r="Q21" s="16"/>
      <c r="R21" s="16"/>
      <c r="S21" s="16"/>
      <c r="T21" s="16"/>
      <c r="U21" s="16"/>
      <c r="V21" s="16"/>
      <c r="W21" s="16"/>
      <c r="X21" s="16"/>
      <c r="Y21" s="1"/>
      <c r="Z21" s="120"/>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row>
    <row r="22" spans="1:72" ht="15.75">
      <c r="A22" s="266"/>
      <c r="B22" s="267"/>
      <c r="C22" s="267"/>
      <c r="D22" s="268"/>
      <c r="E22" s="4" t="s">
        <v>196</v>
      </c>
      <c r="F22" s="129"/>
      <c r="G22" s="129"/>
      <c r="H22" s="148">
        <f t="shared" si="0"/>
        <v>0</v>
      </c>
      <c r="I22" s="134"/>
      <c r="J22" s="16"/>
      <c r="K22" s="139"/>
      <c r="L22" s="280" t="s">
        <v>158</v>
      </c>
      <c r="M22" s="280"/>
      <c r="N22" s="280"/>
      <c r="O22" s="280"/>
      <c r="P22" s="280"/>
      <c r="Q22" s="280"/>
      <c r="R22" s="16"/>
      <c r="S22" s="16"/>
      <c r="T22" s="16"/>
      <c r="U22" s="16"/>
      <c r="V22" s="16"/>
      <c r="W22" s="16"/>
      <c r="X22" s="16"/>
      <c r="Y22" s="1"/>
      <c r="Z22" s="120"/>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row>
    <row r="23" spans="1:72" ht="15.75">
      <c r="A23" s="272"/>
      <c r="B23" s="267"/>
      <c r="C23" s="267"/>
      <c r="D23" s="268"/>
      <c r="E23" s="4" t="s">
        <v>11</v>
      </c>
      <c r="F23" s="129"/>
      <c r="G23" s="129"/>
      <c r="H23" s="148">
        <f t="shared" si="0"/>
        <v>0</v>
      </c>
      <c r="I23" s="134"/>
      <c r="J23" s="16"/>
      <c r="K23" s="139"/>
      <c r="L23" s="280"/>
      <c r="M23" s="280"/>
      <c r="N23" s="280"/>
      <c r="O23" s="280"/>
      <c r="P23" s="280"/>
      <c r="Q23" s="280"/>
      <c r="R23" s="16"/>
      <c r="S23" s="16"/>
      <c r="T23" s="16"/>
      <c r="U23" s="16"/>
      <c r="V23" s="16"/>
      <c r="W23" s="16"/>
      <c r="X23" s="16"/>
      <c r="Y23" s="1"/>
      <c r="Z23" s="120"/>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row>
    <row r="24" spans="1:72" ht="15.75">
      <c r="A24" s="266"/>
      <c r="B24" s="267"/>
      <c r="C24" s="267"/>
      <c r="D24" s="268"/>
      <c r="E24" s="4" t="s">
        <v>11</v>
      </c>
      <c r="F24" s="129"/>
      <c r="G24" s="129"/>
      <c r="H24" s="148">
        <f t="shared" si="0"/>
        <v>0</v>
      </c>
      <c r="I24" s="134"/>
      <c r="J24" s="16"/>
      <c r="K24" s="139"/>
      <c r="L24" s="280"/>
      <c r="M24" s="280"/>
      <c r="N24" s="280"/>
      <c r="O24" s="280"/>
      <c r="P24" s="280"/>
      <c r="Q24" s="280"/>
      <c r="R24" s="16"/>
      <c r="S24" s="16"/>
      <c r="T24" s="16"/>
      <c r="U24" s="16"/>
      <c r="V24" s="16"/>
      <c r="W24" s="16"/>
      <c r="X24" s="16"/>
      <c r="Y24" s="1"/>
      <c r="Z24" s="120"/>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row>
    <row r="25" spans="1:72" ht="15.75">
      <c r="A25" s="266"/>
      <c r="B25" s="267"/>
      <c r="C25" s="267"/>
      <c r="D25" s="268"/>
      <c r="E25" s="4" t="s">
        <v>200</v>
      </c>
      <c r="F25" s="129"/>
      <c r="G25" s="129"/>
      <c r="H25" s="148">
        <f t="shared" si="0"/>
        <v>0</v>
      </c>
      <c r="I25" s="134"/>
      <c r="J25" s="16"/>
      <c r="K25" s="139"/>
      <c r="L25" s="280"/>
      <c r="M25" s="280"/>
      <c r="N25" s="280"/>
      <c r="O25" s="280"/>
      <c r="P25" s="280"/>
      <c r="Q25" s="280"/>
      <c r="R25" s="16"/>
      <c r="S25" s="16"/>
      <c r="T25" s="16"/>
      <c r="U25" s="16"/>
      <c r="V25" s="16"/>
      <c r="W25" s="16"/>
      <c r="X25" s="16"/>
      <c r="Y25" s="1"/>
      <c r="Z25" s="120"/>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row>
    <row r="26" spans="1:72" ht="15.75">
      <c r="A26" s="266"/>
      <c r="B26" s="267"/>
      <c r="C26" s="267"/>
      <c r="D26" s="268"/>
      <c r="E26" s="4" t="s">
        <v>11</v>
      </c>
      <c r="F26" s="129"/>
      <c r="G26" s="129"/>
      <c r="H26" s="148">
        <f t="shared" si="0"/>
        <v>0</v>
      </c>
      <c r="I26" s="134">
        <f>H26*1.455</f>
        <v>0</v>
      </c>
      <c r="J26" s="16"/>
      <c r="K26" s="139"/>
      <c r="L26" s="139"/>
      <c r="M26" s="139"/>
      <c r="N26" s="139"/>
      <c r="O26" s="16"/>
      <c r="P26" s="16"/>
      <c r="Q26" s="16"/>
      <c r="R26" s="16"/>
      <c r="S26" s="16"/>
      <c r="T26" s="16"/>
      <c r="U26" s="16"/>
      <c r="V26" s="16"/>
      <c r="W26" s="16"/>
      <c r="X26" s="16"/>
      <c r="Y26" s="1"/>
      <c r="Z26" s="120"/>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row>
    <row r="27" spans="1:72" ht="15.75">
      <c r="A27" s="16"/>
      <c r="B27" s="16"/>
      <c r="C27" s="16"/>
      <c r="D27" s="16"/>
      <c r="E27" s="16"/>
      <c r="F27" s="16"/>
      <c r="G27" s="6" t="s">
        <v>12</v>
      </c>
      <c r="H27" s="6">
        <f>SUM(H9:H26)</f>
        <v>0</v>
      </c>
      <c r="I27" s="134"/>
      <c r="J27" s="2"/>
      <c r="K27" s="139"/>
      <c r="L27" s="139"/>
      <c r="M27" s="143"/>
      <c r="N27" s="139"/>
      <c r="O27" s="16"/>
      <c r="P27" s="16"/>
      <c r="Q27" s="16"/>
      <c r="R27" s="16"/>
      <c r="S27" s="16"/>
      <c r="T27" s="16"/>
      <c r="U27" s="16"/>
      <c r="V27" s="16"/>
      <c r="W27" s="16"/>
      <c r="X27" s="16"/>
      <c r="Y27" s="1"/>
      <c r="Z27" s="120"/>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row>
    <row r="28" spans="1:72" ht="15.75">
      <c r="A28" s="27"/>
      <c r="B28" s="16"/>
      <c r="C28" s="16"/>
      <c r="D28" s="16"/>
      <c r="E28" s="16"/>
      <c r="F28" s="16"/>
      <c r="G28" s="16"/>
      <c r="H28" s="30"/>
      <c r="I28" s="30"/>
      <c r="J28" s="144"/>
      <c r="K28" s="144"/>
      <c r="L28" s="16"/>
      <c r="M28" s="3"/>
      <c r="N28" s="16"/>
      <c r="O28" s="16"/>
      <c r="P28" s="16"/>
      <c r="Q28" s="16"/>
      <c r="R28" s="16"/>
      <c r="S28" s="16"/>
      <c r="T28" s="16"/>
      <c r="U28" s="16"/>
      <c r="V28" s="16"/>
      <c r="W28" s="16"/>
      <c r="X28" s="16"/>
      <c r="Y28" s="1"/>
      <c r="Z28" s="120"/>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row>
    <row r="29" spans="1:72" ht="15.75">
      <c r="A29" s="3" t="s">
        <v>13</v>
      </c>
      <c r="B29" s="7"/>
      <c r="C29" s="7"/>
      <c r="D29" s="7"/>
      <c r="E29" s="7"/>
      <c r="F29" s="7"/>
      <c r="G29" s="8"/>
      <c r="H29" s="9"/>
      <c r="I29" s="9"/>
      <c r="J29" s="10"/>
      <c r="K29" s="7"/>
      <c r="L29" s="7"/>
      <c r="M29" s="7"/>
      <c r="N29" s="7"/>
      <c r="O29" s="269" t="s">
        <v>14</v>
      </c>
      <c r="P29" s="270"/>
      <c r="Q29" s="270"/>
      <c r="R29" s="270"/>
      <c r="S29" s="270"/>
      <c r="T29" s="270"/>
      <c r="U29" s="271"/>
      <c r="V29" s="263" t="s">
        <v>15</v>
      </c>
      <c r="W29" s="263"/>
      <c r="X29" s="264"/>
      <c r="Y29" s="1" t="s">
        <v>157</v>
      </c>
      <c r="Z29" s="120"/>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row>
    <row r="30" spans="1:72" ht="31.5">
      <c r="A30" s="265" t="s">
        <v>16</v>
      </c>
      <c r="B30" s="265"/>
      <c r="C30" s="265"/>
      <c r="D30" s="265"/>
      <c r="E30" s="121" t="s">
        <v>8</v>
      </c>
      <c r="F30" s="121" t="s">
        <v>9</v>
      </c>
      <c r="G30" s="121" t="s">
        <v>159</v>
      </c>
      <c r="H30" s="121" t="s">
        <v>0</v>
      </c>
      <c r="I30" s="121" t="s">
        <v>9</v>
      </c>
      <c r="J30" s="121" t="s">
        <v>17</v>
      </c>
      <c r="K30" s="121" t="s">
        <v>0</v>
      </c>
      <c r="L30" s="121" t="s">
        <v>9</v>
      </c>
      <c r="M30" s="11" t="s">
        <v>160</v>
      </c>
      <c r="N30" s="121" t="s">
        <v>0</v>
      </c>
      <c r="O30" s="121" t="s">
        <v>18</v>
      </c>
      <c r="P30" s="121" t="s">
        <v>19</v>
      </c>
      <c r="Q30" s="121" t="s">
        <v>20</v>
      </c>
      <c r="R30" s="121" t="s">
        <v>21</v>
      </c>
      <c r="S30" s="121" t="s">
        <v>22</v>
      </c>
      <c r="T30" s="121" t="s">
        <v>23</v>
      </c>
      <c r="U30" s="121" t="s">
        <v>24</v>
      </c>
      <c r="V30" s="11" t="s">
        <v>25</v>
      </c>
      <c r="W30" s="11" t="s">
        <v>24</v>
      </c>
      <c r="X30" s="11" t="s">
        <v>26</v>
      </c>
      <c r="Y30" s="1"/>
      <c r="Z30" s="120"/>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row>
    <row r="31" spans="1:72" ht="15.75">
      <c r="A31" s="242" t="s">
        <v>30</v>
      </c>
      <c r="B31" s="243"/>
      <c r="C31" s="243"/>
      <c r="D31" s="244"/>
      <c r="E31" s="124" t="s">
        <v>28</v>
      </c>
      <c r="F31" s="128"/>
      <c r="G31" s="12">
        <v>390.39</v>
      </c>
      <c r="H31" s="12">
        <f t="shared" ref="H31:H45" si="1">F31*G31</f>
        <v>0</v>
      </c>
      <c r="I31" s="128"/>
      <c r="J31" s="13">
        <v>358.81</v>
      </c>
      <c r="K31" s="13">
        <f t="shared" ref="K31:K53" si="2">I31*J31</f>
        <v>0</v>
      </c>
      <c r="L31" s="129"/>
      <c r="M31" s="13">
        <v>538.27</v>
      </c>
      <c r="N31" s="13">
        <f t="shared" ref="N31:N53" si="3">L31*M31</f>
        <v>0</v>
      </c>
      <c r="O31" s="107"/>
      <c r="P31" s="107"/>
      <c r="Q31" s="107"/>
      <c r="R31" s="107"/>
      <c r="S31" s="107"/>
      <c r="T31" s="107"/>
      <c r="U31" s="107"/>
      <c r="V31" s="15">
        <f t="shared" ref="V31:V53" si="4">+O31+P31+Q31+R31+S31+T31+U31-W31-X31</f>
        <v>0</v>
      </c>
      <c r="W31" s="107"/>
      <c r="X31" s="107"/>
      <c r="Y31" s="16"/>
      <c r="Z31" s="17"/>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row>
    <row r="32" spans="1:72" ht="15.75">
      <c r="A32" s="260" t="s">
        <v>163</v>
      </c>
      <c r="B32" s="260"/>
      <c r="C32" s="260"/>
      <c r="D32" s="260"/>
      <c r="E32" s="124" t="s">
        <v>28</v>
      </c>
      <c r="F32" s="128"/>
      <c r="G32" s="12">
        <v>243.45</v>
      </c>
      <c r="H32" s="12">
        <f t="shared" si="1"/>
        <v>0</v>
      </c>
      <c r="I32" s="128"/>
      <c r="J32" s="13">
        <v>211.59</v>
      </c>
      <c r="K32" s="13">
        <f t="shared" si="2"/>
        <v>0</v>
      </c>
      <c r="L32" s="129"/>
      <c r="M32" s="13">
        <v>317.39</v>
      </c>
      <c r="N32" s="13">
        <f t="shared" si="3"/>
        <v>0</v>
      </c>
      <c r="O32" s="107"/>
      <c r="P32" s="107"/>
      <c r="Q32" s="107"/>
      <c r="R32" s="107"/>
      <c r="S32" s="107"/>
      <c r="T32" s="107"/>
      <c r="U32" s="107"/>
      <c r="V32" s="15">
        <f t="shared" si="4"/>
        <v>0</v>
      </c>
      <c r="W32" s="107"/>
      <c r="X32" s="107"/>
      <c r="Y32" s="16" t="s">
        <v>168</v>
      </c>
      <c r="Z32" s="17"/>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row>
    <row r="33" spans="1:72" s="102" customFormat="1" ht="15.75">
      <c r="A33" s="242" t="s">
        <v>31</v>
      </c>
      <c r="B33" s="243"/>
      <c r="C33" s="243"/>
      <c r="D33" s="244"/>
      <c r="E33" s="124" t="s">
        <v>28</v>
      </c>
      <c r="F33" s="128"/>
      <c r="G33" s="14">
        <v>390.39</v>
      </c>
      <c r="H33" s="12">
        <f t="shared" si="1"/>
        <v>0</v>
      </c>
      <c r="I33" s="128"/>
      <c r="J33" s="13">
        <v>358.81</v>
      </c>
      <c r="K33" s="13">
        <f t="shared" si="2"/>
        <v>0</v>
      </c>
      <c r="L33" s="129"/>
      <c r="M33" s="13">
        <v>538.22</v>
      </c>
      <c r="N33" s="13">
        <f t="shared" si="3"/>
        <v>0</v>
      </c>
      <c r="O33" s="107"/>
      <c r="P33" s="107"/>
      <c r="Q33" s="107"/>
      <c r="R33" s="107"/>
      <c r="S33" s="107"/>
      <c r="T33" s="107"/>
      <c r="U33" s="107"/>
      <c r="V33" s="15">
        <f t="shared" si="4"/>
        <v>0</v>
      </c>
      <c r="W33" s="107"/>
      <c r="X33" s="107"/>
      <c r="Y33" s="7" t="s">
        <v>161</v>
      </c>
      <c r="Z33" s="101"/>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row>
    <row r="34" spans="1:72" s="106" customFormat="1" ht="15.75">
      <c r="A34" s="242" t="s">
        <v>32</v>
      </c>
      <c r="B34" s="243"/>
      <c r="C34" s="243"/>
      <c r="D34" s="244"/>
      <c r="E34" s="124" t="s">
        <v>28</v>
      </c>
      <c r="F34" s="128"/>
      <c r="G34" s="14">
        <v>231.67</v>
      </c>
      <c r="H34" s="12">
        <f t="shared" si="1"/>
        <v>0</v>
      </c>
      <c r="I34" s="128"/>
      <c r="J34" s="13">
        <v>197.63</v>
      </c>
      <c r="K34" s="13">
        <f t="shared" si="2"/>
        <v>0</v>
      </c>
      <c r="L34" s="129"/>
      <c r="M34" s="13">
        <v>296.45</v>
      </c>
      <c r="N34" s="13">
        <f t="shared" si="3"/>
        <v>0</v>
      </c>
      <c r="O34" s="107"/>
      <c r="P34" s="107"/>
      <c r="Q34" s="107"/>
      <c r="R34" s="107"/>
      <c r="S34" s="107"/>
      <c r="T34" s="107"/>
      <c r="U34" s="107"/>
      <c r="V34" s="15">
        <f t="shared" si="4"/>
        <v>0</v>
      </c>
      <c r="W34" s="107"/>
      <c r="X34" s="107"/>
      <c r="Y34" s="104" t="s">
        <v>162</v>
      </c>
      <c r="Z34" s="105"/>
      <c r="AA34" s="104"/>
      <c r="AB34" s="104"/>
      <c r="AC34" s="104"/>
      <c r="AD34" s="104"/>
      <c r="AE34" s="104"/>
      <c r="AF34" s="104"/>
      <c r="AG34" s="104"/>
      <c r="AH34" s="104"/>
      <c r="AI34" s="104"/>
      <c r="AJ34" s="104"/>
      <c r="AK34" s="104"/>
      <c r="AL34" s="104"/>
      <c r="AM34" s="104"/>
      <c r="AN34" s="104"/>
      <c r="AO34" s="104"/>
      <c r="AP34" s="104"/>
      <c r="AQ34" s="104"/>
      <c r="AR34" s="104"/>
      <c r="AS34" s="104"/>
      <c r="AT34" s="104"/>
      <c r="AU34" s="104"/>
      <c r="AV34" s="104"/>
      <c r="AW34" s="104"/>
      <c r="AX34" s="104"/>
      <c r="AY34" s="104"/>
      <c r="AZ34" s="104"/>
      <c r="BA34" s="104"/>
      <c r="BB34" s="104"/>
      <c r="BC34" s="104"/>
      <c r="BD34" s="104"/>
      <c r="BE34" s="104"/>
      <c r="BF34" s="104"/>
      <c r="BG34" s="104"/>
      <c r="BH34" s="104"/>
      <c r="BI34" s="104"/>
      <c r="BJ34" s="104"/>
      <c r="BK34" s="104"/>
      <c r="BL34" s="104"/>
      <c r="BM34" s="104"/>
      <c r="BN34" s="104"/>
      <c r="BO34" s="104"/>
      <c r="BP34" s="104"/>
      <c r="BQ34" s="104"/>
      <c r="BR34" s="104"/>
      <c r="BS34" s="104"/>
      <c r="BT34" s="104"/>
    </row>
    <row r="35" spans="1:72" ht="15.75">
      <c r="A35" s="242" t="s">
        <v>33</v>
      </c>
      <c r="B35" s="243"/>
      <c r="C35" s="243"/>
      <c r="D35" s="244"/>
      <c r="E35" s="124" t="s">
        <v>28</v>
      </c>
      <c r="F35" s="128"/>
      <c r="G35" s="14">
        <v>310.62</v>
      </c>
      <c r="H35" s="12">
        <f t="shared" si="1"/>
        <v>0</v>
      </c>
      <c r="I35" s="128"/>
      <c r="J35" s="13">
        <v>291.24</v>
      </c>
      <c r="K35" s="13">
        <f t="shared" si="2"/>
        <v>0</v>
      </c>
      <c r="L35" s="129"/>
      <c r="M35" s="13">
        <v>436.87</v>
      </c>
      <c r="N35" s="13">
        <f t="shared" si="3"/>
        <v>0</v>
      </c>
      <c r="O35" s="107"/>
      <c r="P35" s="107"/>
      <c r="Q35" s="107"/>
      <c r="R35" s="107"/>
      <c r="S35" s="107"/>
      <c r="T35" s="107"/>
      <c r="U35" s="107"/>
      <c r="V35" s="15">
        <f t="shared" si="4"/>
        <v>0</v>
      </c>
      <c r="W35" s="107"/>
      <c r="X35" s="107"/>
      <c r="Y35" s="16"/>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s="100" customFormat="1" ht="15.75">
      <c r="A36" s="242" t="s">
        <v>34</v>
      </c>
      <c r="B36" s="243"/>
      <c r="C36" s="243"/>
      <c r="D36" s="244"/>
      <c r="E36" s="124" t="s">
        <v>28</v>
      </c>
      <c r="F36" s="128"/>
      <c r="G36" s="14">
        <v>310.62</v>
      </c>
      <c r="H36" s="12">
        <f t="shared" si="1"/>
        <v>0</v>
      </c>
      <c r="I36" s="128"/>
      <c r="J36" s="13">
        <v>291.24</v>
      </c>
      <c r="K36" s="13">
        <f t="shared" si="2"/>
        <v>0</v>
      </c>
      <c r="L36" s="129"/>
      <c r="M36" s="13">
        <v>436.87</v>
      </c>
      <c r="N36" s="13">
        <f t="shared" si="3"/>
        <v>0</v>
      </c>
      <c r="O36" s="107"/>
      <c r="P36" s="107"/>
      <c r="Q36" s="107"/>
      <c r="R36" s="107"/>
      <c r="S36" s="107"/>
      <c r="T36" s="107"/>
      <c r="U36" s="107"/>
      <c r="V36" s="15">
        <f t="shared" si="4"/>
        <v>0</v>
      </c>
      <c r="W36" s="107"/>
      <c r="X36" s="107"/>
      <c r="Y36" s="16" t="s">
        <v>164</v>
      </c>
      <c r="Z36" s="17"/>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row>
    <row r="37" spans="1:72" s="106" customFormat="1" ht="15.75">
      <c r="A37" s="260" t="s">
        <v>128</v>
      </c>
      <c r="B37" s="260"/>
      <c r="C37" s="260"/>
      <c r="D37" s="260"/>
      <c r="E37" s="124" t="s">
        <v>28</v>
      </c>
      <c r="F37" s="128"/>
      <c r="G37" s="14"/>
      <c r="H37" s="12">
        <f t="shared" si="1"/>
        <v>0</v>
      </c>
      <c r="I37" s="128"/>
      <c r="J37" s="13">
        <v>0</v>
      </c>
      <c r="K37" s="13">
        <f t="shared" si="2"/>
        <v>0</v>
      </c>
      <c r="L37" s="129"/>
      <c r="M37" s="13">
        <v>0</v>
      </c>
      <c r="N37" s="13">
        <f t="shared" si="3"/>
        <v>0</v>
      </c>
      <c r="O37" s="107"/>
      <c r="P37" s="107"/>
      <c r="Q37" s="107"/>
      <c r="R37" s="107"/>
      <c r="S37" s="107"/>
      <c r="T37" s="108"/>
      <c r="U37" s="107"/>
      <c r="V37" s="15">
        <f t="shared" si="4"/>
        <v>0</v>
      </c>
      <c r="W37" s="107"/>
      <c r="X37" s="107"/>
      <c r="Y37" s="104"/>
      <c r="Z37" s="105"/>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c r="BO37" s="104"/>
      <c r="BP37" s="104"/>
      <c r="BQ37" s="104"/>
      <c r="BR37" s="104"/>
      <c r="BS37" s="104"/>
      <c r="BT37" s="104"/>
    </row>
    <row r="38" spans="1:72" ht="15.75">
      <c r="A38" s="242" t="s">
        <v>35</v>
      </c>
      <c r="B38" s="243"/>
      <c r="C38" s="243"/>
      <c r="D38" s="244"/>
      <c r="E38" s="124" t="s">
        <v>28</v>
      </c>
      <c r="F38" s="128"/>
      <c r="G38" s="14">
        <v>199.6</v>
      </c>
      <c r="H38" s="14">
        <f t="shared" si="1"/>
        <v>0</v>
      </c>
      <c r="I38" s="128"/>
      <c r="J38" s="13">
        <v>159.6</v>
      </c>
      <c r="K38" s="13">
        <f t="shared" si="2"/>
        <v>0</v>
      </c>
      <c r="L38" s="129"/>
      <c r="M38" s="13">
        <v>239.4</v>
      </c>
      <c r="N38" s="13">
        <f t="shared" si="3"/>
        <v>0</v>
      </c>
      <c r="O38" s="107"/>
      <c r="P38" s="107"/>
      <c r="Q38" s="107"/>
      <c r="R38" s="107"/>
      <c r="S38" s="107"/>
      <c r="T38" s="108"/>
      <c r="U38" s="107"/>
      <c r="V38" s="15">
        <f t="shared" si="4"/>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s="106" customFormat="1" ht="15.75">
      <c r="A39" s="260" t="s">
        <v>129</v>
      </c>
      <c r="B39" s="260"/>
      <c r="C39" s="260"/>
      <c r="D39" s="260"/>
      <c r="E39" s="124" t="s">
        <v>28</v>
      </c>
      <c r="F39" s="128"/>
      <c r="G39" s="14">
        <v>199.6</v>
      </c>
      <c r="H39" s="14">
        <f t="shared" si="1"/>
        <v>0</v>
      </c>
      <c r="I39" s="128"/>
      <c r="J39" s="13">
        <v>159.6</v>
      </c>
      <c r="K39" s="13">
        <f t="shared" si="2"/>
        <v>0</v>
      </c>
      <c r="L39" s="129"/>
      <c r="M39" s="13">
        <v>239.4</v>
      </c>
      <c r="N39" s="13">
        <f t="shared" si="3"/>
        <v>0</v>
      </c>
      <c r="O39" s="107"/>
      <c r="P39" s="107"/>
      <c r="Q39" s="107"/>
      <c r="R39" s="107"/>
      <c r="S39" s="107"/>
      <c r="T39" s="108"/>
      <c r="U39" s="107"/>
      <c r="V39" s="15">
        <f t="shared" si="4"/>
        <v>0</v>
      </c>
      <c r="W39" s="107"/>
      <c r="X39" s="107"/>
      <c r="Y39" s="104"/>
      <c r="Z39" s="105"/>
      <c r="AA39" s="104"/>
      <c r="AB39" s="104"/>
      <c r="AC39" s="104"/>
      <c r="AD39" s="104"/>
      <c r="AE39" s="104"/>
      <c r="AF39" s="104"/>
      <c r="AG39" s="104"/>
      <c r="AH39" s="104"/>
      <c r="AI39" s="104"/>
      <c r="AJ39" s="104"/>
      <c r="AK39" s="104"/>
      <c r="AL39" s="104"/>
      <c r="AM39" s="104"/>
      <c r="AN39" s="104"/>
      <c r="AO39" s="104"/>
      <c r="AP39" s="104"/>
      <c r="AQ39" s="104"/>
      <c r="AR39" s="104"/>
      <c r="AS39" s="104"/>
      <c r="AT39" s="104"/>
      <c r="AU39" s="104"/>
      <c r="AV39" s="104"/>
      <c r="AW39" s="104"/>
      <c r="AX39" s="104"/>
      <c r="AY39" s="104"/>
      <c r="AZ39" s="104"/>
      <c r="BA39" s="104"/>
      <c r="BB39" s="104"/>
      <c r="BC39" s="104"/>
      <c r="BD39" s="104"/>
      <c r="BE39" s="104"/>
      <c r="BF39" s="104"/>
      <c r="BG39" s="104"/>
      <c r="BH39" s="104"/>
      <c r="BI39" s="104"/>
      <c r="BJ39" s="104"/>
      <c r="BK39" s="104"/>
      <c r="BL39" s="104"/>
      <c r="BM39" s="104"/>
      <c r="BN39" s="104"/>
      <c r="BO39" s="104"/>
      <c r="BP39" s="104"/>
      <c r="BQ39" s="104"/>
      <c r="BR39" s="104"/>
      <c r="BS39" s="104"/>
      <c r="BT39" s="104"/>
    </row>
    <row r="40" spans="1:72" s="100" customFormat="1" ht="15.75">
      <c r="A40" s="260" t="s">
        <v>36</v>
      </c>
      <c r="B40" s="260"/>
      <c r="C40" s="260"/>
      <c r="D40" s="260"/>
      <c r="E40" s="124" t="s">
        <v>28</v>
      </c>
      <c r="F40" s="128"/>
      <c r="G40" s="14">
        <v>199.6</v>
      </c>
      <c r="H40" s="14">
        <f t="shared" si="1"/>
        <v>0</v>
      </c>
      <c r="I40" s="128"/>
      <c r="J40" s="13">
        <v>159.6</v>
      </c>
      <c r="K40" s="13">
        <f t="shared" si="2"/>
        <v>0</v>
      </c>
      <c r="L40" s="129"/>
      <c r="M40" s="13">
        <v>239.4</v>
      </c>
      <c r="N40" s="13">
        <f t="shared" si="3"/>
        <v>0</v>
      </c>
      <c r="O40" s="107"/>
      <c r="P40" s="107"/>
      <c r="Q40" s="107"/>
      <c r="R40" s="107"/>
      <c r="S40" s="107"/>
      <c r="T40" s="108"/>
      <c r="U40" s="107"/>
      <c r="V40" s="15">
        <f t="shared" si="4"/>
        <v>0</v>
      </c>
      <c r="W40" s="107"/>
      <c r="X40" s="107"/>
      <c r="Y40" s="16"/>
      <c r="Z40" s="17"/>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row>
    <row r="41" spans="1:72" s="100" customFormat="1" ht="15.75">
      <c r="A41" s="260" t="s">
        <v>37</v>
      </c>
      <c r="B41" s="260"/>
      <c r="C41" s="260"/>
      <c r="D41" s="260"/>
      <c r="E41" s="124" t="s">
        <v>28</v>
      </c>
      <c r="F41" s="128"/>
      <c r="G41" s="14">
        <v>211.15</v>
      </c>
      <c r="H41" s="12">
        <f t="shared" si="1"/>
        <v>0</v>
      </c>
      <c r="I41" s="128"/>
      <c r="J41" s="13">
        <v>173.29</v>
      </c>
      <c r="K41" s="13">
        <f t="shared" si="2"/>
        <v>0</v>
      </c>
      <c r="L41" s="129"/>
      <c r="M41" s="13">
        <v>259.94</v>
      </c>
      <c r="N41" s="13">
        <f t="shared" si="3"/>
        <v>0</v>
      </c>
      <c r="O41" s="107"/>
      <c r="P41" s="107"/>
      <c r="Q41" s="107"/>
      <c r="R41" s="107"/>
      <c r="S41" s="107"/>
      <c r="T41" s="108"/>
      <c r="U41" s="107"/>
      <c r="V41" s="15">
        <f t="shared" si="4"/>
        <v>0</v>
      </c>
      <c r="W41" s="107"/>
      <c r="X41" s="107"/>
      <c r="Y41" s="16" t="s">
        <v>166</v>
      </c>
      <c r="Z41" s="17"/>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row>
    <row r="42" spans="1:72" ht="15.75">
      <c r="A42" s="260" t="s">
        <v>38</v>
      </c>
      <c r="B42" s="260"/>
      <c r="C42" s="260"/>
      <c r="D42" s="260"/>
      <c r="E42" s="124" t="s">
        <v>28</v>
      </c>
      <c r="F42" s="128"/>
      <c r="G42" s="14">
        <v>199.6</v>
      </c>
      <c r="H42" s="12">
        <f t="shared" si="1"/>
        <v>0</v>
      </c>
      <c r="I42" s="128"/>
      <c r="J42" s="13">
        <v>159.6</v>
      </c>
      <c r="K42" s="13">
        <f t="shared" si="2"/>
        <v>0</v>
      </c>
      <c r="L42" s="129"/>
      <c r="M42" s="13">
        <v>239.4</v>
      </c>
      <c r="N42" s="13">
        <f t="shared" si="3"/>
        <v>0</v>
      </c>
      <c r="O42" s="107"/>
      <c r="P42" s="107"/>
      <c r="Q42" s="107"/>
      <c r="R42" s="107"/>
      <c r="S42" s="107"/>
      <c r="T42" s="108"/>
      <c r="U42" s="107"/>
      <c r="V42" s="15">
        <f t="shared" si="4"/>
        <v>0</v>
      </c>
      <c r="W42" s="107"/>
      <c r="X42" s="107"/>
      <c r="Y42" s="16" t="s">
        <v>165</v>
      </c>
      <c r="Z42" s="17"/>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row>
    <row r="43" spans="1:72" ht="15.75">
      <c r="A43" s="260" t="s">
        <v>39</v>
      </c>
      <c r="B43" s="260"/>
      <c r="C43" s="260"/>
      <c r="D43" s="260"/>
      <c r="E43" s="124" t="s">
        <v>28</v>
      </c>
      <c r="F43" s="128"/>
      <c r="G43" s="14">
        <v>187.81</v>
      </c>
      <c r="H43" s="14">
        <f t="shared" si="1"/>
        <v>0</v>
      </c>
      <c r="I43" s="128"/>
      <c r="J43" s="13">
        <v>145.62</v>
      </c>
      <c r="K43" s="13">
        <f t="shared" si="2"/>
        <v>0</v>
      </c>
      <c r="L43" s="129"/>
      <c r="M43" s="13">
        <v>218.43</v>
      </c>
      <c r="N43" s="13">
        <f t="shared" si="3"/>
        <v>0</v>
      </c>
      <c r="O43" s="107"/>
      <c r="P43" s="107"/>
      <c r="Q43" s="107"/>
      <c r="R43" s="107"/>
      <c r="S43" s="107"/>
      <c r="T43" s="108"/>
      <c r="U43" s="107"/>
      <c r="V43" s="15">
        <f t="shared" si="4"/>
        <v>0</v>
      </c>
      <c r="W43" s="107"/>
      <c r="X43" s="107"/>
      <c r="Y43" s="16"/>
      <c r="Z43" s="17"/>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row>
    <row r="44" spans="1:72" s="100" customFormat="1" ht="15.75">
      <c r="A44" s="242" t="s">
        <v>40</v>
      </c>
      <c r="B44" s="243"/>
      <c r="C44" s="243"/>
      <c r="D44" s="244"/>
      <c r="E44" s="124" t="s">
        <v>28</v>
      </c>
      <c r="F44" s="128"/>
      <c r="G44" s="14"/>
      <c r="H44" s="14">
        <f t="shared" si="1"/>
        <v>0</v>
      </c>
      <c r="I44" s="128"/>
      <c r="J44" s="13">
        <v>0</v>
      </c>
      <c r="K44" s="13">
        <f t="shared" si="2"/>
        <v>0</v>
      </c>
      <c r="L44" s="129"/>
      <c r="M44" s="13"/>
      <c r="N44" s="13">
        <f t="shared" si="3"/>
        <v>0</v>
      </c>
      <c r="O44" s="107"/>
      <c r="P44" s="107"/>
      <c r="Q44" s="107"/>
      <c r="R44" s="107"/>
      <c r="S44" s="107"/>
      <c r="T44" s="108"/>
      <c r="U44" s="107"/>
      <c r="V44" s="15">
        <f t="shared" si="4"/>
        <v>0</v>
      </c>
      <c r="W44" s="107"/>
      <c r="X44" s="107"/>
      <c r="Y44" s="3"/>
      <c r="Z44" s="17"/>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row>
    <row r="45" spans="1:72" s="100" customFormat="1" ht="15.75">
      <c r="A45" s="242" t="s">
        <v>41</v>
      </c>
      <c r="B45" s="243"/>
      <c r="C45" s="243"/>
      <c r="D45" s="244"/>
      <c r="E45" s="124" t="s">
        <v>28</v>
      </c>
      <c r="F45" s="128"/>
      <c r="G45" s="14">
        <v>187.81</v>
      </c>
      <c r="H45" s="14">
        <f t="shared" si="1"/>
        <v>0</v>
      </c>
      <c r="I45" s="128"/>
      <c r="J45" s="13">
        <v>145.62</v>
      </c>
      <c r="K45" s="13">
        <f t="shared" si="2"/>
        <v>0</v>
      </c>
      <c r="L45" s="129"/>
      <c r="M45" s="13">
        <v>218.43</v>
      </c>
      <c r="N45" s="13">
        <f t="shared" si="3"/>
        <v>0</v>
      </c>
      <c r="O45" s="107"/>
      <c r="P45" s="107"/>
      <c r="Q45" s="107"/>
      <c r="R45" s="107"/>
      <c r="S45" s="107"/>
      <c r="T45" s="107"/>
      <c r="U45" s="107"/>
      <c r="V45" s="15">
        <f t="shared" si="4"/>
        <v>0</v>
      </c>
      <c r="W45" s="107"/>
      <c r="X45" s="107"/>
      <c r="Y45" s="16" t="s">
        <v>167</v>
      </c>
      <c r="Z45" s="17"/>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row>
    <row r="46" spans="1:72" ht="15.75">
      <c r="A46" s="242" t="s">
        <v>42</v>
      </c>
      <c r="B46" s="243"/>
      <c r="C46" s="243"/>
      <c r="D46" s="244"/>
      <c r="E46" s="124" t="s">
        <v>28</v>
      </c>
      <c r="F46" s="128"/>
      <c r="G46" s="14">
        <v>94.81</v>
      </c>
      <c r="H46" s="14">
        <f>F46*G46</f>
        <v>0</v>
      </c>
      <c r="I46" s="128"/>
      <c r="J46" s="13">
        <v>145.62</v>
      </c>
      <c r="K46" s="13">
        <f t="shared" si="2"/>
        <v>0</v>
      </c>
      <c r="L46" s="129"/>
      <c r="M46" s="13">
        <v>218.43</v>
      </c>
      <c r="N46" s="13">
        <f t="shared" si="3"/>
        <v>0</v>
      </c>
      <c r="O46" s="109"/>
      <c r="P46" s="109"/>
      <c r="Q46" s="109"/>
      <c r="R46" s="109"/>
      <c r="S46" s="109"/>
      <c r="T46" s="109"/>
      <c r="U46" s="107"/>
      <c r="V46" s="15">
        <f t="shared" si="4"/>
        <v>0</v>
      </c>
      <c r="W46" s="107"/>
      <c r="X46" s="107"/>
      <c r="Y46" s="16"/>
      <c r="Z46" s="17"/>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row>
    <row r="47" spans="1:72" ht="15.75">
      <c r="A47" s="167" t="s">
        <v>169</v>
      </c>
      <c r="B47" s="168"/>
      <c r="C47" s="168"/>
      <c r="D47" s="169"/>
      <c r="E47" s="124" t="s">
        <v>28</v>
      </c>
      <c r="F47" s="128"/>
      <c r="G47" s="12">
        <v>243.45</v>
      </c>
      <c r="H47" s="12">
        <f t="shared" ref="H47:H53" si="5">F47*G47</f>
        <v>0</v>
      </c>
      <c r="I47" s="128"/>
      <c r="J47" s="13">
        <v>211.59</v>
      </c>
      <c r="K47" s="13">
        <f t="shared" si="2"/>
        <v>0</v>
      </c>
      <c r="L47" s="129"/>
      <c r="M47" s="13">
        <v>317.39</v>
      </c>
      <c r="N47" s="13">
        <f t="shared" si="3"/>
        <v>0</v>
      </c>
      <c r="O47" s="109"/>
      <c r="P47" s="109"/>
      <c r="Q47" s="109"/>
      <c r="R47" s="109"/>
      <c r="S47" s="109"/>
      <c r="T47" s="109"/>
      <c r="U47" s="107"/>
      <c r="V47" s="15">
        <v>0</v>
      </c>
      <c r="W47" s="107"/>
      <c r="X47" s="107"/>
      <c r="Y47" s="16" t="s">
        <v>170</v>
      </c>
      <c r="Z47" s="17"/>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row>
    <row r="48" spans="1:72" ht="15.75">
      <c r="A48" s="260" t="s">
        <v>27</v>
      </c>
      <c r="B48" s="260"/>
      <c r="C48" s="260"/>
      <c r="D48" s="260"/>
      <c r="E48" s="124" t="s">
        <v>28</v>
      </c>
      <c r="F48" s="128"/>
      <c r="G48" s="12">
        <v>339.75</v>
      </c>
      <c r="H48" s="12">
        <f t="shared" si="5"/>
        <v>0</v>
      </c>
      <c r="I48" s="128"/>
      <c r="J48" s="13">
        <v>325.79000000000002</v>
      </c>
      <c r="K48" s="13">
        <f t="shared" si="2"/>
        <v>0</v>
      </c>
      <c r="L48" s="129"/>
      <c r="M48" s="13">
        <v>488.68</v>
      </c>
      <c r="N48" s="13">
        <f t="shared" si="3"/>
        <v>0</v>
      </c>
      <c r="O48" s="107"/>
      <c r="P48" s="107"/>
      <c r="Q48" s="107"/>
      <c r="R48" s="107"/>
      <c r="S48" s="107"/>
      <c r="T48" s="107"/>
      <c r="U48" s="107"/>
      <c r="V48" s="15">
        <f>+O48+P48+Q48+R48+S48+T48+U48-W48-X48</f>
        <v>0</v>
      </c>
      <c r="W48" s="107"/>
      <c r="X48" s="107"/>
      <c r="Y48" s="16"/>
      <c r="Z48" s="17"/>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row>
    <row r="49" spans="1:72" ht="15.75">
      <c r="A49" s="260" t="s">
        <v>29</v>
      </c>
      <c r="B49" s="260"/>
      <c r="C49" s="260"/>
      <c r="D49" s="260"/>
      <c r="E49" s="124" t="s">
        <v>28</v>
      </c>
      <c r="F49" s="128"/>
      <c r="G49" s="12">
        <v>339.75</v>
      </c>
      <c r="H49" s="12">
        <f t="shared" si="5"/>
        <v>0</v>
      </c>
      <c r="I49" s="128"/>
      <c r="J49" s="13">
        <v>325.79000000000002</v>
      </c>
      <c r="K49" s="13">
        <f t="shared" si="2"/>
        <v>0</v>
      </c>
      <c r="L49" s="129"/>
      <c r="M49" s="13">
        <v>488.68</v>
      </c>
      <c r="N49" s="13">
        <f t="shared" si="3"/>
        <v>0</v>
      </c>
      <c r="O49" s="107"/>
      <c r="P49" s="107"/>
      <c r="Q49" s="107"/>
      <c r="R49" s="107"/>
      <c r="S49" s="107"/>
      <c r="T49" s="107"/>
      <c r="U49" s="107"/>
      <c r="V49" s="15">
        <f>+O49+P49+Q49+R49+S49+T49+U49-W49-X49</f>
        <v>0</v>
      </c>
      <c r="W49" s="107"/>
      <c r="X49" s="107"/>
      <c r="Y49" s="16"/>
      <c r="Z49" s="17"/>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row>
    <row r="50" spans="1:72" ht="15.75">
      <c r="A50" s="242" t="s">
        <v>43</v>
      </c>
      <c r="B50" s="243"/>
      <c r="C50" s="243"/>
      <c r="D50" s="244"/>
      <c r="E50" s="124" t="s">
        <v>28</v>
      </c>
      <c r="F50" s="128"/>
      <c r="G50" s="12">
        <v>339.75</v>
      </c>
      <c r="H50" s="12">
        <f t="shared" si="5"/>
        <v>0</v>
      </c>
      <c r="I50" s="128"/>
      <c r="J50" s="13">
        <v>325.79000000000002</v>
      </c>
      <c r="K50" s="13">
        <f t="shared" si="2"/>
        <v>0</v>
      </c>
      <c r="L50" s="129"/>
      <c r="M50" s="13">
        <v>488.68</v>
      </c>
      <c r="N50" s="13">
        <f t="shared" si="3"/>
        <v>0</v>
      </c>
      <c r="O50" s="107"/>
      <c r="P50" s="107"/>
      <c r="Q50" s="107"/>
      <c r="R50" s="107"/>
      <c r="S50" s="107"/>
      <c r="T50" s="107"/>
      <c r="U50" s="107"/>
      <c r="V50" s="15">
        <f t="shared" si="4"/>
        <v>0</v>
      </c>
      <c r="W50" s="107"/>
      <c r="X50" s="107"/>
      <c r="Y50" s="16"/>
      <c r="Z50" s="17"/>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row>
    <row r="51" spans="1:72" ht="15.75">
      <c r="A51" s="242" t="s">
        <v>44</v>
      </c>
      <c r="B51" s="243"/>
      <c r="C51" s="243"/>
      <c r="D51" s="244"/>
      <c r="E51" s="124" t="s">
        <v>28</v>
      </c>
      <c r="F51" s="128"/>
      <c r="G51" s="12">
        <v>339.75</v>
      </c>
      <c r="H51" s="12">
        <f t="shared" si="5"/>
        <v>0</v>
      </c>
      <c r="I51" s="128"/>
      <c r="J51" s="13">
        <v>325.79000000000002</v>
      </c>
      <c r="K51" s="13">
        <f t="shared" si="2"/>
        <v>0</v>
      </c>
      <c r="L51" s="129"/>
      <c r="M51" s="13">
        <v>488.68</v>
      </c>
      <c r="N51" s="13">
        <f t="shared" si="3"/>
        <v>0</v>
      </c>
      <c r="O51" s="107"/>
      <c r="P51" s="107"/>
      <c r="Q51" s="107"/>
      <c r="R51" s="107"/>
      <c r="S51" s="107"/>
      <c r="T51" s="107"/>
      <c r="U51" s="107"/>
      <c r="V51" s="15">
        <f t="shared" si="4"/>
        <v>0</v>
      </c>
      <c r="W51" s="107"/>
      <c r="X51" s="107"/>
      <c r="Y51" s="1"/>
      <c r="Z51" s="120"/>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row>
    <row r="52" spans="1:72" ht="15.75">
      <c r="A52" s="242" t="s">
        <v>45</v>
      </c>
      <c r="B52" s="243"/>
      <c r="C52" s="243"/>
      <c r="D52" s="244"/>
      <c r="E52" s="124" t="s">
        <v>28</v>
      </c>
      <c r="F52" s="128"/>
      <c r="G52" s="14">
        <v>1004.49</v>
      </c>
      <c r="H52" s="14">
        <f t="shared" si="5"/>
        <v>0</v>
      </c>
      <c r="I52" s="128"/>
      <c r="J52" s="13">
        <v>1164.98</v>
      </c>
      <c r="K52" s="13">
        <f t="shared" si="2"/>
        <v>0</v>
      </c>
      <c r="L52" s="129"/>
      <c r="M52" s="13">
        <v>1747.46</v>
      </c>
      <c r="N52" s="13">
        <f t="shared" si="3"/>
        <v>0</v>
      </c>
      <c r="O52" s="107"/>
      <c r="P52" s="107"/>
      <c r="Q52" s="107"/>
      <c r="R52" s="107"/>
      <c r="S52" s="107"/>
      <c r="T52" s="107"/>
      <c r="U52" s="107"/>
      <c r="V52" s="15">
        <f t="shared" si="4"/>
        <v>0</v>
      </c>
      <c r="W52" s="107"/>
      <c r="X52" s="107"/>
      <c r="Y52" s="1"/>
      <c r="Z52" s="120"/>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row>
    <row r="53" spans="1:72" ht="15.75">
      <c r="A53" s="242" t="s">
        <v>46</v>
      </c>
      <c r="B53" s="243"/>
      <c r="C53" s="243"/>
      <c r="D53" s="244"/>
      <c r="E53" s="124" t="s">
        <v>28</v>
      </c>
      <c r="F53" s="128"/>
      <c r="G53" s="14"/>
      <c r="H53" s="14">
        <f t="shared" si="5"/>
        <v>0</v>
      </c>
      <c r="I53" s="128"/>
      <c r="J53" s="13">
        <f t="shared" ref="J53" si="6">G53*1.5</f>
        <v>0</v>
      </c>
      <c r="K53" s="13">
        <f t="shared" si="2"/>
        <v>0</v>
      </c>
      <c r="L53" s="129"/>
      <c r="M53" s="13">
        <f t="shared" ref="M53" si="7">G53*2.25</f>
        <v>0</v>
      </c>
      <c r="N53" s="13">
        <f t="shared" si="3"/>
        <v>0</v>
      </c>
      <c r="O53" s="107"/>
      <c r="P53" s="107"/>
      <c r="Q53" s="107"/>
      <c r="R53" s="107"/>
      <c r="S53" s="107"/>
      <c r="T53" s="107"/>
      <c r="U53" s="107"/>
      <c r="V53" s="15">
        <f t="shared" si="4"/>
        <v>0</v>
      </c>
      <c r="W53" s="107"/>
      <c r="X53" s="107"/>
      <c r="Y53" s="1"/>
      <c r="Z53" s="120"/>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row>
    <row r="54" spans="1:72" ht="15.75">
      <c r="A54" s="7"/>
      <c r="B54" s="7"/>
      <c r="C54" s="7"/>
      <c r="D54" s="7"/>
      <c r="E54" s="7"/>
      <c r="F54" s="7">
        <f>V54</f>
        <v>0</v>
      </c>
      <c r="G54" s="6" t="s">
        <v>47</v>
      </c>
      <c r="H54" s="19">
        <f>SUM(H31:H53)</f>
        <v>0</v>
      </c>
      <c r="I54" s="103"/>
      <c r="J54" s="6" t="s">
        <v>48</v>
      </c>
      <c r="K54" s="6">
        <f>SUM(K31:K53)</f>
        <v>0</v>
      </c>
      <c r="L54" s="145"/>
      <c r="M54" s="21" t="s">
        <v>48</v>
      </c>
      <c r="N54" s="6">
        <f>SUM(N31:N53)</f>
        <v>0</v>
      </c>
      <c r="O54" s="16"/>
      <c r="P54" s="16"/>
      <c r="Q54" s="16"/>
      <c r="R54" s="16"/>
      <c r="S54" s="16"/>
      <c r="T54" s="16"/>
      <c r="U54" s="16"/>
      <c r="V54" s="16"/>
      <c r="W54" s="16"/>
      <c r="X54" s="16"/>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15.75">
      <c r="A55" s="7"/>
      <c r="B55" s="7"/>
      <c r="C55" s="7"/>
      <c r="D55" s="7"/>
      <c r="E55" s="7"/>
      <c r="F55" s="7"/>
      <c r="G55" s="6" t="s">
        <v>49</v>
      </c>
      <c r="H55" s="19">
        <f>H54+K54+N54</f>
        <v>0</v>
      </c>
      <c r="I55" s="22"/>
      <c r="J55" s="22"/>
      <c r="K55" s="22"/>
      <c r="L55" s="7"/>
      <c r="M55" s="23"/>
      <c r="N55" s="22"/>
      <c r="O55" s="16"/>
      <c r="P55" s="16"/>
      <c r="Q55" s="16"/>
      <c r="R55" s="16"/>
      <c r="S55" s="16"/>
      <c r="T55" s="16"/>
      <c r="U55" s="16"/>
      <c r="V55" s="16"/>
      <c r="W55" s="16"/>
      <c r="X55" s="16"/>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15.75">
      <c r="A56" s="261" t="s">
        <v>50</v>
      </c>
      <c r="B56" s="261"/>
      <c r="C56" s="261"/>
      <c r="D56" s="261"/>
      <c r="E56" s="24"/>
      <c r="F56" s="25"/>
      <c r="G56" s="26" t="s">
        <v>51</v>
      </c>
      <c r="H56" s="6">
        <f>+H55*0.06</f>
        <v>0</v>
      </c>
      <c r="I56" s="22"/>
      <c r="J56" s="7"/>
      <c r="K56" s="7"/>
      <c r="L56" s="7"/>
      <c r="M56" s="7"/>
      <c r="N56" s="7"/>
      <c r="O56" s="16"/>
      <c r="P56" s="16"/>
      <c r="Q56" s="16"/>
      <c r="R56" s="16"/>
      <c r="S56" s="16"/>
      <c r="T56" s="16"/>
      <c r="U56" s="16"/>
      <c r="V56" s="16"/>
      <c r="W56" s="16"/>
      <c r="X56" s="16"/>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15.75">
      <c r="A57" s="27"/>
      <c r="B57" s="7"/>
      <c r="C57" s="7"/>
      <c r="D57" s="7"/>
      <c r="E57" s="7"/>
      <c r="F57" s="7"/>
      <c r="G57" s="124"/>
      <c r="H57" s="14">
        <f>+H55+H56</f>
        <v>0</v>
      </c>
      <c r="I57" s="22"/>
      <c r="J57" s="7"/>
      <c r="K57" s="7"/>
      <c r="L57" s="7"/>
      <c r="M57" s="7"/>
      <c r="N57" s="7"/>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262" t="s">
        <v>52</v>
      </c>
      <c r="B58" s="262"/>
      <c r="C58" s="262"/>
      <c r="D58" s="262"/>
      <c r="E58" s="16"/>
      <c r="F58" s="16"/>
      <c r="G58" s="16"/>
      <c r="H58" s="16"/>
      <c r="I58" s="16"/>
      <c r="J58" s="16"/>
      <c r="K58" s="16"/>
      <c r="L58" s="16"/>
      <c r="M58" s="16"/>
      <c r="N58" s="16"/>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255" t="s">
        <v>7</v>
      </c>
      <c r="B59" s="255"/>
      <c r="C59" s="255"/>
      <c r="D59" s="255"/>
      <c r="E59" s="28" t="s">
        <v>8</v>
      </c>
      <c r="F59" s="118" t="s">
        <v>9</v>
      </c>
      <c r="G59" s="118" t="s">
        <v>10</v>
      </c>
      <c r="H59" s="118" t="s">
        <v>0</v>
      </c>
      <c r="I59" s="38"/>
      <c r="J59" s="118" t="s">
        <v>53</v>
      </c>
      <c r="K59" s="118" t="s">
        <v>54</v>
      </c>
      <c r="L59" s="118" t="s">
        <v>55</v>
      </c>
      <c r="M59" s="118" t="s">
        <v>56</v>
      </c>
      <c r="N59" s="16"/>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33.6" customHeight="1">
      <c r="A60" s="257" t="s">
        <v>133</v>
      </c>
      <c r="B60" s="258"/>
      <c r="C60" s="258"/>
      <c r="D60" s="258"/>
      <c r="E60" s="31" t="s">
        <v>57</v>
      </c>
      <c r="F60" s="146">
        <v>0</v>
      </c>
      <c r="G60" s="127">
        <v>170</v>
      </c>
      <c r="H60" s="127">
        <f t="shared" ref="H60:H66" si="8">F60*G60</f>
        <v>0</v>
      </c>
      <c r="I60" s="30"/>
      <c r="J60" s="31"/>
      <c r="K60" s="31"/>
      <c r="L60" s="31"/>
      <c r="M60" s="31">
        <f>J60+K60+L60</f>
        <v>0</v>
      </c>
      <c r="N60" s="16"/>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33.6" customHeight="1">
      <c r="A61" s="257" t="s">
        <v>134</v>
      </c>
      <c r="B61" s="258"/>
      <c r="C61" s="258"/>
      <c r="D61" s="258"/>
      <c r="E61" s="31" t="s">
        <v>57</v>
      </c>
      <c r="F61" s="146">
        <v>0</v>
      </c>
      <c r="G61" s="127">
        <v>180</v>
      </c>
      <c r="H61" s="127">
        <f t="shared" si="8"/>
        <v>0</v>
      </c>
      <c r="I61" s="30"/>
      <c r="J61" s="31"/>
      <c r="K61" s="31"/>
      <c r="L61" s="31"/>
      <c r="M61" s="31">
        <f>J61+K61+L61</f>
        <v>0</v>
      </c>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33.6" customHeight="1">
      <c r="A62" s="257" t="s">
        <v>58</v>
      </c>
      <c r="B62" s="258"/>
      <c r="C62" s="258"/>
      <c r="D62" s="258"/>
      <c r="E62" s="31" t="s">
        <v>57</v>
      </c>
      <c r="F62" s="146">
        <v>0</v>
      </c>
      <c r="G62" s="127">
        <v>80</v>
      </c>
      <c r="H62" s="127">
        <f t="shared" si="8"/>
        <v>0</v>
      </c>
      <c r="I62" s="30"/>
      <c r="J62" s="31"/>
      <c r="K62" s="31"/>
      <c r="L62" s="31"/>
      <c r="M62" s="31">
        <f>J62+K62+L62</f>
        <v>0</v>
      </c>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33.6" customHeight="1">
      <c r="A63" s="257" t="s">
        <v>135</v>
      </c>
      <c r="B63" s="258"/>
      <c r="C63" s="258"/>
      <c r="D63" s="258"/>
      <c r="E63" s="31" t="s">
        <v>57</v>
      </c>
      <c r="F63" s="146">
        <v>0</v>
      </c>
      <c r="G63" s="127">
        <v>150</v>
      </c>
      <c r="H63" s="127">
        <f t="shared" si="8"/>
        <v>0</v>
      </c>
      <c r="I63" s="30"/>
      <c r="J63" s="31"/>
      <c r="K63" s="31"/>
      <c r="L63" s="31"/>
      <c r="M63" s="31">
        <f>J63+K63+L63</f>
        <v>0</v>
      </c>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33.6" customHeight="1">
      <c r="A64" s="257"/>
      <c r="B64" s="258"/>
      <c r="C64" s="258"/>
      <c r="D64" s="258"/>
      <c r="E64" s="31" t="s">
        <v>57</v>
      </c>
      <c r="F64" s="146">
        <v>0</v>
      </c>
      <c r="G64" s="127"/>
      <c r="H64" s="127">
        <f t="shared" si="8"/>
        <v>0</v>
      </c>
      <c r="I64" s="30"/>
      <c r="J64" s="31"/>
      <c r="K64" s="31"/>
      <c r="L64" s="31"/>
      <c r="M64" s="31">
        <f t="shared" ref="M64:M66" si="9">J64+K64+L64</f>
        <v>0</v>
      </c>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33.6" customHeight="1">
      <c r="A65" s="257"/>
      <c r="B65" s="258"/>
      <c r="C65" s="258"/>
      <c r="D65" s="258"/>
      <c r="E65" s="31" t="s">
        <v>59</v>
      </c>
      <c r="F65" s="146">
        <v>0</v>
      </c>
      <c r="G65" s="127"/>
      <c r="H65" s="127">
        <f t="shared" si="8"/>
        <v>0</v>
      </c>
      <c r="I65" s="30"/>
      <c r="J65" s="31"/>
      <c r="K65" s="31"/>
      <c r="L65" s="31"/>
      <c r="M65" s="31">
        <f t="shared" si="9"/>
        <v>0</v>
      </c>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33.6" customHeight="1">
      <c r="A66" s="257" t="s">
        <v>60</v>
      </c>
      <c r="B66" s="258"/>
      <c r="C66" s="258"/>
      <c r="D66" s="258"/>
      <c r="E66" s="31" t="s">
        <v>61</v>
      </c>
      <c r="F66" s="146">
        <v>0</v>
      </c>
      <c r="G66" s="127">
        <v>2.5</v>
      </c>
      <c r="H66" s="127">
        <f t="shared" si="8"/>
        <v>0</v>
      </c>
      <c r="I66" s="30"/>
      <c r="J66" s="31"/>
      <c r="K66" s="31"/>
      <c r="L66" s="31"/>
      <c r="M66" s="31">
        <f t="shared" si="9"/>
        <v>0</v>
      </c>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15.75">
      <c r="A67" s="16"/>
      <c r="B67" s="16"/>
      <c r="C67" s="16"/>
      <c r="D67" s="16"/>
      <c r="E67" s="16"/>
      <c r="F67" s="16"/>
      <c r="G67" s="34" t="s">
        <v>62</v>
      </c>
      <c r="H67" s="34">
        <f>SUM(H60:H66)</f>
        <v>0</v>
      </c>
      <c r="I67" s="22"/>
      <c r="J67" s="16"/>
      <c r="K67" s="16"/>
      <c r="L67" s="16"/>
      <c r="M67" s="139"/>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15.75">
      <c r="A68" s="253" t="s">
        <v>63</v>
      </c>
      <c r="B68" s="253"/>
      <c r="C68" s="16"/>
      <c r="D68" s="16"/>
      <c r="E68" s="16"/>
      <c r="F68" s="16"/>
      <c r="G68" s="16"/>
      <c r="H68" s="16"/>
      <c r="I68" s="16"/>
      <c r="J68" s="16"/>
      <c r="K68" s="16"/>
      <c r="L68" s="16"/>
      <c r="M68" s="139"/>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15.75">
      <c r="A69" s="255" t="s">
        <v>7</v>
      </c>
      <c r="B69" s="255"/>
      <c r="C69" s="255"/>
      <c r="D69" s="255"/>
      <c r="E69" s="28" t="s">
        <v>8</v>
      </c>
      <c r="F69" s="118" t="s">
        <v>9</v>
      </c>
      <c r="G69" s="118" t="s">
        <v>10</v>
      </c>
      <c r="H69" s="118" t="s">
        <v>0</v>
      </c>
      <c r="I69" s="38"/>
      <c r="J69" s="35" t="s">
        <v>64</v>
      </c>
      <c r="K69" s="35" t="s">
        <v>65</v>
      </c>
      <c r="L69" s="35" t="s">
        <v>66</v>
      </c>
      <c r="M69" s="35" t="s">
        <v>56</v>
      </c>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21.6" customHeight="1">
      <c r="A70" s="236" t="s">
        <v>67</v>
      </c>
      <c r="B70" s="237"/>
      <c r="C70" s="237"/>
      <c r="D70" s="259"/>
      <c r="E70" s="32" t="s">
        <v>68</v>
      </c>
      <c r="F70" s="147">
        <v>0</v>
      </c>
      <c r="G70" s="30">
        <v>23</v>
      </c>
      <c r="H70" s="33">
        <f>F70*G70</f>
        <v>0</v>
      </c>
      <c r="I70" s="30"/>
      <c r="J70" s="36"/>
      <c r="K70" s="36"/>
      <c r="L70" s="36"/>
      <c r="M70" s="36">
        <f>J70+K70+L70</f>
        <v>0</v>
      </c>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21.6" customHeight="1">
      <c r="A71" s="236" t="s">
        <v>69</v>
      </c>
      <c r="B71" s="237"/>
      <c r="C71" s="237"/>
      <c r="D71" s="259"/>
      <c r="E71" s="32" t="s">
        <v>68</v>
      </c>
      <c r="F71" s="147">
        <v>0</v>
      </c>
      <c r="G71" s="29">
        <v>24</v>
      </c>
      <c r="H71" s="33">
        <f>F71*G71</f>
        <v>0</v>
      </c>
      <c r="I71" s="30"/>
      <c r="J71" s="36"/>
      <c r="K71" s="36"/>
      <c r="L71" s="36"/>
      <c r="M71" s="36">
        <f>J71+K71+L71</f>
        <v>0</v>
      </c>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16"/>
      <c r="B72" s="16"/>
      <c r="C72" s="16"/>
      <c r="D72" s="16"/>
      <c r="E72" s="16"/>
      <c r="F72" s="16"/>
      <c r="G72" s="118" t="s">
        <v>70</v>
      </c>
      <c r="H72" s="34">
        <f>SUM(H70:H71)</f>
        <v>0</v>
      </c>
      <c r="I72" s="30"/>
      <c r="J72" s="16"/>
      <c r="K72" s="16"/>
      <c r="L72" s="16"/>
      <c r="M72" s="16"/>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15.75">
      <c r="A73" s="253" t="s">
        <v>71</v>
      </c>
      <c r="B73" s="253"/>
      <c r="C73" s="16"/>
      <c r="D73" s="16"/>
      <c r="E73" s="16"/>
      <c r="F73" s="16"/>
      <c r="G73" s="16"/>
      <c r="H73" s="16"/>
      <c r="I73" s="16"/>
      <c r="J73" s="16"/>
      <c r="K73" s="16"/>
      <c r="L73" s="16"/>
      <c r="M73" s="16"/>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15.75">
      <c r="A74" s="255" t="s">
        <v>7</v>
      </c>
      <c r="B74" s="255"/>
      <c r="C74" s="255"/>
      <c r="D74" s="255"/>
      <c r="E74" s="28" t="s">
        <v>8</v>
      </c>
      <c r="F74" s="118" t="s">
        <v>9</v>
      </c>
      <c r="G74" s="118" t="s">
        <v>10</v>
      </c>
      <c r="H74" s="118" t="s">
        <v>0</v>
      </c>
      <c r="I74" s="38"/>
      <c r="J74" s="37"/>
      <c r="K74" s="16"/>
      <c r="L74" s="16"/>
      <c r="M74" s="16"/>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20.100000000000001" customHeight="1">
      <c r="A75" s="236" t="s">
        <v>179</v>
      </c>
      <c r="B75" s="237"/>
      <c r="C75" s="237"/>
      <c r="D75" s="237"/>
      <c r="E75" s="32" t="s">
        <v>72</v>
      </c>
      <c r="F75" s="128">
        <v>0</v>
      </c>
      <c r="G75" s="29">
        <v>65</v>
      </c>
      <c r="H75" s="33">
        <f>F75*G75</f>
        <v>0</v>
      </c>
      <c r="I75" s="17"/>
      <c r="J75" s="16"/>
      <c r="K75" s="16"/>
      <c r="L75" s="16"/>
      <c r="M75" s="16"/>
      <c r="N75" s="16"/>
      <c r="O75" s="16"/>
      <c r="P75" s="16"/>
      <c r="Q75" s="16"/>
      <c r="R75" s="16"/>
      <c r="S75" s="16"/>
      <c r="T75" s="16"/>
      <c r="U75" s="16"/>
      <c r="V75" s="16"/>
      <c r="W75" s="16"/>
      <c r="X75" s="16"/>
      <c r="Y75" s="1"/>
      <c r="Z75" s="120"/>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row>
    <row r="76" spans="1:72" ht="20.100000000000001" customHeight="1">
      <c r="A76" s="236" t="s">
        <v>73</v>
      </c>
      <c r="B76" s="237"/>
      <c r="C76" s="237"/>
      <c r="D76" s="237"/>
      <c r="E76" s="32" t="s">
        <v>72</v>
      </c>
      <c r="F76" s="128">
        <v>0</v>
      </c>
      <c r="G76" s="29">
        <v>250</v>
      </c>
      <c r="H76" s="33">
        <f>F76*G76</f>
        <v>0</v>
      </c>
      <c r="I76" s="17"/>
      <c r="J76" s="16"/>
      <c r="K76" s="16"/>
      <c r="L76" s="16"/>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16"/>
      <c r="B77" s="16"/>
      <c r="C77" s="16"/>
      <c r="D77" s="16"/>
      <c r="E77" s="16"/>
      <c r="F77" s="16"/>
      <c r="G77" s="118" t="s">
        <v>74</v>
      </c>
      <c r="H77" s="34">
        <f>SUM(H75:H76)</f>
        <v>0</v>
      </c>
      <c r="I77" s="22"/>
      <c r="J77" s="16"/>
      <c r="K77" s="16"/>
      <c r="L77" s="16"/>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15.75">
      <c r="A78" s="3" t="s">
        <v>75</v>
      </c>
      <c r="B78" s="16"/>
      <c r="C78" s="16"/>
      <c r="D78" s="16"/>
      <c r="E78" s="16"/>
      <c r="F78" s="16"/>
      <c r="G78" s="38"/>
      <c r="H78" s="22"/>
      <c r="I78" s="22"/>
      <c r="J78" s="16"/>
      <c r="K78" s="16"/>
      <c r="L78" s="16"/>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15.75">
      <c r="A79" s="253" t="s">
        <v>76</v>
      </c>
      <c r="B79" s="253"/>
      <c r="C79" s="16"/>
      <c r="D79" s="16"/>
      <c r="E79" s="16"/>
      <c r="F79" s="16"/>
      <c r="G79" s="16"/>
      <c r="H79" s="16"/>
      <c r="I79" s="16"/>
      <c r="J79" s="254"/>
      <c r="K79" s="254"/>
      <c r="L79" s="16"/>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255" t="s">
        <v>7</v>
      </c>
      <c r="B80" s="255"/>
      <c r="C80" s="255"/>
      <c r="D80" s="255"/>
      <c r="E80" s="28" t="s">
        <v>8</v>
      </c>
      <c r="F80" s="118" t="s">
        <v>9</v>
      </c>
      <c r="G80" s="118" t="s">
        <v>10</v>
      </c>
      <c r="H80" s="118" t="s">
        <v>0</v>
      </c>
      <c r="I80" s="38"/>
      <c r="J80" s="130"/>
      <c r="K80" s="130"/>
      <c r="L80" s="130"/>
      <c r="M80" s="130"/>
      <c r="N80" s="130"/>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24" customHeight="1">
      <c r="A81" s="237" t="s">
        <v>77</v>
      </c>
      <c r="B81" s="237"/>
      <c r="C81" s="237"/>
      <c r="D81" s="237"/>
      <c r="E81" s="39" t="s">
        <v>11</v>
      </c>
      <c r="F81" s="128">
        <v>0</v>
      </c>
      <c r="G81" s="29">
        <v>300</v>
      </c>
      <c r="H81" s="20">
        <f>F81*G81</f>
        <v>0</v>
      </c>
      <c r="I81" s="131"/>
      <c r="J81" s="130"/>
      <c r="K81" s="130"/>
      <c r="L81" s="130"/>
      <c r="M81" s="130"/>
      <c r="N81" s="130"/>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16"/>
      <c r="B82" s="16"/>
      <c r="C82" s="16"/>
      <c r="D82" s="16"/>
      <c r="E82" s="16"/>
      <c r="F82" s="16"/>
      <c r="G82" s="118"/>
      <c r="H82" s="34">
        <f>SUM(H81)</f>
        <v>0</v>
      </c>
      <c r="I82" s="131"/>
      <c r="J82" s="130"/>
      <c r="K82" s="130"/>
      <c r="L82" s="130"/>
      <c r="M82" s="130"/>
      <c r="N82" s="130"/>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53" t="s">
        <v>78</v>
      </c>
      <c r="B83" s="253"/>
      <c r="C83" s="16"/>
      <c r="D83" s="16"/>
      <c r="E83" s="16"/>
      <c r="F83" s="16"/>
      <c r="G83" s="16"/>
      <c r="H83" s="1"/>
      <c r="I83" s="132"/>
      <c r="J83" s="130"/>
      <c r="K83" s="130"/>
      <c r="L83" s="130"/>
      <c r="M83" s="130"/>
      <c r="N83" s="130"/>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15.75">
      <c r="A84" s="255" t="s">
        <v>7</v>
      </c>
      <c r="B84" s="255"/>
      <c r="C84" s="255"/>
      <c r="D84" s="255"/>
      <c r="E84" s="28" t="s">
        <v>8</v>
      </c>
      <c r="F84" s="118" t="s">
        <v>9</v>
      </c>
      <c r="G84" s="118" t="s">
        <v>10</v>
      </c>
      <c r="H84" s="118" t="s">
        <v>0</v>
      </c>
      <c r="I84" s="38"/>
      <c r="J84" s="16"/>
      <c r="K84" s="16"/>
      <c r="L84" s="133"/>
      <c r="M84" s="16"/>
      <c r="N84" s="16"/>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8.600000000000001" customHeight="1">
      <c r="A85" s="236" t="s">
        <v>79</v>
      </c>
      <c r="B85" s="237"/>
      <c r="C85" s="237"/>
      <c r="D85" s="237"/>
      <c r="E85" s="32" t="s">
        <v>80</v>
      </c>
      <c r="F85" s="128">
        <v>0</v>
      </c>
      <c r="G85" s="29">
        <v>900</v>
      </c>
      <c r="H85" s="20">
        <f>F85*G85</f>
        <v>0</v>
      </c>
      <c r="I85" s="22"/>
      <c r="J85" s="16"/>
      <c r="K85" s="16"/>
      <c r="L85" s="16"/>
      <c r="M85" s="16"/>
      <c r="N85" s="16"/>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5.75">
      <c r="A86" s="16"/>
      <c r="B86" s="16"/>
      <c r="C86" s="16"/>
      <c r="D86" s="16"/>
      <c r="E86" s="16"/>
      <c r="F86" s="16"/>
      <c r="G86" s="118" t="s">
        <v>81</v>
      </c>
      <c r="H86" s="34">
        <f>SUM(H85)</f>
        <v>0</v>
      </c>
      <c r="I86" s="22"/>
      <c r="J86" s="16"/>
      <c r="K86" s="16"/>
      <c r="L86" s="16"/>
      <c r="M86" s="16"/>
      <c r="N86" s="16"/>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16"/>
      <c r="B87" s="16"/>
      <c r="C87" s="16"/>
      <c r="D87" s="16"/>
      <c r="E87" s="16"/>
      <c r="F87" s="16"/>
      <c r="G87" s="118" t="s">
        <v>82</v>
      </c>
      <c r="H87" s="34">
        <f>H67+H72+H77+H82+H86+H56+H55+H27</f>
        <v>0</v>
      </c>
      <c r="I87" s="134"/>
      <c r="J87" s="62"/>
      <c r="K87" s="16"/>
      <c r="L87" s="16"/>
      <c r="M87" s="16"/>
      <c r="N87" s="16"/>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5.75">
      <c r="A88" s="3" t="s">
        <v>83</v>
      </c>
      <c r="B88" s="7"/>
      <c r="C88" s="7"/>
      <c r="D88" s="16"/>
      <c r="E88" s="16"/>
      <c r="F88" s="16"/>
      <c r="G88" s="1"/>
      <c r="H88" s="42"/>
      <c r="I88" s="9"/>
      <c r="J88" s="62"/>
      <c r="K88" s="7"/>
      <c r="L88" s="16"/>
      <c r="M88" s="16"/>
      <c r="N88" s="16"/>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256" t="s">
        <v>7</v>
      </c>
      <c r="B89" s="256"/>
      <c r="C89" s="256"/>
      <c r="D89" s="256"/>
      <c r="E89" s="43" t="s">
        <v>8</v>
      </c>
      <c r="F89" s="119" t="s">
        <v>9</v>
      </c>
      <c r="G89" s="119" t="s">
        <v>10</v>
      </c>
      <c r="H89" s="44" t="s">
        <v>0</v>
      </c>
      <c r="I89" s="45" t="s">
        <v>84</v>
      </c>
      <c r="J89" s="46"/>
      <c r="K89" s="46" t="s">
        <v>85</v>
      </c>
      <c r="L89" s="47"/>
      <c r="M89" s="16"/>
      <c r="N89" s="16"/>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236" t="s">
        <v>86</v>
      </c>
      <c r="B90" s="237"/>
      <c r="C90" s="237"/>
      <c r="D90" s="237"/>
      <c r="E90" s="123" t="s">
        <v>87</v>
      </c>
      <c r="F90" s="128"/>
      <c r="G90" s="36">
        <v>2200</v>
      </c>
      <c r="H90" s="48">
        <f>(F90*G90)</f>
        <v>0</v>
      </c>
      <c r="I90" s="49"/>
      <c r="J90" s="50"/>
      <c r="K90" s="51"/>
      <c r="L90" s="62"/>
      <c r="M90" s="16"/>
      <c r="N90" s="16"/>
      <c r="O90" s="1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236" t="s">
        <v>88</v>
      </c>
      <c r="B91" s="237"/>
      <c r="C91" s="237"/>
      <c r="D91" s="237"/>
      <c r="E91" s="123" t="s">
        <v>87</v>
      </c>
      <c r="F91" s="128"/>
      <c r="G91" s="36">
        <v>2000</v>
      </c>
      <c r="H91" s="48">
        <f t="shared" ref="H91:H108" si="10">(F91*G91)</f>
        <v>0</v>
      </c>
      <c r="I91" s="49"/>
      <c r="J91" s="50"/>
      <c r="K91" s="51"/>
      <c r="L91" s="62"/>
      <c r="M91" s="16"/>
      <c r="N91" s="16"/>
      <c r="O91" s="1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236" t="s">
        <v>89</v>
      </c>
      <c r="B92" s="237"/>
      <c r="C92" s="237"/>
      <c r="D92" s="237"/>
      <c r="E92" s="123" t="s">
        <v>87</v>
      </c>
      <c r="F92" s="128"/>
      <c r="G92" s="36">
        <v>7000</v>
      </c>
      <c r="H92" s="48">
        <f t="shared" si="10"/>
        <v>0</v>
      </c>
      <c r="I92" s="49"/>
      <c r="J92" s="50"/>
      <c r="K92" s="51"/>
      <c r="L92" s="62"/>
      <c r="M92" s="16"/>
      <c r="N92" s="16"/>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236" t="s">
        <v>90</v>
      </c>
      <c r="B93" s="237"/>
      <c r="C93" s="237"/>
      <c r="D93" s="237"/>
      <c r="E93" s="123" t="s">
        <v>87</v>
      </c>
      <c r="F93" s="128"/>
      <c r="G93" s="36">
        <v>15200</v>
      </c>
      <c r="H93" s="48">
        <f t="shared" si="10"/>
        <v>0</v>
      </c>
      <c r="I93" s="49"/>
      <c r="J93" s="50"/>
      <c r="K93" s="51"/>
      <c r="L93" s="62"/>
      <c r="M93" s="16"/>
      <c r="N93" s="16"/>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247" t="s">
        <v>91</v>
      </c>
      <c r="B94" s="248"/>
      <c r="C94" s="248"/>
      <c r="D94" s="248"/>
      <c r="E94" s="52" t="s">
        <v>87</v>
      </c>
      <c r="F94" s="128"/>
      <c r="G94" s="53">
        <v>2200</v>
      </c>
      <c r="H94" s="54">
        <f t="shared" si="10"/>
        <v>0</v>
      </c>
      <c r="I94" s="55"/>
      <c r="J94" s="50"/>
      <c r="K94" s="51"/>
      <c r="L94" s="62"/>
      <c r="M94" s="16"/>
      <c r="N94" s="16"/>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236" t="s">
        <v>92</v>
      </c>
      <c r="B95" s="237"/>
      <c r="C95" s="237"/>
      <c r="D95" s="237"/>
      <c r="E95" s="123" t="s">
        <v>87</v>
      </c>
      <c r="F95" s="128"/>
      <c r="G95" s="36">
        <v>2000</v>
      </c>
      <c r="H95" s="48">
        <f t="shared" si="10"/>
        <v>0</v>
      </c>
      <c r="I95" s="49"/>
      <c r="J95" s="50"/>
      <c r="K95" s="51"/>
      <c r="L95" s="62"/>
      <c r="M95" s="16"/>
      <c r="N95" s="16"/>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247" t="s">
        <v>93</v>
      </c>
      <c r="B96" s="248"/>
      <c r="C96" s="248"/>
      <c r="D96" s="248"/>
      <c r="E96" s="52" t="s">
        <v>87</v>
      </c>
      <c r="F96" s="128"/>
      <c r="G96" s="53">
        <v>2500</v>
      </c>
      <c r="H96" s="54">
        <f t="shared" si="10"/>
        <v>0</v>
      </c>
      <c r="I96" s="55"/>
      <c r="J96" s="50"/>
      <c r="K96" s="51"/>
      <c r="L96" s="62"/>
      <c r="M96" s="16"/>
      <c r="N96" s="16"/>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236" t="s">
        <v>94</v>
      </c>
      <c r="B97" s="237"/>
      <c r="C97" s="237"/>
      <c r="D97" s="237"/>
      <c r="E97" s="123" t="s">
        <v>87</v>
      </c>
      <c r="F97" s="128"/>
      <c r="G97" s="36">
        <v>1600</v>
      </c>
      <c r="H97" s="48">
        <f t="shared" si="10"/>
        <v>0</v>
      </c>
      <c r="I97" s="49"/>
      <c r="J97" s="50"/>
      <c r="K97" s="51"/>
      <c r="L97" s="62"/>
      <c r="M97" s="16"/>
      <c r="N97" s="16"/>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249" t="s">
        <v>95</v>
      </c>
      <c r="B98" s="250"/>
      <c r="C98" s="250"/>
      <c r="D98" s="250"/>
      <c r="E98" s="56" t="s">
        <v>87</v>
      </c>
      <c r="F98" s="128"/>
      <c r="G98" s="57">
        <v>1100</v>
      </c>
      <c r="H98" s="58">
        <f t="shared" si="10"/>
        <v>0</v>
      </c>
      <c r="I98" s="49"/>
      <c r="J98" s="50"/>
      <c r="K98" s="51"/>
      <c r="L98" s="62"/>
      <c r="M98" s="16"/>
      <c r="N98" s="16"/>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236" t="s">
        <v>96</v>
      </c>
      <c r="B99" s="237"/>
      <c r="C99" s="237"/>
      <c r="D99" s="237"/>
      <c r="E99" s="123" t="s">
        <v>87</v>
      </c>
      <c r="F99" s="128"/>
      <c r="G99" s="36">
        <v>2700</v>
      </c>
      <c r="H99" s="48">
        <f t="shared" si="10"/>
        <v>0</v>
      </c>
      <c r="I99" s="59"/>
      <c r="J99" s="50"/>
      <c r="K99" s="51"/>
      <c r="L99" s="62"/>
      <c r="M99" s="16"/>
      <c r="N99" s="16"/>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238" t="s">
        <v>97</v>
      </c>
      <c r="B100" s="239"/>
      <c r="C100" s="239"/>
      <c r="D100" s="240"/>
      <c r="E100" s="123" t="s">
        <v>87</v>
      </c>
      <c r="F100" s="128"/>
      <c r="G100" s="36">
        <v>2500</v>
      </c>
      <c r="H100" s="48">
        <f t="shared" si="10"/>
        <v>0</v>
      </c>
      <c r="I100" s="59"/>
      <c r="J100" s="50"/>
      <c r="K100" s="51"/>
      <c r="L100" s="62"/>
      <c r="M100" s="16"/>
      <c r="N100" s="16"/>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236" t="s">
        <v>98</v>
      </c>
      <c r="B101" s="237"/>
      <c r="C101" s="237"/>
      <c r="D101" s="237"/>
      <c r="E101" s="123" t="s">
        <v>87</v>
      </c>
      <c r="F101" s="128"/>
      <c r="G101" s="36">
        <v>13373</v>
      </c>
      <c r="H101" s="48">
        <f t="shared" si="10"/>
        <v>0</v>
      </c>
      <c r="I101" s="59"/>
      <c r="J101" s="50"/>
      <c r="K101" s="51"/>
      <c r="L101" s="62"/>
      <c r="M101" s="16"/>
      <c r="N101" s="16"/>
      <c r="O101" s="16"/>
      <c r="P101" s="16"/>
      <c r="Q101" s="16"/>
      <c r="R101" s="16"/>
      <c r="S101" s="16"/>
      <c r="T101" s="16"/>
      <c r="U101" s="16"/>
      <c r="V101" s="16"/>
      <c r="W101" s="16"/>
      <c r="X101" s="16"/>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238" t="s">
        <v>99</v>
      </c>
      <c r="B102" s="239"/>
      <c r="C102" s="239"/>
      <c r="D102" s="240"/>
      <c r="E102" s="123" t="s">
        <v>87</v>
      </c>
      <c r="F102" s="128"/>
      <c r="G102" s="36">
        <v>800</v>
      </c>
      <c r="H102" s="48">
        <f t="shared" si="10"/>
        <v>0</v>
      </c>
      <c r="I102" s="59"/>
      <c r="J102" s="50"/>
      <c r="K102" s="51"/>
      <c r="L102" s="62"/>
      <c r="M102" s="16"/>
      <c r="N102" s="16"/>
      <c r="O102" s="16"/>
      <c r="P102" s="16"/>
      <c r="Q102" s="16"/>
      <c r="R102" s="16"/>
      <c r="S102" s="16"/>
      <c r="T102" s="16"/>
      <c r="U102" s="16"/>
      <c r="V102" s="16"/>
      <c r="W102" s="16"/>
      <c r="X102" s="16"/>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251" t="s">
        <v>100</v>
      </c>
      <c r="B103" s="252"/>
      <c r="C103" s="252"/>
      <c r="D103" s="252"/>
      <c r="E103" s="4" t="s">
        <v>87</v>
      </c>
      <c r="F103" s="128"/>
      <c r="G103" s="31">
        <v>1900</v>
      </c>
      <c r="H103" s="60">
        <f t="shared" si="10"/>
        <v>0</v>
      </c>
      <c r="I103" s="61"/>
      <c r="J103" s="50"/>
      <c r="K103" s="51"/>
      <c r="L103" s="62"/>
      <c r="M103" s="16"/>
      <c r="N103" s="16"/>
      <c r="O103" s="16"/>
      <c r="P103" s="16"/>
      <c r="Q103" s="16"/>
      <c r="R103" s="16"/>
      <c r="S103" s="16"/>
      <c r="T103" s="16"/>
      <c r="U103" s="16"/>
      <c r="V103" s="16"/>
      <c r="W103" s="16"/>
      <c r="X103" s="16"/>
      <c r="Y103" s="16"/>
      <c r="Z103" s="17"/>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row>
    <row r="104" spans="1:72" ht="15.75">
      <c r="A104" s="236" t="s">
        <v>101</v>
      </c>
      <c r="B104" s="237"/>
      <c r="C104" s="237"/>
      <c r="D104" s="237"/>
      <c r="E104" s="123" t="s">
        <v>87</v>
      </c>
      <c r="F104" s="128"/>
      <c r="G104" s="36">
        <v>2000</v>
      </c>
      <c r="H104" s="48">
        <f t="shared" si="10"/>
        <v>0</v>
      </c>
      <c r="I104" s="59"/>
      <c r="J104" s="50"/>
      <c r="K104" s="51"/>
      <c r="L104" s="62"/>
      <c r="M104" s="16"/>
      <c r="N104" s="16"/>
      <c r="O104" s="16"/>
      <c r="P104" s="16"/>
      <c r="Q104" s="16"/>
      <c r="R104" s="16"/>
      <c r="S104" s="16"/>
      <c r="T104" s="16"/>
      <c r="U104" s="16"/>
      <c r="V104" s="16"/>
      <c r="W104" s="16"/>
      <c r="X104" s="16"/>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236" t="s">
        <v>102</v>
      </c>
      <c r="B105" s="237"/>
      <c r="C105" s="237"/>
      <c r="D105" s="237"/>
      <c r="E105" s="123" t="s">
        <v>87</v>
      </c>
      <c r="F105" s="128"/>
      <c r="G105" s="36">
        <v>200</v>
      </c>
      <c r="H105" s="48">
        <f t="shared" si="10"/>
        <v>0</v>
      </c>
      <c r="I105" s="59"/>
      <c r="J105" s="50"/>
      <c r="K105" s="51"/>
      <c r="L105" s="62"/>
      <c r="M105" s="16"/>
      <c r="N105" s="16"/>
      <c r="O105" s="16"/>
      <c r="P105" s="16"/>
      <c r="Q105" s="16"/>
      <c r="R105" s="16"/>
      <c r="S105" s="16"/>
      <c r="T105" s="16"/>
      <c r="U105" s="16"/>
      <c r="V105" s="16"/>
      <c r="W105" s="16"/>
      <c r="X105" s="16"/>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238" t="s">
        <v>103</v>
      </c>
      <c r="B106" s="239"/>
      <c r="C106" s="239"/>
      <c r="D106" s="240"/>
      <c r="E106" s="123" t="s">
        <v>87</v>
      </c>
      <c r="F106" s="128"/>
      <c r="G106" s="36">
        <v>1100</v>
      </c>
      <c r="H106" s="48">
        <f t="shared" si="10"/>
        <v>0</v>
      </c>
      <c r="I106" s="59"/>
      <c r="J106" s="50"/>
      <c r="K106" s="51"/>
      <c r="L106" s="62"/>
      <c r="M106" s="16"/>
      <c r="N106" s="16"/>
      <c r="O106" s="16"/>
      <c r="P106" s="16"/>
      <c r="Q106" s="16"/>
      <c r="R106" s="16"/>
      <c r="S106" s="16"/>
      <c r="T106" s="16"/>
      <c r="U106" s="16"/>
      <c r="V106" s="16"/>
      <c r="W106" s="16"/>
      <c r="X106" s="16"/>
      <c r="Y106" s="1"/>
      <c r="Z106" s="120"/>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row>
    <row r="107" spans="1:72" ht="15.75">
      <c r="A107" s="241" t="s">
        <v>104</v>
      </c>
      <c r="B107" s="241"/>
      <c r="C107" s="241"/>
      <c r="D107" s="241"/>
      <c r="E107" s="63" t="s">
        <v>87</v>
      </c>
      <c r="F107" s="128"/>
      <c r="G107" s="36">
        <v>2200</v>
      </c>
      <c r="H107" s="48">
        <f t="shared" si="10"/>
        <v>0</v>
      </c>
      <c r="I107" s="59"/>
      <c r="J107" s="50"/>
      <c r="K107" s="51"/>
      <c r="L107" s="62"/>
      <c r="M107" s="16"/>
      <c r="N107" s="16"/>
      <c r="O107" s="16"/>
      <c r="P107" s="16"/>
      <c r="Q107" s="16"/>
      <c r="R107" s="16"/>
      <c r="S107" s="16"/>
      <c r="T107" s="16"/>
      <c r="U107" s="16"/>
      <c r="V107" s="16"/>
      <c r="W107" s="16"/>
      <c r="X107" s="16"/>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242" t="s">
        <v>105</v>
      </c>
      <c r="B108" s="243"/>
      <c r="C108" s="243"/>
      <c r="D108" s="244"/>
      <c r="E108" s="4" t="s">
        <v>87</v>
      </c>
      <c r="F108" s="128"/>
      <c r="G108" s="31">
        <v>1420</v>
      </c>
      <c r="H108" s="60">
        <f t="shared" si="10"/>
        <v>0</v>
      </c>
      <c r="I108" s="64"/>
      <c r="J108" s="50"/>
      <c r="K108" s="51"/>
      <c r="L108" s="62"/>
      <c r="M108" s="16"/>
      <c r="N108" s="16"/>
      <c r="O108" s="16"/>
      <c r="P108" s="16"/>
      <c r="Q108" s="16"/>
      <c r="R108" s="16"/>
      <c r="S108" s="16"/>
      <c r="T108" s="16"/>
      <c r="U108" s="16"/>
      <c r="V108" s="16"/>
      <c r="W108" s="16"/>
      <c r="X108" s="16"/>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6.5" thickBot="1">
      <c r="A109" s="236" t="s">
        <v>106</v>
      </c>
      <c r="B109" s="237"/>
      <c r="C109" s="237"/>
      <c r="D109" s="237"/>
      <c r="E109" s="123" t="s">
        <v>87</v>
      </c>
      <c r="F109" s="128"/>
      <c r="G109" s="36">
        <v>383.5</v>
      </c>
      <c r="H109" s="99">
        <f>(F109*G109)</f>
        <v>0</v>
      </c>
      <c r="I109" s="65"/>
      <c r="J109" s="66"/>
      <c r="K109" s="67"/>
      <c r="L109" s="62"/>
      <c r="M109" s="16"/>
      <c r="N109" s="16"/>
      <c r="O109" s="16"/>
      <c r="P109" s="16"/>
      <c r="Q109" s="16"/>
      <c r="R109" s="16"/>
      <c r="S109" s="16"/>
      <c r="T109" s="16"/>
      <c r="U109" s="16"/>
      <c r="V109" s="16"/>
      <c r="W109" s="16"/>
      <c r="X109" s="16"/>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6.5" thickBot="1">
      <c r="A110" s="16"/>
      <c r="B110" s="16"/>
      <c r="C110" s="16"/>
      <c r="D110" s="16"/>
      <c r="E110" s="16"/>
      <c r="F110" s="18"/>
      <c r="G110" s="125" t="s">
        <v>107</v>
      </c>
      <c r="H110" s="110">
        <f>SUM(H90:H109)</f>
        <v>0</v>
      </c>
      <c r="I110" s="68"/>
      <c r="J110" s="69"/>
      <c r="K110" s="70"/>
      <c r="L110" s="135"/>
      <c r="M110" s="7"/>
      <c r="N110" s="7"/>
      <c r="O110" s="16"/>
      <c r="P110" s="16"/>
      <c r="Q110" s="16"/>
      <c r="R110" s="16"/>
      <c r="S110" s="16"/>
      <c r="T110" s="16"/>
      <c r="U110" s="16"/>
      <c r="V110" s="16"/>
      <c r="W110" s="16"/>
      <c r="X110" s="16"/>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16"/>
      <c r="B111" s="16"/>
      <c r="C111" s="16"/>
      <c r="D111" s="16"/>
      <c r="E111" s="16"/>
      <c r="F111" s="7"/>
      <c r="G111" s="38"/>
      <c r="H111" s="22"/>
      <c r="I111" s="71"/>
      <c r="J111" s="18"/>
      <c r="K111" s="137"/>
      <c r="L111" s="136"/>
      <c r="M111" s="7"/>
      <c r="N111" s="7"/>
      <c r="O111" s="16"/>
      <c r="P111" s="16"/>
      <c r="Q111" s="16"/>
      <c r="R111" s="16"/>
      <c r="S111" s="16"/>
      <c r="T111" s="16"/>
      <c r="U111" s="16"/>
      <c r="V111" s="16"/>
      <c r="W111" s="16"/>
      <c r="X111" s="16"/>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5.75">
      <c r="A112" s="16"/>
      <c r="B112" s="16"/>
      <c r="C112" s="16"/>
      <c r="D112" s="16"/>
      <c r="E112" s="138">
        <v>0</v>
      </c>
      <c r="F112" s="7"/>
      <c r="G112" s="38"/>
      <c r="H112" s="142">
        <f>+E112</f>
        <v>0</v>
      </c>
      <c r="I112" s="245" t="s">
        <v>130</v>
      </c>
      <c r="J112" s="230" t="s">
        <v>108</v>
      </c>
      <c r="K112" s="232"/>
      <c r="L112" s="16"/>
      <c r="M112" s="7"/>
      <c r="N112" s="233"/>
      <c r="O112" s="16"/>
      <c r="P112" s="16"/>
      <c r="Q112" s="16"/>
      <c r="R112" s="16"/>
      <c r="S112" s="16"/>
      <c r="T112" s="16"/>
      <c r="U112" s="16"/>
      <c r="V112" s="16"/>
      <c r="W112" s="16"/>
      <c r="X112" s="16"/>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5.75">
      <c r="A113" s="16"/>
      <c r="B113" s="16"/>
      <c r="C113" s="16"/>
      <c r="D113" s="16"/>
      <c r="E113" s="16"/>
      <c r="F113" s="234" t="s">
        <v>109</v>
      </c>
      <c r="G113" s="235"/>
      <c r="H113" s="73">
        <f>H87+H110</f>
        <v>0</v>
      </c>
      <c r="I113" s="246"/>
      <c r="J113" s="231"/>
      <c r="K113" s="232"/>
      <c r="L113" s="16"/>
      <c r="M113" s="7"/>
      <c r="N113" s="233"/>
      <c r="O113" s="16"/>
      <c r="P113" s="16"/>
      <c r="Q113" s="16"/>
      <c r="R113" s="16"/>
      <c r="S113" s="16"/>
      <c r="T113" s="16"/>
      <c r="U113" s="16"/>
      <c r="V113" s="16"/>
      <c r="W113" s="16"/>
      <c r="X113" s="16"/>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6"/>
      <c r="B114" s="16">
        <f>1.13*1.15</f>
        <v>1.2994999999999999</v>
      </c>
      <c r="C114" s="16"/>
      <c r="D114" s="16" t="s">
        <v>173</v>
      </c>
      <c r="E114" s="27"/>
      <c r="F114" s="74" t="s">
        <v>110</v>
      </c>
      <c r="G114" s="172">
        <v>1.1000000000000001</v>
      </c>
      <c r="H114" s="116">
        <f>H113*G114-H113</f>
        <v>0</v>
      </c>
      <c r="I114" s="115">
        <f>+(H121-K120)*0.23</f>
        <v>0</v>
      </c>
      <c r="J114" s="117">
        <f>H114-M120</f>
        <v>0</v>
      </c>
      <c r="K114" s="9"/>
      <c r="L114" s="9"/>
      <c r="M114" s="9"/>
      <c r="N114" s="126" t="s">
        <v>171</v>
      </c>
      <c r="O114" s="126"/>
      <c r="P114" s="16"/>
      <c r="Q114" s="16"/>
      <c r="R114" s="16"/>
      <c r="S114" s="16"/>
      <c r="T114" s="16"/>
      <c r="U114" s="16"/>
      <c r="V114" s="16"/>
      <c r="W114" s="16"/>
      <c r="X114" s="16"/>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6"/>
      <c r="B115" s="16"/>
      <c r="C115" s="16"/>
      <c r="D115" s="16"/>
      <c r="E115" s="27"/>
      <c r="F115" s="77" t="s">
        <v>111</v>
      </c>
      <c r="G115" s="78"/>
      <c r="H115" s="13">
        <f>H113+H114</f>
        <v>0</v>
      </c>
      <c r="I115" s="20"/>
      <c r="J115" s="79"/>
      <c r="K115" s="22"/>
      <c r="L115" s="22"/>
      <c r="M115" s="7"/>
      <c r="N115" s="126"/>
      <c r="O115" s="126"/>
      <c r="P115" s="16"/>
      <c r="Q115" s="16"/>
      <c r="R115" s="16"/>
      <c r="S115" s="16"/>
      <c r="T115" s="16"/>
      <c r="U115" s="16"/>
      <c r="V115" s="16"/>
      <c r="W115" s="16"/>
      <c r="X115" s="16"/>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6"/>
      <c r="B116" s="16"/>
      <c r="C116" s="16"/>
      <c r="D116" s="16"/>
      <c r="E116" s="27"/>
      <c r="F116" s="124" t="s">
        <v>113</v>
      </c>
      <c r="G116" s="82">
        <v>0.06</v>
      </c>
      <c r="H116" s="13">
        <f>H115*G116</f>
        <v>0</v>
      </c>
      <c r="I116" s="83"/>
      <c r="J116" s="80"/>
      <c r="K116" s="81" t="s">
        <v>112</v>
      </c>
      <c r="L116" s="111" t="s">
        <v>131</v>
      </c>
      <c r="M116" s="7"/>
      <c r="N116" s="135"/>
      <c r="O116" s="16"/>
      <c r="P116" s="16"/>
      <c r="Q116" s="16"/>
      <c r="R116" s="16"/>
      <c r="S116" s="16"/>
      <c r="T116" s="16"/>
      <c r="U116" s="16"/>
      <c r="V116" s="16"/>
      <c r="W116" s="16"/>
      <c r="X116" s="16"/>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6"/>
      <c r="B117" s="16"/>
      <c r="C117" s="16"/>
      <c r="D117" s="16"/>
      <c r="E117" s="27"/>
      <c r="F117" s="4" t="s">
        <v>115</v>
      </c>
      <c r="G117" s="77"/>
      <c r="H117" s="13">
        <f>H115+H116</f>
        <v>0</v>
      </c>
      <c r="I117" s="80"/>
      <c r="J117" s="80" t="s">
        <v>114</v>
      </c>
      <c r="K117" s="6">
        <f>+H27</f>
        <v>0</v>
      </c>
      <c r="L117" s="112"/>
      <c r="M117" s="135"/>
      <c r="N117" s="7"/>
      <c r="O117" s="16"/>
      <c r="P117" s="16"/>
      <c r="Q117" s="16"/>
      <c r="R117" s="16"/>
      <c r="S117" s="16"/>
      <c r="T117" s="16"/>
      <c r="U117" s="16"/>
      <c r="V117" s="16"/>
      <c r="W117" s="16"/>
      <c r="X117" s="16"/>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6"/>
      <c r="B118" s="16"/>
      <c r="C118" s="16"/>
      <c r="D118" s="16"/>
      <c r="E118" s="170">
        <v>0.27500000000000002</v>
      </c>
      <c r="F118" s="124" t="s">
        <v>117</v>
      </c>
      <c r="G118" s="82">
        <v>0.2</v>
      </c>
      <c r="H118" s="13">
        <f>H117*G118</f>
        <v>0</v>
      </c>
      <c r="I118" s="80"/>
      <c r="J118" s="80" t="s">
        <v>116</v>
      </c>
      <c r="K118" s="6">
        <f>H55</f>
        <v>0</v>
      </c>
      <c r="L118" s="112"/>
      <c r="M118" s="135"/>
      <c r="N118" s="7"/>
      <c r="O118" s="16"/>
      <c r="P118" s="16"/>
      <c r="Q118" s="16"/>
      <c r="R118" s="16"/>
      <c r="S118" s="16"/>
      <c r="T118" s="16"/>
      <c r="U118" s="16"/>
      <c r="V118" s="16"/>
      <c r="W118" s="16"/>
      <c r="X118" s="16"/>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A119" s="16"/>
      <c r="B119" s="16"/>
      <c r="C119" s="16"/>
      <c r="D119" s="16"/>
      <c r="E119" s="16"/>
      <c r="F119" s="124" t="s">
        <v>119</v>
      </c>
      <c r="G119" s="74"/>
      <c r="H119" s="85">
        <f>H117+H118</f>
        <v>0</v>
      </c>
      <c r="I119" s="13"/>
      <c r="J119" s="80" t="s">
        <v>118</v>
      </c>
      <c r="K119" s="6">
        <f>H87-H57</f>
        <v>0</v>
      </c>
      <c r="L119" s="112"/>
      <c r="M119" s="84" t="s">
        <v>127</v>
      </c>
      <c r="N119" s="7"/>
      <c r="O119" s="16"/>
      <c r="P119" s="16"/>
      <c r="Q119" s="16"/>
      <c r="R119" s="16"/>
      <c r="S119" s="16"/>
      <c r="T119" s="16"/>
      <c r="U119" s="16"/>
      <c r="V119" s="16"/>
      <c r="W119" s="16"/>
      <c r="X119" s="16"/>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A120" s="16"/>
      <c r="B120" s="16"/>
      <c r="C120" s="16"/>
      <c r="D120" s="16"/>
      <c r="E120" s="16"/>
      <c r="F120" s="124"/>
      <c r="G120" s="87"/>
      <c r="H120" s="13"/>
      <c r="I120" s="88" t="s">
        <v>120</v>
      </c>
      <c r="J120" s="86" t="s">
        <v>56</v>
      </c>
      <c r="K120" s="6">
        <f>SUM(K117:K119)</f>
        <v>0</v>
      </c>
      <c r="L120" s="113">
        <f>H119-H118</f>
        <v>0</v>
      </c>
      <c r="M120" s="114">
        <f>+(L120-K120)*0.3</f>
        <v>0</v>
      </c>
      <c r="N120" s="7"/>
      <c r="O120" s="16"/>
      <c r="P120" s="16"/>
      <c r="Q120" s="16"/>
      <c r="R120" s="16"/>
      <c r="S120" s="16"/>
      <c r="T120" s="16"/>
      <c r="U120" s="16"/>
      <c r="V120" s="16"/>
      <c r="W120" s="16"/>
      <c r="X120" s="16"/>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row r="121" spans="1:72" ht="15.75">
      <c r="A121" s="16"/>
      <c r="B121" s="16" t="s">
        <v>121</v>
      </c>
      <c r="C121" s="16"/>
      <c r="D121" s="16"/>
      <c r="E121" s="16"/>
      <c r="F121" s="124" t="s">
        <v>126</v>
      </c>
      <c r="G121" s="90"/>
      <c r="H121" s="98">
        <f>H119+H120</f>
        <v>0</v>
      </c>
      <c r="I121" s="13"/>
      <c r="J121" s="89" t="e">
        <f>H119/H113</f>
        <v>#DIV/0!</v>
      </c>
      <c r="K121" s="7"/>
      <c r="L121" s="7"/>
      <c r="M121" s="23"/>
      <c r="N121" s="7"/>
      <c r="O121" s="16"/>
      <c r="P121" s="16"/>
      <c r="Q121" s="16"/>
      <c r="R121" s="16"/>
      <c r="S121" s="16"/>
      <c r="T121" s="16"/>
      <c r="U121" s="16"/>
      <c r="V121" s="16"/>
      <c r="W121" s="16"/>
      <c r="X121" s="16"/>
      <c r="Y121" s="1"/>
      <c r="Z121" s="120"/>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row>
    <row r="122" spans="1:72" ht="15.75">
      <c r="A122" s="16"/>
      <c r="B122" s="139" t="s">
        <v>172</v>
      </c>
      <c r="C122" s="139" t="s">
        <v>123</v>
      </c>
      <c r="D122" s="140" t="s">
        <v>124</v>
      </c>
      <c r="E122" s="132"/>
      <c r="F122" s="7"/>
      <c r="G122" s="92"/>
      <c r="H122" s="9"/>
      <c r="I122" s="7"/>
      <c r="J122" s="7"/>
      <c r="K122" s="7"/>
      <c r="L122" s="7"/>
      <c r="M122" s="9"/>
      <c r="N122" s="91"/>
      <c r="O122" s="16"/>
      <c r="P122" s="16"/>
      <c r="Q122" s="16"/>
      <c r="R122" s="16"/>
      <c r="S122" s="16"/>
      <c r="T122" s="16"/>
      <c r="U122" s="16"/>
      <c r="V122" s="16"/>
      <c r="W122" s="16"/>
      <c r="X122" s="16"/>
      <c r="Y122" s="1"/>
      <c r="Z122" s="120"/>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row>
    <row r="123" spans="1:72" ht="15.75">
      <c r="A123" s="16"/>
      <c r="B123" s="141">
        <v>0.27500000000000002</v>
      </c>
      <c r="C123" s="141">
        <v>0.05</v>
      </c>
      <c r="D123" s="171">
        <f>1.275*1.05</f>
        <v>1.3387499999999999</v>
      </c>
      <c r="E123" s="16"/>
      <c r="F123" s="92"/>
      <c r="G123" s="93"/>
      <c r="H123" s="9"/>
      <c r="I123" s="7"/>
      <c r="J123" s="7"/>
      <c r="K123" s="7"/>
      <c r="L123" s="7"/>
      <c r="M123" s="9"/>
      <c r="N123" s="7"/>
      <c r="O123" s="16"/>
      <c r="P123" s="16"/>
      <c r="Q123" s="16"/>
      <c r="R123" s="16"/>
      <c r="S123" s="16"/>
      <c r="T123" s="16"/>
      <c r="U123" s="16"/>
      <c r="V123" s="16"/>
      <c r="W123" s="16"/>
      <c r="X123" s="16"/>
      <c r="Y123" s="1"/>
      <c r="Z123" s="120"/>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row>
    <row r="124" spans="1:72" ht="15.75">
      <c r="A124" s="16"/>
      <c r="B124" s="16"/>
      <c r="C124" s="16"/>
      <c r="D124" s="170">
        <v>0.33879999999999999</v>
      </c>
      <c r="E124" s="16"/>
      <c r="F124" s="23"/>
      <c r="G124" s="94"/>
      <c r="H124" s="93"/>
      <c r="I124" s="27"/>
      <c r="J124" s="7"/>
      <c r="K124" s="7"/>
      <c r="L124" s="7"/>
      <c r="M124" s="7"/>
      <c r="N124" s="7"/>
      <c r="O124" s="16"/>
      <c r="P124" s="16"/>
      <c r="Q124" s="16"/>
      <c r="R124" s="16"/>
      <c r="S124" s="16"/>
      <c r="T124" s="16"/>
      <c r="U124" s="16"/>
      <c r="V124" s="16"/>
      <c r="W124" s="16"/>
      <c r="X124" s="16"/>
      <c r="Y124" s="1"/>
      <c r="Z124" s="120"/>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row>
    <row r="125" spans="1:72" ht="15.75">
      <c r="A125" s="1"/>
      <c r="B125" s="1"/>
      <c r="C125" s="1"/>
      <c r="D125" s="1"/>
      <c r="E125" s="1"/>
      <c r="F125" s="23"/>
      <c r="G125" s="94"/>
      <c r="H125" s="93"/>
      <c r="I125" s="95"/>
      <c r="J125" s="18"/>
      <c r="K125" s="18"/>
      <c r="L125" s="18"/>
      <c r="M125" s="18"/>
      <c r="N125" s="18"/>
      <c r="O125" s="1"/>
      <c r="P125" s="1"/>
      <c r="Q125" s="1"/>
      <c r="R125" s="1"/>
      <c r="S125" s="1"/>
      <c r="T125" s="1"/>
      <c r="U125" s="1"/>
      <c r="V125" s="1"/>
      <c r="W125" s="1"/>
      <c r="X125" s="1"/>
      <c r="Y125" s="1"/>
      <c r="Z125" s="120"/>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row>
    <row r="126" spans="1:72" ht="15.75">
      <c r="A126" s="1"/>
      <c r="B126" s="1"/>
      <c r="C126" s="1"/>
      <c r="D126" s="1"/>
      <c r="E126" s="1"/>
      <c r="F126" s="23"/>
      <c r="G126" s="76"/>
      <c r="H126" s="76"/>
      <c r="I126" s="18"/>
      <c r="J126" s="18"/>
      <c r="K126" s="18"/>
      <c r="L126" s="18"/>
      <c r="M126" s="18"/>
      <c r="N126" s="18"/>
      <c r="O126" s="1"/>
      <c r="P126" s="1"/>
      <c r="Q126" s="1"/>
      <c r="R126" s="1"/>
      <c r="S126" s="1"/>
      <c r="T126" s="1"/>
      <c r="U126" s="1"/>
      <c r="V126" s="1"/>
      <c r="W126" s="1"/>
      <c r="X126" s="1"/>
      <c r="Y126" s="1"/>
      <c r="Z126" s="120"/>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row>
    <row r="127" spans="1:72" ht="15.75">
      <c r="A127" s="1"/>
      <c r="B127" s="1"/>
      <c r="C127" s="1"/>
      <c r="D127" s="1"/>
      <c r="E127" s="1"/>
      <c r="F127" s="23"/>
      <c r="G127" s="5"/>
      <c r="H127" s="1"/>
      <c r="I127" s="1"/>
      <c r="J127" s="18"/>
      <c r="K127" s="18"/>
      <c r="L127" s="18"/>
      <c r="M127" s="18"/>
      <c r="N127" s="18"/>
      <c r="O127" s="1"/>
      <c r="P127" s="1"/>
      <c r="Q127" s="1"/>
      <c r="R127" s="1"/>
      <c r="S127" s="1"/>
      <c r="T127" s="1"/>
      <c r="U127" s="1"/>
      <c r="V127" s="1"/>
      <c r="W127" s="1"/>
      <c r="X127" s="1"/>
      <c r="Y127" s="1"/>
      <c r="Z127" s="120"/>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row>
    <row r="128" spans="1:72" ht="15.75">
      <c r="A128" s="1"/>
      <c r="B128" s="1"/>
      <c r="C128" s="1"/>
      <c r="D128" s="1"/>
      <c r="E128" s="1"/>
      <c r="F128" s="1"/>
      <c r="G128" s="18"/>
      <c r="H128" s="41"/>
      <c r="I128" s="1"/>
      <c r="J128" s="1"/>
      <c r="K128" s="1"/>
      <c r="L128" s="1"/>
      <c r="M128" s="1"/>
      <c r="N128" s="1"/>
      <c r="O128" s="1"/>
      <c r="P128" s="1"/>
      <c r="Q128" s="1"/>
      <c r="R128" s="1"/>
      <c r="S128" s="1"/>
      <c r="T128" s="1"/>
      <c r="U128" s="1"/>
      <c r="V128" s="1"/>
      <c r="W128" s="1"/>
      <c r="X128" s="1"/>
      <c r="Y128" s="1"/>
      <c r="Z128" s="120"/>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row>
    <row r="129" spans="1:72" ht="15.75">
      <c r="A129" s="1"/>
      <c r="B129" s="1"/>
      <c r="C129" s="96"/>
      <c r="D129" s="1"/>
      <c r="E129" s="1"/>
      <c r="F129" s="1"/>
      <c r="G129" s="1"/>
      <c r="H129" s="1"/>
      <c r="I129" s="1"/>
      <c r="J129" s="1"/>
      <c r="K129" s="1"/>
      <c r="L129" s="1"/>
      <c r="M129" s="1"/>
      <c r="N129" s="1"/>
      <c r="O129" s="1"/>
      <c r="P129" s="1"/>
      <c r="Q129" s="1"/>
      <c r="R129" s="1"/>
      <c r="S129" s="1"/>
      <c r="T129" s="1"/>
      <c r="U129" s="1"/>
      <c r="V129" s="1"/>
      <c r="W129" s="1"/>
      <c r="X129" s="1"/>
      <c r="Y129" s="1"/>
      <c r="Z129" s="120"/>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row>
    <row r="130" spans="1:72" ht="15.75">
      <c r="A130" s="1"/>
      <c r="B130" s="1"/>
      <c r="C130" s="96"/>
      <c r="D130" s="1"/>
      <c r="E130" s="1"/>
      <c r="F130" s="1"/>
      <c r="G130" s="18"/>
      <c r="H130" s="41"/>
      <c r="I130" s="1"/>
      <c r="J130" s="1"/>
      <c r="K130" s="1"/>
      <c r="L130" s="1"/>
      <c r="M130" s="1"/>
      <c r="N130" s="1"/>
      <c r="O130" s="1"/>
      <c r="P130" s="1"/>
      <c r="Q130" s="1"/>
      <c r="R130" s="1"/>
      <c r="S130" s="1"/>
      <c r="T130" s="1"/>
      <c r="U130" s="1"/>
      <c r="V130" s="1"/>
      <c r="W130" s="1"/>
      <c r="X130" s="1"/>
      <c r="Y130" s="1"/>
      <c r="Z130" s="120"/>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row>
    <row r="131" spans="1:72" ht="15.75">
      <c r="A131" s="1"/>
      <c r="B131" s="1"/>
      <c r="C131" s="96"/>
      <c r="D131" s="1"/>
      <c r="E131" s="1"/>
      <c r="F131" s="1"/>
      <c r="G131" s="1"/>
      <c r="H131" s="1"/>
      <c r="I131" s="1"/>
      <c r="J131" s="1"/>
      <c r="K131" s="1"/>
      <c r="L131" s="1"/>
      <c r="M131" s="1"/>
      <c r="N131" s="1"/>
      <c r="O131" s="1"/>
      <c r="P131" s="1"/>
      <c r="Q131" s="1"/>
      <c r="R131" s="1"/>
      <c r="S131" s="1"/>
      <c r="T131" s="1"/>
      <c r="U131" s="1"/>
      <c r="V131" s="1"/>
      <c r="W131" s="1"/>
      <c r="X131" s="1"/>
      <c r="Y131" s="1"/>
      <c r="Z131" s="120"/>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row>
    <row r="132" spans="1:72" ht="15.75">
      <c r="A132" s="1"/>
      <c r="B132" s="1"/>
      <c r="C132" s="96"/>
      <c r="D132" s="1"/>
      <c r="E132" s="1"/>
      <c r="F132" s="1"/>
      <c r="G132" s="1"/>
      <c r="H132" s="1"/>
      <c r="I132" s="1"/>
      <c r="J132" s="1"/>
      <c r="K132" s="1"/>
      <c r="L132" s="1"/>
      <c r="M132" s="1"/>
      <c r="N132" s="1"/>
      <c r="O132" s="1"/>
      <c r="P132" s="1"/>
      <c r="Q132" s="1"/>
      <c r="R132" s="1"/>
      <c r="S132" s="1"/>
      <c r="T132" s="1"/>
      <c r="U132" s="1"/>
      <c r="V132" s="1"/>
      <c r="W132" s="1"/>
      <c r="X132" s="1"/>
      <c r="Y132" s="1"/>
      <c r="Z132" s="120"/>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row>
    <row r="133" spans="1:72" ht="15.75">
      <c r="A133" s="1"/>
      <c r="B133" s="1"/>
      <c r="C133" s="40"/>
      <c r="D133" s="96"/>
      <c r="E133" s="96"/>
      <c r="F133" s="1"/>
      <c r="G133" s="1"/>
      <c r="H133" s="1"/>
      <c r="I133" s="1"/>
      <c r="J133" s="1"/>
      <c r="K133" s="1"/>
      <c r="L133" s="1"/>
      <c r="M133" s="1"/>
      <c r="N133" s="1"/>
      <c r="O133" s="1"/>
      <c r="P133" s="1"/>
      <c r="Q133" s="1"/>
      <c r="R133" s="1"/>
      <c r="S133" s="1"/>
      <c r="T133" s="1"/>
      <c r="U133" s="1"/>
      <c r="V133" s="1"/>
      <c r="W133" s="1"/>
      <c r="X133" s="1"/>
      <c r="Y133" s="1"/>
      <c r="Z133" s="120"/>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row>
    <row r="134" spans="1:72" ht="15.75">
      <c r="A134" s="1"/>
      <c r="B134" s="96"/>
      <c r="C134" s="1"/>
      <c r="D134" s="1"/>
      <c r="E134" s="1"/>
      <c r="F134" s="1"/>
      <c r="G134" s="1"/>
      <c r="H134" s="1"/>
      <c r="I134" s="1"/>
      <c r="J134" s="1"/>
      <c r="K134" s="1"/>
      <c r="L134" s="1"/>
      <c r="M134" s="1"/>
      <c r="N134" s="1"/>
      <c r="O134" s="1"/>
      <c r="P134" s="1"/>
      <c r="Q134" s="1"/>
      <c r="R134" s="1"/>
      <c r="S134" s="1"/>
      <c r="T134" s="1"/>
      <c r="U134" s="1"/>
      <c r="V134" s="1"/>
      <c r="W134" s="1"/>
      <c r="X134" s="1"/>
      <c r="Y134" s="1"/>
      <c r="Z134" s="120"/>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row>
    <row r="135" spans="1:72" ht="15.75">
      <c r="A135" s="1"/>
      <c r="B135" s="96"/>
      <c r="C135" s="1"/>
      <c r="D135" s="1"/>
      <c r="E135" s="1"/>
      <c r="F135" s="1"/>
      <c r="G135" s="1"/>
      <c r="H135" s="1"/>
      <c r="I135" s="1"/>
      <c r="J135" s="1"/>
      <c r="K135" s="1"/>
      <c r="L135" s="1"/>
      <c r="M135" s="1"/>
      <c r="N135" s="1"/>
      <c r="O135" s="1"/>
      <c r="P135" s="1"/>
      <c r="Q135" s="1"/>
      <c r="R135" s="1"/>
      <c r="S135" s="1"/>
      <c r="T135" s="1"/>
      <c r="U135" s="1"/>
      <c r="V135" s="1"/>
      <c r="W135" s="1"/>
      <c r="X135" s="1"/>
      <c r="Y135" s="1"/>
      <c r="Z135" s="120"/>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row>
    <row r="136" spans="1:72" ht="15.75">
      <c r="A136" s="1"/>
      <c r="B136" s="96"/>
      <c r="C136" s="96"/>
      <c r="D136" s="96"/>
      <c r="E136" s="96"/>
      <c r="F136" s="1"/>
      <c r="G136" s="1"/>
      <c r="H136" s="1"/>
      <c r="I136" s="1"/>
      <c r="J136" s="1"/>
      <c r="K136" s="1"/>
      <c r="L136" s="1"/>
      <c r="M136" s="1"/>
      <c r="N136" s="1"/>
      <c r="O136" s="1"/>
      <c r="P136" s="1"/>
      <c r="Q136" s="1"/>
      <c r="R136" s="1"/>
      <c r="S136" s="1"/>
      <c r="T136" s="1"/>
      <c r="U136" s="1"/>
      <c r="V136" s="1"/>
      <c r="W136" s="1"/>
      <c r="X136" s="1"/>
      <c r="Y136" s="1"/>
      <c r="Z136" s="120"/>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row>
    <row r="137" spans="1:72" ht="15.75">
      <c r="A137" s="1"/>
      <c r="B137" s="1"/>
      <c r="C137" s="1"/>
      <c r="D137" s="1"/>
      <c r="E137" s="1"/>
      <c r="F137" s="96"/>
      <c r="G137" s="72"/>
      <c r="H137" s="1"/>
      <c r="I137" s="1"/>
      <c r="J137" s="1"/>
      <c r="K137" s="1"/>
      <c r="L137" s="1"/>
      <c r="M137" s="1"/>
      <c r="N137" s="1"/>
      <c r="O137" s="1"/>
      <c r="P137" s="1"/>
      <c r="Q137" s="1"/>
      <c r="R137" s="1"/>
      <c r="S137" s="1"/>
      <c r="T137" s="1"/>
      <c r="U137" s="1"/>
      <c r="V137" s="1"/>
      <c r="W137" s="1"/>
      <c r="X137" s="1"/>
      <c r="Y137" s="1"/>
      <c r="Z137" s="120"/>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row>
    <row r="138" spans="1:72" ht="15.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20"/>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row>
    <row r="139" spans="1:72" ht="15.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20"/>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row>
    <row r="140" spans="1:72" ht="15.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20"/>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row>
    <row r="141" spans="1:72" ht="15.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20"/>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row>
    <row r="142" spans="1:72" ht="15.75">
      <c r="A142" s="1"/>
      <c r="B142" s="1"/>
      <c r="C142" s="1"/>
      <c r="D142" s="1"/>
      <c r="E142" s="1"/>
      <c r="F142" s="1"/>
      <c r="G142" s="1"/>
      <c r="H142" s="1"/>
      <c r="I142" s="1"/>
      <c r="J142" s="1"/>
      <c r="K142" s="1"/>
      <c r="L142" s="1"/>
      <c r="O142" s="1"/>
      <c r="P142" s="1"/>
      <c r="Q142" s="1"/>
      <c r="R142" s="1"/>
      <c r="S142" s="1"/>
      <c r="T142" s="1"/>
      <c r="U142" s="1"/>
      <c r="V142" s="1"/>
      <c r="W142" s="1"/>
      <c r="X142" s="1"/>
      <c r="Y142" s="1"/>
      <c r="Z142" s="120"/>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row>
    <row r="143" spans="1:72" ht="15.75">
      <c r="F143" s="1"/>
      <c r="G143" s="1"/>
      <c r="H143" s="1"/>
      <c r="I143" s="1"/>
      <c r="J143" s="1"/>
      <c r="K143" s="1"/>
      <c r="L143" s="1"/>
      <c r="O143" s="1"/>
      <c r="P143" s="1"/>
      <c r="Q143" s="1"/>
      <c r="R143" s="1"/>
      <c r="S143" s="1"/>
      <c r="T143" s="1"/>
      <c r="U143" s="1"/>
      <c r="V143" s="1"/>
      <c r="W143" s="1"/>
      <c r="X143" s="1"/>
      <c r="Y143" s="1"/>
      <c r="Z143" s="120"/>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row>
    <row r="144" spans="1:72" ht="15.75">
      <c r="J144" s="1"/>
      <c r="K144" s="1"/>
      <c r="L144" s="1"/>
      <c r="M144" s="1"/>
      <c r="N144" s="1"/>
      <c r="O144" s="1"/>
      <c r="P144" s="1"/>
      <c r="Q144" s="1"/>
      <c r="R144" s="1"/>
      <c r="S144" s="1"/>
      <c r="T144" s="1"/>
      <c r="U144" s="1"/>
      <c r="V144" s="1"/>
      <c r="W144" s="1"/>
      <c r="X144" s="1"/>
      <c r="Y144" s="1"/>
      <c r="Z144" s="120"/>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row>
  </sheetData>
  <mergeCells count="100">
    <mergeCell ref="A9:D9"/>
    <mergeCell ref="A1:H1"/>
    <mergeCell ref="A2:H2"/>
    <mergeCell ref="B5:J5"/>
    <mergeCell ref="A8:D8"/>
    <mergeCell ref="J8:M8"/>
    <mergeCell ref="A21:D21"/>
    <mergeCell ref="A10:D10"/>
    <mergeCell ref="A11:D11"/>
    <mergeCell ref="A12:D12"/>
    <mergeCell ref="A13:D13"/>
    <mergeCell ref="A14:D14"/>
    <mergeCell ref="A15:D15"/>
    <mergeCell ref="A16:D16"/>
    <mergeCell ref="A17:D17"/>
    <mergeCell ref="A18:D18"/>
    <mergeCell ref="A19:D19"/>
    <mergeCell ref="A20:D20"/>
    <mergeCell ref="A33:D33"/>
    <mergeCell ref="A22:D22"/>
    <mergeCell ref="L22:Q25"/>
    <mergeCell ref="A23:D23"/>
    <mergeCell ref="A24:D24"/>
    <mergeCell ref="A25:D25"/>
    <mergeCell ref="A26:D26"/>
    <mergeCell ref="O29:U29"/>
    <mergeCell ref="V29:X29"/>
    <mergeCell ref="A30:D30"/>
    <mergeCell ref="A31:D31"/>
    <mergeCell ref="A32:D32"/>
    <mergeCell ref="A45:D45"/>
    <mergeCell ref="A34:D34"/>
    <mergeCell ref="A35:D35"/>
    <mergeCell ref="A36:D36"/>
    <mergeCell ref="A37:D37"/>
    <mergeCell ref="A38:D38"/>
    <mergeCell ref="A39:D39"/>
    <mergeCell ref="A40:D40"/>
    <mergeCell ref="A41:D41"/>
    <mergeCell ref="A42:D42"/>
    <mergeCell ref="A43:D43"/>
    <mergeCell ref="A44:D44"/>
    <mergeCell ref="A61:D61"/>
    <mergeCell ref="A46:D46"/>
    <mergeCell ref="A48:D48"/>
    <mergeCell ref="A49:D49"/>
    <mergeCell ref="A50:D50"/>
    <mergeCell ref="A51:D51"/>
    <mergeCell ref="A52:D52"/>
    <mergeCell ref="A53:D53"/>
    <mergeCell ref="A56:D56"/>
    <mergeCell ref="A58:D58"/>
    <mergeCell ref="A59:D59"/>
    <mergeCell ref="A60:D60"/>
    <mergeCell ref="A75:D75"/>
    <mergeCell ref="A62:D62"/>
    <mergeCell ref="A63:D63"/>
    <mergeCell ref="A64:D64"/>
    <mergeCell ref="A65:D65"/>
    <mergeCell ref="A66:D66"/>
    <mergeCell ref="A68:B68"/>
    <mergeCell ref="A69:D69"/>
    <mergeCell ref="A70:D70"/>
    <mergeCell ref="A71:D71"/>
    <mergeCell ref="A73:B73"/>
    <mergeCell ref="A74:D74"/>
    <mergeCell ref="A92:D92"/>
    <mergeCell ref="A76:D76"/>
    <mergeCell ref="A79:B79"/>
    <mergeCell ref="J79:K79"/>
    <mergeCell ref="A80:D80"/>
    <mergeCell ref="A81:D81"/>
    <mergeCell ref="A83:B83"/>
    <mergeCell ref="A84:D84"/>
    <mergeCell ref="A85:D85"/>
    <mergeCell ref="A89:D89"/>
    <mergeCell ref="A90:D90"/>
    <mergeCell ref="A91:D91"/>
    <mergeCell ref="A104:D104"/>
    <mergeCell ref="A93:D93"/>
    <mergeCell ref="A94:D94"/>
    <mergeCell ref="A95:D95"/>
    <mergeCell ref="A96:D96"/>
    <mergeCell ref="A97:D97"/>
    <mergeCell ref="A98:D98"/>
    <mergeCell ref="A99:D99"/>
    <mergeCell ref="A100:D100"/>
    <mergeCell ref="A101:D101"/>
    <mergeCell ref="A102:D102"/>
    <mergeCell ref="A103:D103"/>
    <mergeCell ref="J112:J113"/>
    <mergeCell ref="K112:K113"/>
    <mergeCell ref="N112:N113"/>
    <mergeCell ref="F113:G113"/>
    <mergeCell ref="A105:D105"/>
    <mergeCell ref="A106:D106"/>
    <mergeCell ref="A107:D107"/>
    <mergeCell ref="A108:D108"/>
    <mergeCell ref="A109:D109"/>
    <mergeCell ref="I112:I113"/>
  </mergeCells>
  <pageMargins left="0.7" right="0.7" top="0.75" bottom="0.75" header="0.3" footer="0.3"/>
  <pageSetup paperSize="9" scale="23" fitToWidth="0" orientation="landscape" horizontalDpi="300" verticalDpi="300" r:id="rId1"/>
  <rowBreaks count="1" manualBreakCount="1">
    <brk id="123"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227F8-C0E0-4B2B-9DBD-2915B51828E6}">
  <sheetPr>
    <pageSetUpPr fitToPage="1"/>
  </sheetPr>
  <dimension ref="A1:BT120"/>
  <sheetViews>
    <sheetView view="pageBreakPreview" topLeftCell="A57" zoomScale="70" zoomScaleNormal="70" zoomScaleSheetLayoutView="70" workbookViewId="0">
      <selection activeCell="I97" sqref="I97"/>
    </sheetView>
  </sheetViews>
  <sheetFormatPr baseColWidth="10" defaultColWidth="10.7109375" defaultRowHeight="15"/>
  <cols>
    <col min="4" max="4" width="14.5703125" customWidth="1"/>
    <col min="8" max="8" width="15.42578125" customWidth="1"/>
    <col min="10" max="10" width="13" customWidth="1"/>
    <col min="11" max="12" width="13.42578125" customWidth="1"/>
    <col min="13" max="13" width="12.5703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136</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180</v>
      </c>
      <c r="B9" s="274"/>
      <c r="C9" s="274"/>
      <c r="D9" s="275"/>
      <c r="E9" s="4" t="s">
        <v>11</v>
      </c>
      <c r="F9" s="128"/>
      <c r="G9" s="129"/>
      <c r="H9" s="148">
        <f>G9*F9</f>
        <v>0</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85"/>
      <c r="B10" s="285"/>
      <c r="C10" s="285"/>
      <c r="D10" s="285"/>
      <c r="E10" s="4" t="s">
        <v>11</v>
      </c>
      <c r="F10" s="128"/>
      <c r="G10" s="129"/>
      <c r="H10" s="148">
        <f t="shared" ref="H10:H16" si="0">G10*F10</f>
        <v>0</v>
      </c>
      <c r="I10" s="134"/>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82"/>
      <c r="B11" s="283"/>
      <c r="C11" s="283"/>
      <c r="D11" s="284"/>
      <c r="E11" s="4" t="s">
        <v>11</v>
      </c>
      <c r="F11" s="128"/>
      <c r="G11" s="129"/>
      <c r="H11" s="148">
        <f t="shared" si="0"/>
        <v>0</v>
      </c>
      <c r="I11" s="134"/>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82"/>
      <c r="B12" s="283"/>
      <c r="C12" s="283"/>
      <c r="D12" s="284"/>
      <c r="E12" s="4" t="s">
        <v>11</v>
      </c>
      <c r="F12" s="128"/>
      <c r="G12" s="129"/>
      <c r="H12" s="148">
        <f t="shared" si="0"/>
        <v>0</v>
      </c>
      <c r="I12" s="134"/>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82"/>
      <c r="B13" s="283"/>
      <c r="C13" s="283"/>
      <c r="D13" s="284"/>
      <c r="E13" s="4" t="s">
        <v>11</v>
      </c>
      <c r="F13" s="128"/>
      <c r="G13" s="129"/>
      <c r="H13" s="148">
        <f t="shared" si="0"/>
        <v>0</v>
      </c>
      <c r="I13" s="134"/>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82"/>
      <c r="B14" s="283"/>
      <c r="C14" s="283"/>
      <c r="D14" s="284"/>
      <c r="E14" s="4" t="s">
        <v>11</v>
      </c>
      <c r="F14" s="128"/>
      <c r="G14" s="129"/>
      <c r="H14" s="148">
        <f t="shared" si="0"/>
        <v>0</v>
      </c>
      <c r="I14" s="134"/>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82"/>
      <c r="B15" s="283"/>
      <c r="C15" s="283"/>
      <c r="D15" s="284"/>
      <c r="E15" s="4" t="s">
        <v>11</v>
      </c>
      <c r="F15" s="128"/>
      <c r="G15" s="129"/>
      <c r="H15" s="148">
        <f t="shared" si="0"/>
        <v>0</v>
      </c>
      <c r="I15" s="134"/>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c r="B16" s="267"/>
      <c r="C16" s="267"/>
      <c r="D16" s="268"/>
      <c r="E16" s="4" t="s">
        <v>11</v>
      </c>
      <c r="F16" s="128"/>
      <c r="G16" s="129"/>
      <c r="H16" s="148">
        <f t="shared" si="0"/>
        <v>0</v>
      </c>
      <c r="I16" s="134">
        <f>H16*1.455</f>
        <v>0</v>
      </c>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16"/>
      <c r="B17" s="16"/>
      <c r="C17" s="16"/>
      <c r="D17" s="16"/>
      <c r="E17" s="16"/>
      <c r="F17" s="16"/>
      <c r="G17" s="6" t="s">
        <v>12</v>
      </c>
      <c r="H17" s="6">
        <f>SUM(H9:H16)</f>
        <v>0</v>
      </c>
      <c r="I17" s="134"/>
      <c r="J17" s="2"/>
      <c r="K17" s="139"/>
      <c r="L17" s="139"/>
      <c r="M17" s="143"/>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
      <c r="B18" s="16"/>
      <c r="C18" s="16"/>
      <c r="D18" s="16"/>
      <c r="E18" s="16"/>
      <c r="F18" s="16"/>
      <c r="G18" s="16"/>
      <c r="H18" s="30"/>
      <c r="I18" s="30"/>
      <c r="J18" s="144"/>
      <c r="K18" s="144"/>
      <c r="L18" s="16"/>
      <c r="M18" s="3"/>
      <c r="N18" s="16"/>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3" t="s">
        <v>13</v>
      </c>
      <c r="B19" s="7"/>
      <c r="C19" s="7"/>
      <c r="D19" s="7"/>
      <c r="E19" s="7"/>
      <c r="F19" s="7"/>
      <c r="G19" s="8"/>
      <c r="H19" s="9"/>
      <c r="I19" s="9"/>
      <c r="J19" s="10"/>
      <c r="K19" s="7"/>
      <c r="L19" s="7"/>
      <c r="M19" s="7"/>
      <c r="N19" s="7"/>
      <c r="O19" s="269" t="s">
        <v>14</v>
      </c>
      <c r="P19" s="270"/>
      <c r="Q19" s="270"/>
      <c r="R19" s="270"/>
      <c r="S19" s="270"/>
      <c r="T19" s="270"/>
      <c r="U19" s="271"/>
      <c r="V19" s="263" t="s">
        <v>15</v>
      </c>
      <c r="W19" s="263"/>
      <c r="X19" s="264"/>
      <c r="Y19" s="1" t="s">
        <v>157</v>
      </c>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31.5">
      <c r="A20" s="265" t="s">
        <v>16</v>
      </c>
      <c r="B20" s="265"/>
      <c r="C20" s="265"/>
      <c r="D20" s="265"/>
      <c r="E20" s="121" t="s">
        <v>8</v>
      </c>
      <c r="F20" s="121" t="s">
        <v>9</v>
      </c>
      <c r="G20" s="121" t="s">
        <v>159</v>
      </c>
      <c r="H20" s="121" t="s">
        <v>0</v>
      </c>
      <c r="I20" s="121" t="s">
        <v>9</v>
      </c>
      <c r="J20" s="121" t="s">
        <v>17</v>
      </c>
      <c r="K20" s="121" t="s">
        <v>0</v>
      </c>
      <c r="L20" s="121" t="s">
        <v>9</v>
      </c>
      <c r="M20" s="11" t="s">
        <v>160</v>
      </c>
      <c r="N20" s="121" t="s">
        <v>0</v>
      </c>
      <c r="O20" s="121" t="s">
        <v>18</v>
      </c>
      <c r="P20" s="121" t="s">
        <v>19</v>
      </c>
      <c r="Q20" s="121" t="s">
        <v>20</v>
      </c>
      <c r="R20" s="121" t="s">
        <v>21</v>
      </c>
      <c r="S20" s="121" t="s">
        <v>22</v>
      </c>
      <c r="T20" s="121" t="s">
        <v>23</v>
      </c>
      <c r="U20" s="121" t="s">
        <v>24</v>
      </c>
      <c r="V20" s="11" t="s">
        <v>25</v>
      </c>
      <c r="W20" s="11" t="s">
        <v>24</v>
      </c>
      <c r="X20" s="11" t="s">
        <v>26</v>
      </c>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42" t="s">
        <v>30</v>
      </c>
      <c r="B21" s="243"/>
      <c r="C21" s="243"/>
      <c r="D21" s="244"/>
      <c r="E21" s="124" t="s">
        <v>28</v>
      </c>
      <c r="F21" s="128"/>
      <c r="G21" s="12">
        <v>390.39</v>
      </c>
      <c r="H21" s="12">
        <f t="shared" ref="H21:H35" si="1">F21*G21</f>
        <v>0</v>
      </c>
      <c r="I21" s="128"/>
      <c r="J21" s="13">
        <v>358.81</v>
      </c>
      <c r="K21" s="13">
        <f t="shared" ref="K21:K43" si="2">I21*J21</f>
        <v>0</v>
      </c>
      <c r="L21" s="129"/>
      <c r="M21" s="13">
        <v>538.27</v>
      </c>
      <c r="N21" s="13">
        <f t="shared" ref="N21:N43" si="3">L21*M21</f>
        <v>0</v>
      </c>
      <c r="O21" s="107"/>
      <c r="P21" s="107"/>
      <c r="Q21" s="107"/>
      <c r="R21" s="107"/>
      <c r="S21" s="107"/>
      <c r="T21" s="107"/>
      <c r="U21" s="107"/>
      <c r="V21" s="15">
        <f t="shared" ref="V21:V43" si="4">+O21+P21+Q21+R21+S21+T21+U21-W21-X21</f>
        <v>0</v>
      </c>
      <c r="W21" s="107"/>
      <c r="X21" s="107"/>
      <c r="Y21" s="16"/>
      <c r="Z21" s="17"/>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row>
    <row r="22" spans="1:72" ht="15.75">
      <c r="A22" s="260" t="s">
        <v>163</v>
      </c>
      <c r="B22" s="260"/>
      <c r="C22" s="260"/>
      <c r="D22" s="260"/>
      <c r="E22" s="124" t="s">
        <v>28</v>
      </c>
      <c r="F22" s="128"/>
      <c r="G22" s="12">
        <v>317.98</v>
      </c>
      <c r="H22" s="12">
        <f t="shared" si="1"/>
        <v>0</v>
      </c>
      <c r="I22" s="128"/>
      <c r="J22" s="13">
        <v>326.25</v>
      </c>
      <c r="K22" s="13">
        <f t="shared" si="2"/>
        <v>0</v>
      </c>
      <c r="L22" s="129"/>
      <c r="M22" s="13">
        <v>489.37</v>
      </c>
      <c r="N22" s="13">
        <f t="shared" si="3"/>
        <v>0</v>
      </c>
      <c r="O22" s="107"/>
      <c r="P22" s="107"/>
      <c r="Q22" s="107"/>
      <c r="R22" s="107"/>
      <c r="S22" s="107"/>
      <c r="T22" s="107"/>
      <c r="U22" s="107"/>
      <c r="V22" s="15">
        <f t="shared" si="4"/>
        <v>0</v>
      </c>
      <c r="W22" s="107"/>
      <c r="X22" s="107"/>
      <c r="Y22" s="16" t="s">
        <v>168</v>
      </c>
      <c r="Z22" s="17"/>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row>
    <row r="23" spans="1:72" s="102" customFormat="1" ht="15.75">
      <c r="A23" s="242" t="s">
        <v>31</v>
      </c>
      <c r="B23" s="243"/>
      <c r="C23" s="243"/>
      <c r="D23" s="244"/>
      <c r="E23" s="124" t="s">
        <v>28</v>
      </c>
      <c r="F23" s="128"/>
      <c r="G23" s="14">
        <v>390.39</v>
      </c>
      <c r="H23" s="12">
        <f t="shared" si="1"/>
        <v>0</v>
      </c>
      <c r="I23" s="128"/>
      <c r="J23" s="13">
        <v>358.81</v>
      </c>
      <c r="K23" s="13">
        <f t="shared" si="2"/>
        <v>0</v>
      </c>
      <c r="L23" s="129"/>
      <c r="M23" s="13">
        <v>538.22</v>
      </c>
      <c r="N23" s="13">
        <f t="shared" si="3"/>
        <v>0</v>
      </c>
      <c r="O23" s="107"/>
      <c r="P23" s="107"/>
      <c r="Q23" s="107"/>
      <c r="R23" s="107"/>
      <c r="S23" s="107"/>
      <c r="T23" s="107"/>
      <c r="U23" s="107"/>
      <c r="V23" s="15">
        <f t="shared" si="4"/>
        <v>0</v>
      </c>
      <c r="W23" s="107"/>
      <c r="X23" s="107"/>
      <c r="Y23" s="7" t="s">
        <v>161</v>
      </c>
      <c r="Z23" s="101"/>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row>
    <row r="24" spans="1:72" s="106" customFormat="1" ht="15.75">
      <c r="A24" s="242" t="s">
        <v>32</v>
      </c>
      <c r="B24" s="243"/>
      <c r="C24" s="243"/>
      <c r="D24" s="244"/>
      <c r="E24" s="124" t="s">
        <v>28</v>
      </c>
      <c r="F24" s="128"/>
      <c r="G24" s="14">
        <v>317.98</v>
      </c>
      <c r="H24" s="12">
        <f t="shared" si="1"/>
        <v>0</v>
      </c>
      <c r="I24" s="128"/>
      <c r="J24" s="13">
        <v>244.27</v>
      </c>
      <c r="K24" s="13">
        <f t="shared" si="2"/>
        <v>0</v>
      </c>
      <c r="L24" s="129"/>
      <c r="M24" s="13">
        <v>489.37</v>
      </c>
      <c r="N24" s="13">
        <f t="shared" si="3"/>
        <v>0</v>
      </c>
      <c r="O24" s="107"/>
      <c r="P24" s="107"/>
      <c r="Q24" s="107"/>
      <c r="R24" s="107"/>
      <c r="S24" s="107"/>
      <c r="T24" s="107"/>
      <c r="U24" s="107"/>
      <c r="V24" s="15">
        <f t="shared" si="4"/>
        <v>0</v>
      </c>
      <c r="W24" s="107"/>
      <c r="X24" s="107"/>
      <c r="Y24" s="104" t="s">
        <v>162</v>
      </c>
      <c r="Z24" s="105"/>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c r="BN24" s="104"/>
      <c r="BO24" s="104"/>
      <c r="BP24" s="104"/>
      <c r="BQ24" s="104"/>
      <c r="BR24" s="104"/>
      <c r="BS24" s="104"/>
      <c r="BT24" s="104"/>
    </row>
    <row r="25" spans="1:72" ht="15.75">
      <c r="A25" s="242" t="s">
        <v>33</v>
      </c>
      <c r="B25" s="243"/>
      <c r="C25" s="243"/>
      <c r="D25" s="244"/>
      <c r="E25" s="124" t="s">
        <v>28</v>
      </c>
      <c r="F25" s="128"/>
      <c r="G25" s="14">
        <v>310.62</v>
      </c>
      <c r="H25" s="12">
        <f t="shared" si="1"/>
        <v>0</v>
      </c>
      <c r="I25" s="128"/>
      <c r="J25" s="13">
        <v>335</v>
      </c>
      <c r="K25" s="13">
        <f t="shared" si="2"/>
        <v>0</v>
      </c>
      <c r="L25" s="129"/>
      <c r="M25" s="13">
        <v>436.87</v>
      </c>
      <c r="N25" s="13">
        <f t="shared" si="3"/>
        <v>0</v>
      </c>
      <c r="O25" s="107"/>
      <c r="P25" s="107"/>
      <c r="Q25" s="107"/>
      <c r="R25" s="107"/>
      <c r="S25" s="107"/>
      <c r="T25" s="107"/>
      <c r="U25" s="107"/>
      <c r="V25" s="15">
        <f t="shared" si="4"/>
        <v>0</v>
      </c>
      <c r="W25" s="107"/>
      <c r="X25" s="107"/>
      <c r="Y25" s="16"/>
      <c r="Z25" s="17"/>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row>
    <row r="26" spans="1:72" s="100" customFormat="1" ht="15.75">
      <c r="A26" s="242" t="s">
        <v>34</v>
      </c>
      <c r="B26" s="243"/>
      <c r="C26" s="243"/>
      <c r="D26" s="244"/>
      <c r="E26" s="124" t="s">
        <v>28</v>
      </c>
      <c r="F26" s="128"/>
      <c r="G26" s="14">
        <v>209.25</v>
      </c>
      <c r="H26" s="12">
        <f t="shared" si="1"/>
        <v>0</v>
      </c>
      <c r="I26" s="128"/>
      <c r="J26" s="13">
        <v>221.7</v>
      </c>
      <c r="K26" s="13">
        <f t="shared" si="2"/>
        <v>0</v>
      </c>
      <c r="L26" s="129"/>
      <c r="M26" s="13">
        <v>437.63</v>
      </c>
      <c r="N26" s="13">
        <f t="shared" si="3"/>
        <v>0</v>
      </c>
      <c r="O26" s="107"/>
      <c r="P26" s="107"/>
      <c r="Q26" s="107"/>
      <c r="R26" s="107"/>
      <c r="S26" s="107"/>
      <c r="T26" s="107"/>
      <c r="U26" s="107"/>
      <c r="V26" s="15">
        <f t="shared" si="4"/>
        <v>0</v>
      </c>
      <c r="W26" s="107"/>
      <c r="X26" s="107"/>
      <c r="Y26" s="16" t="s">
        <v>164</v>
      </c>
      <c r="Z26" s="17"/>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row>
    <row r="27" spans="1:72" s="106" customFormat="1" ht="15.75">
      <c r="A27" s="260" t="s">
        <v>128</v>
      </c>
      <c r="B27" s="260"/>
      <c r="C27" s="260"/>
      <c r="D27" s="260"/>
      <c r="E27" s="124" t="s">
        <v>28</v>
      </c>
      <c r="F27" s="128"/>
      <c r="G27" s="14">
        <v>237.68</v>
      </c>
      <c r="H27" s="12">
        <f t="shared" si="1"/>
        <v>0</v>
      </c>
      <c r="I27" s="128"/>
      <c r="J27" s="13">
        <v>277.97000000000003</v>
      </c>
      <c r="K27" s="13">
        <f t="shared" si="2"/>
        <v>0</v>
      </c>
      <c r="L27" s="129"/>
      <c r="M27" s="13">
        <v>538.84</v>
      </c>
      <c r="N27" s="13">
        <f t="shared" si="3"/>
        <v>0</v>
      </c>
      <c r="O27" s="107"/>
      <c r="P27" s="107"/>
      <c r="Q27" s="107"/>
      <c r="R27" s="107"/>
      <c r="S27" s="107"/>
      <c r="T27" s="108"/>
      <c r="U27" s="107"/>
      <c r="V27" s="15">
        <f t="shared" si="4"/>
        <v>0</v>
      </c>
      <c r="W27" s="107"/>
      <c r="X27" s="107"/>
      <c r="Y27" s="104"/>
      <c r="Z27" s="105"/>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04"/>
      <c r="BJ27" s="104"/>
      <c r="BK27" s="104"/>
      <c r="BL27" s="104"/>
      <c r="BM27" s="104"/>
      <c r="BN27" s="104"/>
      <c r="BO27" s="104"/>
      <c r="BP27" s="104"/>
      <c r="BQ27" s="104"/>
      <c r="BR27" s="104"/>
      <c r="BS27" s="104"/>
      <c r="BT27" s="104"/>
    </row>
    <row r="28" spans="1:72" ht="15.75">
      <c r="A28" s="242" t="s">
        <v>35</v>
      </c>
      <c r="B28" s="243"/>
      <c r="C28" s="243"/>
      <c r="D28" s="244"/>
      <c r="E28" s="124" t="s">
        <v>28</v>
      </c>
      <c r="F28" s="128"/>
      <c r="G28" s="14">
        <v>368.59</v>
      </c>
      <c r="H28" s="14">
        <f t="shared" si="1"/>
        <v>0</v>
      </c>
      <c r="I28" s="128"/>
      <c r="J28" s="13">
        <v>221.7</v>
      </c>
      <c r="K28" s="13">
        <f t="shared" si="2"/>
        <v>0</v>
      </c>
      <c r="L28" s="129"/>
      <c r="M28" s="13">
        <v>538.84</v>
      </c>
      <c r="N28" s="13">
        <f t="shared" si="3"/>
        <v>0</v>
      </c>
      <c r="O28" s="107"/>
      <c r="P28" s="107"/>
      <c r="Q28" s="107"/>
      <c r="R28" s="107"/>
      <c r="S28" s="107"/>
      <c r="T28" s="108"/>
      <c r="U28" s="107"/>
      <c r="V28" s="15">
        <f t="shared" si="4"/>
        <v>0</v>
      </c>
      <c r="W28" s="107"/>
      <c r="X28" s="107"/>
      <c r="Y28" s="16"/>
      <c r="Z28" s="17"/>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row>
    <row r="29" spans="1:72" s="106" customFormat="1" ht="15.75">
      <c r="A29" s="260" t="s">
        <v>129</v>
      </c>
      <c r="B29" s="260"/>
      <c r="C29" s="260"/>
      <c r="D29" s="260"/>
      <c r="E29" s="124" t="s">
        <v>28</v>
      </c>
      <c r="F29" s="128"/>
      <c r="G29" s="14">
        <v>143</v>
      </c>
      <c r="H29" s="14">
        <f t="shared" si="1"/>
        <v>0</v>
      </c>
      <c r="I29" s="128"/>
      <c r="J29" s="13">
        <v>165</v>
      </c>
      <c r="K29" s="13">
        <f t="shared" si="2"/>
        <v>0</v>
      </c>
      <c r="L29" s="129"/>
      <c r="M29" s="13">
        <v>277.56</v>
      </c>
      <c r="N29" s="13">
        <f t="shared" si="3"/>
        <v>0</v>
      </c>
      <c r="O29" s="107"/>
      <c r="P29" s="107"/>
      <c r="Q29" s="107"/>
      <c r="R29" s="107"/>
      <c r="S29" s="107"/>
      <c r="T29" s="108"/>
      <c r="U29" s="107"/>
      <c r="V29" s="15">
        <f t="shared" si="4"/>
        <v>0</v>
      </c>
      <c r="W29" s="107"/>
      <c r="X29" s="107"/>
      <c r="Y29" s="104"/>
      <c r="Z29" s="105"/>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c r="BO29" s="104"/>
      <c r="BP29" s="104"/>
      <c r="BQ29" s="104"/>
      <c r="BR29" s="104"/>
      <c r="BS29" s="104"/>
      <c r="BT29" s="104"/>
    </row>
    <row r="30" spans="1:72" s="100" customFormat="1" ht="15.75">
      <c r="A30" s="260" t="s">
        <v>36</v>
      </c>
      <c r="B30" s="260"/>
      <c r="C30" s="260"/>
      <c r="D30" s="260"/>
      <c r="E30" s="124" t="s">
        <v>28</v>
      </c>
      <c r="F30" s="128"/>
      <c r="G30" s="14">
        <v>190.25</v>
      </c>
      <c r="H30" s="14">
        <f t="shared" si="1"/>
        <v>0</v>
      </c>
      <c r="I30" s="128"/>
      <c r="J30" s="13">
        <v>221.7</v>
      </c>
      <c r="K30" s="13">
        <f t="shared" si="2"/>
        <v>0</v>
      </c>
      <c r="L30" s="129"/>
      <c r="M30" s="13">
        <v>297.41000000000003</v>
      </c>
      <c r="N30" s="13">
        <f t="shared" si="3"/>
        <v>0</v>
      </c>
      <c r="O30" s="107"/>
      <c r="P30" s="107"/>
      <c r="Q30" s="107"/>
      <c r="R30" s="107"/>
      <c r="S30" s="107"/>
      <c r="T30" s="108"/>
      <c r="U30" s="107"/>
      <c r="V30" s="15">
        <f t="shared" si="4"/>
        <v>0</v>
      </c>
      <c r="W30" s="107"/>
      <c r="X30" s="107"/>
      <c r="Y30" s="16"/>
      <c r="Z30" s="17"/>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row>
    <row r="31" spans="1:72" s="100" customFormat="1" ht="15.75">
      <c r="A31" s="260" t="s">
        <v>37</v>
      </c>
      <c r="B31" s="260"/>
      <c r="C31" s="260"/>
      <c r="D31" s="260"/>
      <c r="E31" s="124" t="s">
        <v>28</v>
      </c>
      <c r="F31" s="128"/>
      <c r="G31" s="14">
        <v>119.54</v>
      </c>
      <c r="H31" s="12">
        <f t="shared" si="1"/>
        <v>0</v>
      </c>
      <c r="I31" s="128"/>
      <c r="J31" s="13">
        <v>137.91999999999999</v>
      </c>
      <c r="K31" s="13">
        <f>I31*J31</f>
        <v>0</v>
      </c>
      <c r="L31" s="129"/>
      <c r="M31" s="13">
        <v>0</v>
      </c>
      <c r="N31" s="13">
        <f t="shared" si="3"/>
        <v>0</v>
      </c>
      <c r="O31" s="107"/>
      <c r="P31" s="107"/>
      <c r="Q31" s="107"/>
      <c r="R31" s="107"/>
      <c r="S31" s="107"/>
      <c r="T31" s="108"/>
      <c r="U31" s="107"/>
      <c r="V31" s="15">
        <f t="shared" si="4"/>
        <v>0</v>
      </c>
      <c r="W31" s="107"/>
      <c r="X31" s="107"/>
      <c r="Y31" s="16" t="s">
        <v>166</v>
      </c>
      <c r="Z31" s="17"/>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row>
    <row r="32" spans="1:72" ht="15.75">
      <c r="A32" s="260" t="s">
        <v>38</v>
      </c>
      <c r="B32" s="260"/>
      <c r="C32" s="260"/>
      <c r="D32" s="260"/>
      <c r="E32" s="124" t="s">
        <v>28</v>
      </c>
      <c r="F32" s="128"/>
      <c r="G32" s="14">
        <v>119.54</v>
      </c>
      <c r="H32" s="12">
        <f t="shared" si="1"/>
        <v>0</v>
      </c>
      <c r="I32" s="128"/>
      <c r="J32" s="13">
        <v>137.91999999999999</v>
      </c>
      <c r="K32" s="13">
        <f>I32*J32</f>
        <v>0</v>
      </c>
      <c r="L32" s="129"/>
      <c r="M32" s="13">
        <v>240.95</v>
      </c>
      <c r="N32" s="13">
        <f t="shared" si="3"/>
        <v>0</v>
      </c>
      <c r="O32" s="107"/>
      <c r="P32" s="107"/>
      <c r="Q32" s="107"/>
      <c r="R32" s="107"/>
      <c r="S32" s="107"/>
      <c r="T32" s="108"/>
      <c r="U32" s="107"/>
      <c r="V32" s="15">
        <f t="shared" si="4"/>
        <v>0</v>
      </c>
      <c r="W32" s="107"/>
      <c r="X32" s="107"/>
      <c r="Y32" s="16" t="s">
        <v>165</v>
      </c>
      <c r="Z32" s="17"/>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row>
    <row r="33" spans="1:72" ht="15.75">
      <c r="A33" s="260" t="s">
        <v>39</v>
      </c>
      <c r="B33" s="260"/>
      <c r="C33" s="260"/>
      <c r="D33" s="260"/>
      <c r="E33" s="124" t="s">
        <v>28</v>
      </c>
      <c r="F33" s="128"/>
      <c r="G33" s="14">
        <v>106.45</v>
      </c>
      <c r="H33" s="14">
        <f t="shared" si="1"/>
        <v>0</v>
      </c>
      <c r="I33" s="128"/>
      <c r="J33" s="13">
        <v>137.91999999999999</v>
      </c>
      <c r="K33" s="13">
        <f t="shared" si="2"/>
        <v>0</v>
      </c>
      <c r="L33" s="129"/>
      <c r="M33" s="13">
        <v>260.95</v>
      </c>
      <c r="N33" s="13">
        <f t="shared" si="3"/>
        <v>0</v>
      </c>
      <c r="O33" s="107"/>
      <c r="P33" s="107"/>
      <c r="Q33" s="107"/>
      <c r="R33" s="107"/>
      <c r="S33" s="107"/>
      <c r="T33" s="108"/>
      <c r="U33" s="107"/>
      <c r="V33" s="15">
        <f t="shared" si="4"/>
        <v>0</v>
      </c>
      <c r="W33" s="107"/>
      <c r="X33" s="107"/>
      <c r="Y33" s="16"/>
      <c r="Z33" s="17"/>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row>
    <row r="34" spans="1:72" s="100" customFormat="1" ht="15.75">
      <c r="A34" s="242" t="s">
        <v>40</v>
      </c>
      <c r="B34" s="243"/>
      <c r="C34" s="243"/>
      <c r="D34" s="244"/>
      <c r="E34" s="124" t="s">
        <v>28</v>
      </c>
      <c r="F34" s="128"/>
      <c r="G34" s="14">
        <v>106.45</v>
      </c>
      <c r="H34" s="14">
        <f t="shared" si="1"/>
        <v>0</v>
      </c>
      <c r="I34" s="128"/>
      <c r="J34" s="13">
        <v>122.4</v>
      </c>
      <c r="K34" s="13">
        <f t="shared" si="2"/>
        <v>0</v>
      </c>
      <c r="L34" s="129"/>
      <c r="M34" s="13"/>
      <c r="N34" s="13">
        <f t="shared" si="3"/>
        <v>0</v>
      </c>
      <c r="O34" s="107"/>
      <c r="P34" s="107"/>
      <c r="Q34" s="107"/>
      <c r="R34" s="107"/>
      <c r="S34" s="107"/>
      <c r="T34" s="108"/>
      <c r="U34" s="107"/>
      <c r="V34" s="15">
        <f t="shared" si="4"/>
        <v>0</v>
      </c>
      <c r="W34" s="107"/>
      <c r="X34" s="107"/>
      <c r="Y34" s="3"/>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s="100" customFormat="1" ht="15.75">
      <c r="A35" s="242" t="s">
        <v>41</v>
      </c>
      <c r="B35" s="243"/>
      <c r="C35" s="243"/>
      <c r="D35" s="244"/>
      <c r="E35" s="124" t="s">
        <v>28</v>
      </c>
      <c r="F35" s="128"/>
      <c r="G35" s="14">
        <v>106.54</v>
      </c>
      <c r="H35" s="14">
        <f t="shared" si="1"/>
        <v>0</v>
      </c>
      <c r="I35" s="128"/>
      <c r="J35" s="13">
        <v>122.4</v>
      </c>
      <c r="K35" s="13">
        <f t="shared" si="2"/>
        <v>0</v>
      </c>
      <c r="L35" s="129"/>
      <c r="M35" s="13">
        <v>198.17</v>
      </c>
      <c r="N35" s="13">
        <f t="shared" si="3"/>
        <v>0</v>
      </c>
      <c r="O35" s="107"/>
      <c r="P35" s="107"/>
      <c r="Q35" s="107"/>
      <c r="R35" s="107"/>
      <c r="S35" s="107"/>
      <c r="T35" s="107"/>
      <c r="U35" s="107"/>
      <c r="V35" s="15">
        <f t="shared" si="4"/>
        <v>0</v>
      </c>
      <c r="W35" s="107"/>
      <c r="X35" s="107"/>
      <c r="Y35" s="16" t="s">
        <v>167</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ht="15.75">
      <c r="A36" s="242" t="s">
        <v>42</v>
      </c>
      <c r="B36" s="243"/>
      <c r="C36" s="243"/>
      <c r="D36" s="244"/>
      <c r="E36" s="124" t="s">
        <v>28</v>
      </c>
      <c r="F36" s="128"/>
      <c r="G36" s="14">
        <v>100.42</v>
      </c>
      <c r="H36" s="14">
        <f>F36*G36</f>
        <v>0</v>
      </c>
      <c r="I36" s="128"/>
      <c r="J36" s="13">
        <v>122.4</v>
      </c>
      <c r="K36" s="13">
        <f t="shared" si="2"/>
        <v>0</v>
      </c>
      <c r="L36" s="129"/>
      <c r="M36" s="13">
        <v>0</v>
      </c>
      <c r="N36" s="13">
        <f t="shared" si="3"/>
        <v>0</v>
      </c>
      <c r="O36" s="109"/>
      <c r="P36" s="109"/>
      <c r="Q36" s="109"/>
      <c r="R36" s="109"/>
      <c r="S36" s="109"/>
      <c r="T36" s="109"/>
      <c r="U36" s="107"/>
      <c r="V36" s="15">
        <f t="shared" si="4"/>
        <v>0</v>
      </c>
      <c r="W36" s="107"/>
      <c r="X36" s="107"/>
      <c r="Y36" s="16"/>
      <c r="Z36" s="17"/>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row>
    <row r="37" spans="1:72" ht="15.75">
      <c r="A37" s="167" t="s">
        <v>169</v>
      </c>
      <c r="B37" s="168"/>
      <c r="C37" s="168"/>
      <c r="D37" s="169"/>
      <c r="E37" s="124" t="s">
        <v>28</v>
      </c>
      <c r="F37" s="128"/>
      <c r="G37" s="12">
        <v>209.25</v>
      </c>
      <c r="H37" s="12">
        <f t="shared" ref="H37:H43" si="5">F37*G37</f>
        <v>0</v>
      </c>
      <c r="I37" s="128"/>
      <c r="J37" s="13">
        <v>406</v>
      </c>
      <c r="K37" s="13">
        <f t="shared" si="2"/>
        <v>0</v>
      </c>
      <c r="L37" s="129"/>
      <c r="M37" s="13">
        <v>564.86</v>
      </c>
      <c r="N37" s="13">
        <f t="shared" si="3"/>
        <v>0</v>
      </c>
      <c r="O37" s="109"/>
      <c r="P37" s="109"/>
      <c r="Q37" s="109"/>
      <c r="R37" s="109"/>
      <c r="S37" s="109"/>
      <c r="T37" s="109"/>
      <c r="U37" s="107"/>
      <c r="V37" s="15">
        <v>0</v>
      </c>
      <c r="W37" s="107"/>
      <c r="X37" s="107"/>
      <c r="Y37" s="16" t="s">
        <v>170</v>
      </c>
      <c r="Z37" s="17"/>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row>
    <row r="38" spans="1:72" ht="15.75">
      <c r="A38" s="260" t="s">
        <v>27</v>
      </c>
      <c r="B38" s="260"/>
      <c r="C38" s="260"/>
      <c r="D38" s="260"/>
      <c r="E38" s="124" t="s">
        <v>28</v>
      </c>
      <c r="F38" s="128"/>
      <c r="G38" s="12">
        <v>0</v>
      </c>
      <c r="H38" s="12">
        <f t="shared" si="5"/>
        <v>0</v>
      </c>
      <c r="I38" s="128"/>
      <c r="J38" s="13">
        <v>0</v>
      </c>
      <c r="K38" s="13">
        <f t="shared" si="2"/>
        <v>0</v>
      </c>
      <c r="L38" s="129"/>
      <c r="M38" s="13">
        <v>0</v>
      </c>
      <c r="N38" s="13">
        <f t="shared" si="3"/>
        <v>0</v>
      </c>
      <c r="O38" s="107"/>
      <c r="P38" s="107"/>
      <c r="Q38" s="107"/>
      <c r="R38" s="107"/>
      <c r="S38" s="107"/>
      <c r="T38" s="107"/>
      <c r="U38" s="107"/>
      <c r="V38" s="15">
        <f>+O38+P38+Q38+R38+S38+T38+U38-W38-X38</f>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ht="15.75">
      <c r="A39" s="260" t="s">
        <v>29</v>
      </c>
      <c r="B39" s="260"/>
      <c r="C39" s="260"/>
      <c r="D39" s="260"/>
      <c r="E39" s="124" t="s">
        <v>28</v>
      </c>
      <c r="F39" s="128"/>
      <c r="G39" s="12">
        <v>339.75</v>
      </c>
      <c r="H39" s="12">
        <f t="shared" si="5"/>
        <v>0</v>
      </c>
      <c r="I39" s="128"/>
      <c r="J39" s="13">
        <v>325.79000000000002</v>
      </c>
      <c r="K39" s="13">
        <f t="shared" si="2"/>
        <v>0</v>
      </c>
      <c r="L39" s="129"/>
      <c r="M39" s="13">
        <v>488.68</v>
      </c>
      <c r="N39" s="13">
        <f t="shared" si="3"/>
        <v>0</v>
      </c>
      <c r="O39" s="107"/>
      <c r="P39" s="107"/>
      <c r="Q39" s="107"/>
      <c r="R39" s="107"/>
      <c r="S39" s="107"/>
      <c r="T39" s="107"/>
      <c r="U39" s="107"/>
      <c r="V39" s="15">
        <f>+O39+P39+Q39+R39+S39+T39+U39-W39-X39</f>
        <v>0</v>
      </c>
      <c r="W39" s="107"/>
      <c r="X39" s="107"/>
      <c r="Y39" s="16"/>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ht="15.75">
      <c r="A40" s="242" t="s">
        <v>43</v>
      </c>
      <c r="B40" s="243"/>
      <c r="C40" s="243"/>
      <c r="D40" s="244"/>
      <c r="E40" s="124" t="s">
        <v>28</v>
      </c>
      <c r="F40" s="128"/>
      <c r="G40" s="12">
        <v>339.75</v>
      </c>
      <c r="H40" s="12">
        <f t="shared" si="5"/>
        <v>0</v>
      </c>
      <c r="I40" s="128"/>
      <c r="J40" s="13">
        <v>325.79000000000002</v>
      </c>
      <c r="K40" s="13">
        <f t="shared" si="2"/>
        <v>0</v>
      </c>
      <c r="L40" s="129"/>
      <c r="M40" s="13">
        <v>488.68</v>
      </c>
      <c r="N40" s="13">
        <f t="shared" si="3"/>
        <v>0</v>
      </c>
      <c r="O40" s="107"/>
      <c r="P40" s="107"/>
      <c r="Q40" s="107"/>
      <c r="R40" s="107"/>
      <c r="S40" s="107"/>
      <c r="T40" s="107"/>
      <c r="U40" s="107"/>
      <c r="V40" s="15">
        <f t="shared" si="4"/>
        <v>0</v>
      </c>
      <c r="W40" s="107"/>
      <c r="X40" s="107"/>
      <c r="Y40" s="16"/>
      <c r="Z40" s="17"/>
      <c r="AA40" s="16"/>
      <c r="AB40" s="16"/>
      <c r="AC40" s="16"/>
      <c r="AD40" s="16"/>
      <c r="AE40" s="16"/>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row>
    <row r="41" spans="1:72" ht="15.75">
      <c r="A41" s="242" t="s">
        <v>44</v>
      </c>
      <c r="B41" s="243"/>
      <c r="C41" s="243"/>
      <c r="D41" s="244"/>
      <c r="E41" s="124" t="s">
        <v>28</v>
      </c>
      <c r="F41" s="128"/>
      <c r="G41" s="12">
        <v>339.75</v>
      </c>
      <c r="H41" s="12">
        <f t="shared" si="5"/>
        <v>0</v>
      </c>
      <c r="I41" s="128"/>
      <c r="J41" s="13">
        <v>325.79000000000002</v>
      </c>
      <c r="K41" s="13">
        <f t="shared" si="2"/>
        <v>0</v>
      </c>
      <c r="L41" s="129"/>
      <c r="M41" s="13">
        <v>488.68</v>
      </c>
      <c r="N41" s="13">
        <f t="shared" si="3"/>
        <v>0</v>
      </c>
      <c r="O41" s="107"/>
      <c r="P41" s="107"/>
      <c r="Q41" s="107"/>
      <c r="R41" s="107"/>
      <c r="S41" s="107"/>
      <c r="T41" s="107"/>
      <c r="U41" s="107"/>
      <c r="V41" s="15">
        <f t="shared" si="4"/>
        <v>0</v>
      </c>
      <c r="W41" s="107"/>
      <c r="X41" s="107"/>
      <c r="Y41" s="1"/>
      <c r="Z41" s="120"/>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row>
    <row r="42" spans="1:72" ht="15.75">
      <c r="A42" s="242" t="s">
        <v>45</v>
      </c>
      <c r="B42" s="243"/>
      <c r="C42" s="243"/>
      <c r="D42" s="244"/>
      <c r="E42" s="124" t="s">
        <v>28</v>
      </c>
      <c r="F42" s="128"/>
      <c r="G42" s="14">
        <v>650</v>
      </c>
      <c r="H42" s="14">
        <f t="shared" si="5"/>
        <v>0</v>
      </c>
      <c r="I42" s="128"/>
      <c r="J42" s="13">
        <f>G42*1.5</f>
        <v>975</v>
      </c>
      <c r="K42" s="13">
        <f t="shared" si="2"/>
        <v>0</v>
      </c>
      <c r="L42" s="129"/>
      <c r="M42" s="13">
        <v>1747.46</v>
      </c>
      <c r="N42" s="13">
        <f t="shared" si="3"/>
        <v>0</v>
      </c>
      <c r="O42" s="107"/>
      <c r="P42" s="107"/>
      <c r="Q42" s="107"/>
      <c r="R42" s="107"/>
      <c r="S42" s="107"/>
      <c r="T42" s="107"/>
      <c r="U42" s="107"/>
      <c r="V42" s="15">
        <f t="shared" si="4"/>
        <v>0</v>
      </c>
      <c r="W42" s="107"/>
      <c r="X42" s="107"/>
      <c r="Y42" s="1"/>
      <c r="Z42" s="120"/>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row>
    <row r="43" spans="1:72" ht="15.75">
      <c r="A43" s="242" t="s">
        <v>46</v>
      </c>
      <c r="B43" s="243"/>
      <c r="C43" s="243"/>
      <c r="D43" s="244"/>
      <c r="E43" s="124" t="s">
        <v>28</v>
      </c>
      <c r="F43" s="128"/>
      <c r="G43" s="14"/>
      <c r="H43" s="14">
        <f t="shared" si="5"/>
        <v>0</v>
      </c>
      <c r="I43" s="128"/>
      <c r="J43" s="13">
        <f t="shared" ref="J43" si="6">G43*1.5</f>
        <v>0</v>
      </c>
      <c r="K43" s="13">
        <f t="shared" si="2"/>
        <v>0</v>
      </c>
      <c r="L43" s="129"/>
      <c r="M43" s="13">
        <f t="shared" ref="M43" si="7">G43*2.25</f>
        <v>0</v>
      </c>
      <c r="N43" s="13">
        <f t="shared" si="3"/>
        <v>0</v>
      </c>
      <c r="O43" s="107"/>
      <c r="P43" s="107"/>
      <c r="Q43" s="107"/>
      <c r="R43" s="107"/>
      <c r="S43" s="107"/>
      <c r="T43" s="107"/>
      <c r="U43" s="107"/>
      <c r="V43" s="15">
        <f t="shared" si="4"/>
        <v>0</v>
      </c>
      <c r="W43" s="107"/>
      <c r="X43" s="107"/>
      <c r="Y43" s="1"/>
      <c r="Z43" s="120"/>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row>
    <row r="44" spans="1:72" ht="15.75">
      <c r="A44" s="7"/>
      <c r="B44" s="7"/>
      <c r="C44" s="7"/>
      <c r="D44" s="7"/>
      <c r="E44" s="7"/>
      <c r="F44" s="7">
        <f>V44</f>
        <v>0</v>
      </c>
      <c r="G44" s="6" t="s">
        <v>47</v>
      </c>
      <c r="H44" s="19">
        <f>SUM(H21:H43)</f>
        <v>0</v>
      </c>
      <c r="I44" s="103"/>
      <c r="J44" s="6" t="s">
        <v>48</v>
      </c>
      <c r="K44" s="6">
        <f>SUM(K21:K43)</f>
        <v>0</v>
      </c>
      <c r="L44" s="145"/>
      <c r="M44" s="21" t="s">
        <v>48</v>
      </c>
      <c r="N44" s="6">
        <f>SUM(N21:N43)</f>
        <v>0</v>
      </c>
      <c r="O44" s="16"/>
      <c r="P44" s="16"/>
      <c r="Q44" s="16"/>
      <c r="R44" s="16"/>
      <c r="S44" s="16"/>
      <c r="T44" s="16"/>
      <c r="U44" s="16"/>
      <c r="V44" s="16"/>
      <c r="W44" s="16"/>
      <c r="X44" s="16"/>
      <c r="Y44" s="1"/>
      <c r="Z44" s="120"/>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row>
    <row r="45" spans="1:72" ht="15.75">
      <c r="A45" s="7"/>
      <c r="B45" s="7"/>
      <c r="C45" s="7"/>
      <c r="D45" s="7"/>
      <c r="E45" s="7"/>
      <c r="F45" s="7"/>
      <c r="G45" s="6" t="s">
        <v>49</v>
      </c>
      <c r="H45" s="19">
        <f>H44+K44+N44</f>
        <v>0</v>
      </c>
      <c r="I45" s="22"/>
      <c r="J45" s="22"/>
      <c r="K45" s="22"/>
      <c r="L45" s="7"/>
      <c r="M45" s="23"/>
      <c r="N45" s="22"/>
      <c r="O45" s="16"/>
      <c r="P45" s="16"/>
      <c r="Q45" s="16"/>
      <c r="R45" s="16"/>
      <c r="S45" s="16"/>
      <c r="T45" s="16"/>
      <c r="U45" s="16"/>
      <c r="V45" s="16"/>
      <c r="W45" s="16"/>
      <c r="X45" s="16"/>
      <c r="Y45" s="1"/>
      <c r="Z45" s="120"/>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row>
    <row r="46" spans="1:72" ht="15.75">
      <c r="A46" s="281" t="s">
        <v>50</v>
      </c>
      <c r="B46" s="281"/>
      <c r="C46" s="281"/>
      <c r="D46" s="281"/>
      <c r="E46" s="24"/>
      <c r="F46" s="25"/>
      <c r="G46" s="26" t="s">
        <v>51</v>
      </c>
      <c r="H46" s="6">
        <f>+H45*0.06</f>
        <v>0</v>
      </c>
      <c r="I46" s="22"/>
      <c r="J46" s="7"/>
      <c r="K46" s="7"/>
      <c r="L46" s="7"/>
      <c r="M46" s="7"/>
      <c r="N46" s="7"/>
      <c r="O46" s="16"/>
      <c r="P46" s="16"/>
      <c r="Q46" s="16"/>
      <c r="R46" s="16"/>
      <c r="S46" s="16"/>
      <c r="T46" s="16"/>
      <c r="U46" s="16"/>
      <c r="V46" s="16"/>
      <c r="W46" s="16"/>
      <c r="X46" s="16"/>
      <c r="Y46" s="1"/>
      <c r="Z46" s="120"/>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row>
    <row r="47" spans="1:72" ht="15.75">
      <c r="A47" s="173"/>
      <c r="B47" s="173"/>
      <c r="C47" s="173"/>
      <c r="D47" s="173"/>
      <c r="E47" s="7"/>
      <c r="F47" s="7"/>
      <c r="G47" s="176"/>
      <c r="H47" s="22"/>
      <c r="I47" s="174"/>
      <c r="J47" s="7"/>
      <c r="K47" s="7"/>
      <c r="L47" s="7"/>
      <c r="M47" s="7"/>
      <c r="N47" s="7"/>
      <c r="O47" s="16"/>
      <c r="P47" s="16"/>
      <c r="Q47" s="16"/>
      <c r="R47" s="16"/>
      <c r="S47" s="16"/>
      <c r="T47" s="16"/>
      <c r="U47" s="16"/>
      <c r="V47" s="16"/>
      <c r="W47" s="16"/>
      <c r="X47" s="16"/>
      <c r="Y47" s="1"/>
      <c r="Z47" s="120"/>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row>
    <row r="48" spans="1:72" ht="15.75">
      <c r="A48" s="37"/>
      <c r="B48" s="37"/>
      <c r="C48" s="37"/>
      <c r="D48" s="37"/>
      <c r="E48" s="7"/>
      <c r="F48" s="7"/>
      <c r="G48" s="176"/>
      <c r="H48" s="22"/>
      <c r="I48" s="22"/>
      <c r="J48" s="7"/>
      <c r="K48" s="7"/>
      <c r="L48" s="7"/>
      <c r="M48" s="7"/>
      <c r="N48" s="7"/>
      <c r="O48" s="16"/>
      <c r="P48" s="16"/>
      <c r="Q48" s="16"/>
      <c r="R48" s="16"/>
      <c r="S48" s="16"/>
      <c r="T48" s="16"/>
      <c r="U48" s="16"/>
      <c r="V48" s="16"/>
      <c r="W48" s="16"/>
      <c r="X48" s="16"/>
      <c r="Y48" s="1"/>
      <c r="Z48" s="120"/>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row>
    <row r="49" spans="1:72" ht="15.75">
      <c r="A49" s="262" t="s">
        <v>52</v>
      </c>
      <c r="B49" s="262"/>
      <c r="C49" s="262"/>
      <c r="D49" s="262"/>
      <c r="E49" s="7"/>
      <c r="F49" s="7"/>
      <c r="G49" s="38"/>
      <c r="H49" s="22"/>
      <c r="I49" s="22"/>
      <c r="J49" s="7"/>
      <c r="K49" s="7"/>
      <c r="L49" s="7"/>
      <c r="M49" s="7"/>
      <c r="N49" s="7"/>
      <c r="O49" s="16"/>
      <c r="P49" s="16"/>
      <c r="Q49" s="16"/>
      <c r="R49" s="16"/>
      <c r="S49" s="16"/>
      <c r="T49" s="16"/>
      <c r="U49" s="16"/>
      <c r="V49" s="16"/>
      <c r="W49" s="16"/>
      <c r="X49" s="16"/>
      <c r="Y49" s="1"/>
      <c r="Z49" s="120"/>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row>
    <row r="50" spans="1:72" ht="15.75">
      <c r="A50" s="255" t="s">
        <v>7</v>
      </c>
      <c r="B50" s="255"/>
      <c r="C50" s="255"/>
      <c r="D50" s="255"/>
      <c r="E50" s="28" t="s">
        <v>8</v>
      </c>
      <c r="F50" s="175" t="s">
        <v>9</v>
      </c>
      <c r="G50" s="175" t="s">
        <v>10</v>
      </c>
      <c r="H50" s="175" t="s">
        <v>0</v>
      </c>
      <c r="I50" s="38"/>
      <c r="J50" s="118" t="s">
        <v>53</v>
      </c>
      <c r="K50" s="118" t="s">
        <v>54</v>
      </c>
      <c r="L50" s="118" t="s">
        <v>55</v>
      </c>
      <c r="M50" s="118" t="s">
        <v>56</v>
      </c>
      <c r="N50" s="16"/>
      <c r="O50" s="16"/>
      <c r="P50" s="16"/>
      <c r="Q50" s="16"/>
      <c r="R50" s="16"/>
      <c r="S50" s="16"/>
      <c r="T50" s="16"/>
      <c r="U50" s="16"/>
      <c r="V50" s="16"/>
      <c r="W50" s="16"/>
      <c r="X50" s="16"/>
      <c r="Y50" s="1"/>
      <c r="Z50" s="120"/>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row>
    <row r="51" spans="1:72" ht="33.6" customHeight="1">
      <c r="A51" s="257" t="s">
        <v>133</v>
      </c>
      <c r="B51" s="258"/>
      <c r="C51" s="258"/>
      <c r="D51" s="258"/>
      <c r="E51" s="31" t="s">
        <v>57</v>
      </c>
      <c r="F51" s="146">
        <v>0</v>
      </c>
      <c r="G51" s="127">
        <v>150</v>
      </c>
      <c r="H51" s="127">
        <f t="shared" ref="H51:H57" si="8">F51*G51</f>
        <v>0</v>
      </c>
      <c r="I51" s="30"/>
      <c r="J51" s="31"/>
      <c r="K51" s="31"/>
      <c r="L51" s="31"/>
      <c r="M51" s="31">
        <f>J51+K51+L51</f>
        <v>0</v>
      </c>
      <c r="N51" s="16"/>
      <c r="O51" s="16"/>
      <c r="P51" s="16"/>
      <c r="Q51" s="16"/>
      <c r="R51" s="16"/>
      <c r="S51" s="16"/>
      <c r="T51" s="16"/>
      <c r="U51" s="16"/>
      <c r="V51" s="16"/>
      <c r="W51" s="16"/>
      <c r="X51" s="16"/>
      <c r="Y51" s="1"/>
      <c r="Z51" s="120"/>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row>
    <row r="52" spans="1:72" ht="33.6" customHeight="1">
      <c r="A52" s="257" t="s">
        <v>134</v>
      </c>
      <c r="B52" s="258"/>
      <c r="C52" s="258"/>
      <c r="D52" s="258"/>
      <c r="E52" s="31" t="s">
        <v>57</v>
      </c>
      <c r="F52" s="146">
        <v>0</v>
      </c>
      <c r="G52" s="127">
        <v>150</v>
      </c>
      <c r="H52" s="127">
        <f t="shared" si="8"/>
        <v>0</v>
      </c>
      <c r="I52" s="30"/>
      <c r="J52" s="31"/>
      <c r="K52" s="31"/>
      <c r="L52" s="31"/>
      <c r="M52" s="31">
        <f>J52+K52+L52</f>
        <v>0</v>
      </c>
      <c r="N52" s="16"/>
      <c r="O52" s="16"/>
      <c r="P52" s="16"/>
      <c r="Q52" s="16"/>
      <c r="R52" s="16"/>
      <c r="S52" s="16"/>
      <c r="T52" s="16"/>
      <c r="U52" s="16"/>
      <c r="V52" s="16"/>
      <c r="W52" s="16"/>
      <c r="X52" s="16"/>
      <c r="Y52" s="1"/>
      <c r="Z52" s="120"/>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row>
    <row r="53" spans="1:72" ht="33.6" customHeight="1">
      <c r="A53" s="257" t="s">
        <v>58</v>
      </c>
      <c r="B53" s="258"/>
      <c r="C53" s="258"/>
      <c r="D53" s="258"/>
      <c r="E53" s="31" t="s">
        <v>57</v>
      </c>
      <c r="F53" s="146">
        <v>0</v>
      </c>
      <c r="G53" s="127">
        <v>60</v>
      </c>
      <c r="H53" s="127">
        <f t="shared" si="8"/>
        <v>0</v>
      </c>
      <c r="I53" s="30"/>
      <c r="J53" s="31"/>
      <c r="K53" s="31"/>
      <c r="L53" s="31"/>
      <c r="M53" s="31">
        <f>J53+K53+L53</f>
        <v>0</v>
      </c>
      <c r="N53" s="16"/>
      <c r="O53" s="16"/>
      <c r="P53" s="16"/>
      <c r="Q53" s="16"/>
      <c r="R53" s="16"/>
      <c r="S53" s="16"/>
      <c r="T53" s="16"/>
      <c r="U53" s="16"/>
      <c r="V53" s="16"/>
      <c r="W53" s="16"/>
      <c r="X53" s="16"/>
      <c r="Y53" s="1"/>
      <c r="Z53" s="120"/>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row>
    <row r="54" spans="1:72" ht="33.6" customHeight="1">
      <c r="A54" s="257" t="s">
        <v>135</v>
      </c>
      <c r="B54" s="258"/>
      <c r="C54" s="258"/>
      <c r="D54" s="258"/>
      <c r="E54" s="31" t="s">
        <v>57</v>
      </c>
      <c r="F54" s="146">
        <v>0</v>
      </c>
      <c r="G54" s="127">
        <v>120</v>
      </c>
      <c r="H54" s="127">
        <f t="shared" si="8"/>
        <v>0</v>
      </c>
      <c r="I54" s="30"/>
      <c r="J54" s="31"/>
      <c r="K54" s="31"/>
      <c r="L54" s="31"/>
      <c r="M54" s="31">
        <f>J54+K54+L54</f>
        <v>0</v>
      </c>
      <c r="N54" s="16"/>
      <c r="O54" s="16"/>
      <c r="P54" s="16"/>
      <c r="Q54" s="16"/>
      <c r="R54" s="16"/>
      <c r="S54" s="16"/>
      <c r="T54" s="16"/>
      <c r="U54" s="16"/>
      <c r="V54" s="16"/>
      <c r="W54" s="16"/>
      <c r="X54" s="16"/>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33.6" customHeight="1">
      <c r="A55" s="257"/>
      <c r="B55" s="258"/>
      <c r="C55" s="258"/>
      <c r="D55" s="258"/>
      <c r="E55" s="31" t="s">
        <v>57</v>
      </c>
      <c r="F55" s="146">
        <v>0</v>
      </c>
      <c r="G55" s="127"/>
      <c r="H55" s="127">
        <f t="shared" si="8"/>
        <v>0</v>
      </c>
      <c r="I55" s="30"/>
      <c r="J55" s="31"/>
      <c r="K55" s="31"/>
      <c r="L55" s="31"/>
      <c r="M55" s="31">
        <f t="shared" ref="M55:M57" si="9">J55+K55+L55</f>
        <v>0</v>
      </c>
      <c r="N55" s="16"/>
      <c r="O55" s="16"/>
      <c r="P55" s="16"/>
      <c r="Q55" s="16"/>
      <c r="R55" s="16"/>
      <c r="S55" s="16"/>
      <c r="T55" s="16"/>
      <c r="U55" s="16"/>
      <c r="V55" s="16"/>
      <c r="W55" s="16"/>
      <c r="X55" s="16"/>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33.6" customHeight="1">
      <c r="A56" s="257"/>
      <c r="B56" s="258"/>
      <c r="C56" s="258"/>
      <c r="D56" s="258"/>
      <c r="E56" s="31" t="s">
        <v>59</v>
      </c>
      <c r="F56" s="146">
        <v>0</v>
      </c>
      <c r="G56" s="127"/>
      <c r="H56" s="127">
        <f t="shared" si="8"/>
        <v>0</v>
      </c>
      <c r="I56" s="30"/>
      <c r="J56" s="31"/>
      <c r="K56" s="31"/>
      <c r="L56" s="31"/>
      <c r="M56" s="31">
        <f t="shared" si="9"/>
        <v>0</v>
      </c>
      <c r="N56" s="16"/>
      <c r="O56" s="16"/>
      <c r="P56" s="16"/>
      <c r="Q56" s="16"/>
      <c r="R56" s="16"/>
      <c r="S56" s="16"/>
      <c r="T56" s="16"/>
      <c r="U56" s="16"/>
      <c r="V56" s="16"/>
      <c r="W56" s="16"/>
      <c r="X56" s="16"/>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33.6" customHeight="1">
      <c r="A57" s="257" t="s">
        <v>60</v>
      </c>
      <c r="B57" s="258"/>
      <c r="C57" s="258"/>
      <c r="D57" s="258"/>
      <c r="E57" s="31" t="s">
        <v>61</v>
      </c>
      <c r="F57" s="146">
        <v>0</v>
      </c>
      <c r="G57" s="127">
        <v>2.5</v>
      </c>
      <c r="H57" s="127">
        <f t="shared" si="8"/>
        <v>0</v>
      </c>
      <c r="I57" s="30"/>
      <c r="J57" s="31"/>
      <c r="K57" s="31"/>
      <c r="L57" s="31"/>
      <c r="M57" s="31">
        <f t="shared" si="9"/>
        <v>0</v>
      </c>
      <c r="N57" s="16"/>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16"/>
      <c r="B58" s="16"/>
      <c r="C58" s="16"/>
      <c r="D58" s="16"/>
      <c r="E58" s="16"/>
      <c r="F58" s="16"/>
      <c r="G58" s="34" t="s">
        <v>62</v>
      </c>
      <c r="H58" s="34">
        <f>SUM(H51:H57)</f>
        <v>0</v>
      </c>
      <c r="I58" s="22"/>
      <c r="J58" s="16"/>
      <c r="K58" s="16"/>
      <c r="L58" s="16"/>
      <c r="M58" s="139"/>
      <c r="N58" s="16"/>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16"/>
      <c r="B59" s="16"/>
      <c r="C59" s="16"/>
      <c r="D59" s="16"/>
      <c r="E59" s="16"/>
      <c r="F59" s="16"/>
      <c r="G59" s="118" t="s">
        <v>82</v>
      </c>
      <c r="H59" s="34">
        <f>H58+H45+H17</f>
        <v>0</v>
      </c>
      <c r="I59" s="134"/>
      <c r="J59" s="62"/>
      <c r="K59" s="16"/>
      <c r="L59" s="16"/>
      <c r="M59" s="16"/>
      <c r="N59" s="16"/>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3" t="s">
        <v>83</v>
      </c>
      <c r="B60" s="7"/>
      <c r="C60" s="7"/>
      <c r="D60" s="16"/>
      <c r="E60" s="16"/>
      <c r="F60" s="16"/>
      <c r="G60" s="1"/>
      <c r="H60" s="42"/>
      <c r="I60" s="9"/>
      <c r="J60" s="62"/>
      <c r="K60" s="7"/>
      <c r="L60" s="16"/>
      <c r="M60" s="16"/>
      <c r="N60" s="16"/>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56" t="s">
        <v>7</v>
      </c>
      <c r="B61" s="256"/>
      <c r="C61" s="256"/>
      <c r="D61" s="256"/>
      <c r="E61" s="43" t="s">
        <v>8</v>
      </c>
      <c r="F61" s="119" t="s">
        <v>9</v>
      </c>
      <c r="G61" s="119" t="s">
        <v>10</v>
      </c>
      <c r="H61" s="44" t="s">
        <v>0</v>
      </c>
      <c r="I61" s="45" t="s">
        <v>84</v>
      </c>
      <c r="J61" s="46"/>
      <c r="K61" s="46" t="s">
        <v>85</v>
      </c>
      <c r="L61" s="47"/>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36" t="s">
        <v>86</v>
      </c>
      <c r="B62" s="237"/>
      <c r="C62" s="237"/>
      <c r="D62" s="237"/>
      <c r="E62" s="123" t="s">
        <v>87</v>
      </c>
      <c r="F62" s="128"/>
      <c r="G62" s="36">
        <v>2200</v>
      </c>
      <c r="H62" s="48">
        <f>(F62*G62)</f>
        <v>0</v>
      </c>
      <c r="I62" s="49"/>
      <c r="J62" s="50"/>
      <c r="K62" s="51"/>
      <c r="L62" s="62"/>
      <c r="M62" s="16"/>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15.75">
      <c r="A63" s="236" t="s">
        <v>88</v>
      </c>
      <c r="B63" s="237"/>
      <c r="C63" s="237"/>
      <c r="D63" s="237"/>
      <c r="E63" s="123" t="s">
        <v>87</v>
      </c>
      <c r="F63" s="128"/>
      <c r="G63" s="36">
        <v>2000</v>
      </c>
      <c r="H63" s="48">
        <f t="shared" ref="H63:H84" si="10">(F63*G63)</f>
        <v>0</v>
      </c>
      <c r="I63" s="49"/>
      <c r="J63" s="50"/>
      <c r="K63" s="51"/>
      <c r="L63" s="62"/>
      <c r="M63" s="16"/>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15.75">
      <c r="A64" s="236" t="s">
        <v>89</v>
      </c>
      <c r="B64" s="237"/>
      <c r="C64" s="237"/>
      <c r="D64" s="237"/>
      <c r="E64" s="123" t="s">
        <v>87</v>
      </c>
      <c r="F64" s="128"/>
      <c r="G64" s="36">
        <v>7000</v>
      </c>
      <c r="H64" s="48">
        <f t="shared" si="10"/>
        <v>0</v>
      </c>
      <c r="I64" s="49"/>
      <c r="J64" s="50"/>
      <c r="K64" s="51"/>
      <c r="L64" s="62"/>
      <c r="M64" s="16"/>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15.75">
      <c r="A65" s="236" t="s">
        <v>90</v>
      </c>
      <c r="B65" s="237"/>
      <c r="C65" s="237"/>
      <c r="D65" s="237"/>
      <c r="E65" s="123" t="s">
        <v>87</v>
      </c>
      <c r="F65" s="128"/>
      <c r="G65" s="36">
        <v>15200</v>
      </c>
      <c r="H65" s="48">
        <f t="shared" si="10"/>
        <v>0</v>
      </c>
      <c r="I65" s="49"/>
      <c r="J65" s="50"/>
      <c r="K65" s="51"/>
      <c r="L65" s="62"/>
      <c r="M65" s="16"/>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15.75">
      <c r="A66" s="236" t="s">
        <v>91</v>
      </c>
      <c r="B66" s="237"/>
      <c r="C66" s="237"/>
      <c r="D66" s="237"/>
      <c r="E66" s="123" t="s">
        <v>87</v>
      </c>
      <c r="F66" s="128"/>
      <c r="G66" s="36">
        <v>2200</v>
      </c>
      <c r="H66" s="48">
        <f t="shared" si="10"/>
        <v>0</v>
      </c>
      <c r="I66" s="55"/>
      <c r="J66" s="50"/>
      <c r="K66" s="51"/>
      <c r="L66" s="62"/>
      <c r="M66" s="16"/>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15.75">
      <c r="A67" s="236" t="s">
        <v>92</v>
      </c>
      <c r="B67" s="237"/>
      <c r="C67" s="237"/>
      <c r="D67" s="237"/>
      <c r="E67" s="123" t="s">
        <v>87</v>
      </c>
      <c r="F67" s="128"/>
      <c r="G67" s="36">
        <v>2000</v>
      </c>
      <c r="H67" s="48">
        <f t="shared" si="10"/>
        <v>0</v>
      </c>
      <c r="I67" s="49"/>
      <c r="J67" s="50"/>
      <c r="K67" s="51"/>
      <c r="L67" s="62"/>
      <c r="M67" s="16"/>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15.75">
      <c r="A68" s="236" t="s">
        <v>93</v>
      </c>
      <c r="B68" s="237"/>
      <c r="C68" s="237"/>
      <c r="D68" s="237"/>
      <c r="E68" s="123" t="s">
        <v>87</v>
      </c>
      <c r="F68" s="128"/>
      <c r="G68" s="36">
        <v>2500</v>
      </c>
      <c r="H68" s="48">
        <f t="shared" si="10"/>
        <v>0</v>
      </c>
      <c r="I68" s="55"/>
      <c r="J68" s="50"/>
      <c r="K68" s="51"/>
      <c r="L68" s="62"/>
      <c r="M68" s="16"/>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15.75">
      <c r="A69" s="236" t="s">
        <v>94</v>
      </c>
      <c r="B69" s="237"/>
      <c r="C69" s="237"/>
      <c r="D69" s="237"/>
      <c r="E69" s="123" t="s">
        <v>87</v>
      </c>
      <c r="F69" s="128"/>
      <c r="G69" s="36">
        <v>1600</v>
      </c>
      <c r="H69" s="48">
        <f t="shared" si="10"/>
        <v>0</v>
      </c>
      <c r="I69" s="49"/>
      <c r="J69" s="50"/>
      <c r="K69" s="51"/>
      <c r="L69" s="62"/>
      <c r="M69" s="16"/>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236" t="s">
        <v>95</v>
      </c>
      <c r="B70" s="237"/>
      <c r="C70" s="237"/>
      <c r="D70" s="237"/>
      <c r="E70" s="123" t="s">
        <v>87</v>
      </c>
      <c r="F70" s="128"/>
      <c r="G70" s="36">
        <v>1100</v>
      </c>
      <c r="H70" s="48">
        <f t="shared" si="10"/>
        <v>0</v>
      </c>
      <c r="I70" s="49"/>
      <c r="J70" s="50"/>
      <c r="K70" s="51"/>
      <c r="L70" s="62"/>
      <c r="M70" s="16"/>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36" t="s">
        <v>96</v>
      </c>
      <c r="B71" s="237"/>
      <c r="C71" s="237"/>
      <c r="D71" s="237"/>
      <c r="E71" s="123" t="s">
        <v>87</v>
      </c>
      <c r="F71" s="128"/>
      <c r="G71" s="36">
        <v>2700</v>
      </c>
      <c r="H71" s="48">
        <f t="shared" si="10"/>
        <v>0</v>
      </c>
      <c r="I71" s="59"/>
      <c r="J71" s="50"/>
      <c r="K71" s="51"/>
      <c r="L71" s="62"/>
      <c r="M71" s="16"/>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36" t="s">
        <v>97</v>
      </c>
      <c r="B72" s="237"/>
      <c r="C72" s="237"/>
      <c r="D72" s="237"/>
      <c r="E72" s="123" t="s">
        <v>87</v>
      </c>
      <c r="F72" s="128"/>
      <c r="G72" s="36">
        <v>2500</v>
      </c>
      <c r="H72" s="48">
        <f t="shared" si="10"/>
        <v>0</v>
      </c>
      <c r="I72" s="59"/>
      <c r="J72" s="50"/>
      <c r="K72" s="51"/>
      <c r="L72" s="62"/>
      <c r="M72" s="16"/>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15.75">
      <c r="A73" s="236" t="s">
        <v>98</v>
      </c>
      <c r="B73" s="237"/>
      <c r="C73" s="237"/>
      <c r="D73" s="237"/>
      <c r="E73" s="123" t="s">
        <v>87</v>
      </c>
      <c r="F73" s="128"/>
      <c r="G73" s="36">
        <v>13373</v>
      </c>
      <c r="H73" s="48">
        <f t="shared" si="10"/>
        <v>0</v>
      </c>
      <c r="I73" s="59"/>
      <c r="J73" s="50"/>
      <c r="K73" s="51"/>
      <c r="L73" s="62"/>
      <c r="M73" s="16"/>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15.75">
      <c r="A74" s="236" t="s">
        <v>99</v>
      </c>
      <c r="B74" s="237"/>
      <c r="C74" s="237"/>
      <c r="D74" s="237"/>
      <c r="E74" s="123" t="s">
        <v>87</v>
      </c>
      <c r="F74" s="128"/>
      <c r="G74" s="36">
        <v>800</v>
      </c>
      <c r="H74" s="48">
        <f t="shared" si="10"/>
        <v>0</v>
      </c>
      <c r="I74" s="59"/>
      <c r="J74" s="50"/>
      <c r="K74" s="51"/>
      <c r="L74" s="62"/>
      <c r="M74" s="16"/>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236" t="s">
        <v>156</v>
      </c>
      <c r="B75" s="237"/>
      <c r="C75" s="237"/>
      <c r="D75" s="237"/>
      <c r="E75" s="4" t="s">
        <v>87</v>
      </c>
      <c r="F75" s="128"/>
      <c r="G75" s="31">
        <v>1900</v>
      </c>
      <c r="H75" s="60">
        <f t="shared" si="10"/>
        <v>0</v>
      </c>
      <c r="I75" s="61"/>
      <c r="J75" s="50"/>
      <c r="K75" s="51"/>
      <c r="L75" s="62"/>
      <c r="M75" s="16"/>
      <c r="N75" s="16"/>
      <c r="O75" s="16"/>
      <c r="P75" s="16"/>
      <c r="Q75" s="16"/>
      <c r="R75" s="16"/>
      <c r="S75" s="16"/>
      <c r="T75" s="16"/>
      <c r="U75" s="16"/>
      <c r="V75" s="16"/>
      <c r="W75" s="16"/>
      <c r="X75" s="16"/>
      <c r="Y75" s="16"/>
      <c r="Z75" s="17"/>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row>
    <row r="76" spans="1:72" ht="15.75">
      <c r="A76" s="236" t="s">
        <v>101</v>
      </c>
      <c r="B76" s="237"/>
      <c r="C76" s="237"/>
      <c r="D76" s="237"/>
      <c r="E76" s="123" t="s">
        <v>87</v>
      </c>
      <c r="F76" s="128"/>
      <c r="G76" s="36">
        <v>2000</v>
      </c>
      <c r="H76" s="48">
        <f t="shared" si="10"/>
        <v>0</v>
      </c>
      <c r="I76" s="59"/>
      <c r="J76" s="50"/>
      <c r="K76" s="51"/>
      <c r="L76" s="62"/>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36" t="s">
        <v>102</v>
      </c>
      <c r="B77" s="237"/>
      <c r="C77" s="237"/>
      <c r="D77" s="237"/>
      <c r="E77" s="123" t="s">
        <v>87</v>
      </c>
      <c r="F77" s="128"/>
      <c r="G77" s="36">
        <v>200</v>
      </c>
      <c r="H77" s="48">
        <f t="shared" si="10"/>
        <v>0</v>
      </c>
      <c r="I77" s="59"/>
      <c r="J77" s="50"/>
      <c r="K77" s="51"/>
      <c r="L77" s="62"/>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15.75">
      <c r="A78" s="236" t="s">
        <v>103</v>
      </c>
      <c r="B78" s="237"/>
      <c r="C78" s="237"/>
      <c r="D78" s="237"/>
      <c r="E78" s="123" t="s">
        <v>87</v>
      </c>
      <c r="F78" s="128"/>
      <c r="G78" s="36">
        <v>1100</v>
      </c>
      <c r="H78" s="48">
        <f t="shared" si="10"/>
        <v>0</v>
      </c>
      <c r="I78" s="59"/>
      <c r="J78" s="50"/>
      <c r="K78" s="51"/>
      <c r="L78" s="62"/>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15.75">
      <c r="A79" s="236" t="s">
        <v>104</v>
      </c>
      <c r="B79" s="237"/>
      <c r="C79" s="237"/>
      <c r="D79" s="237"/>
      <c r="E79" s="123" t="s">
        <v>87</v>
      </c>
      <c r="F79" s="128"/>
      <c r="G79" s="36">
        <v>2200</v>
      </c>
      <c r="H79" s="48">
        <f t="shared" si="10"/>
        <v>0</v>
      </c>
      <c r="I79" s="59"/>
      <c r="J79" s="50"/>
      <c r="K79" s="51"/>
      <c r="L79" s="62"/>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236" t="s">
        <v>105</v>
      </c>
      <c r="B80" s="237"/>
      <c r="C80" s="237"/>
      <c r="D80" s="237"/>
      <c r="E80" s="4" t="s">
        <v>87</v>
      </c>
      <c r="F80" s="128"/>
      <c r="G80" s="31">
        <v>1420</v>
      </c>
      <c r="H80" s="60">
        <f t="shared" si="10"/>
        <v>0</v>
      </c>
      <c r="I80" s="64"/>
      <c r="J80" s="50"/>
      <c r="K80" s="51"/>
      <c r="L80" s="62"/>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236" t="s">
        <v>153</v>
      </c>
      <c r="B81" s="237"/>
      <c r="C81" s="237"/>
      <c r="D81" s="237"/>
      <c r="E81" s="4" t="s">
        <v>87</v>
      </c>
      <c r="F81" s="128"/>
      <c r="G81" s="31">
        <v>15200</v>
      </c>
      <c r="H81" s="60">
        <f t="shared" si="10"/>
        <v>0</v>
      </c>
      <c r="I81" s="166"/>
      <c r="J81" s="66"/>
      <c r="K81" s="67"/>
      <c r="L81" s="62"/>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36" t="s">
        <v>155</v>
      </c>
      <c r="B82" s="237"/>
      <c r="C82" s="237"/>
      <c r="D82" s="237"/>
      <c r="E82" s="4" t="s">
        <v>87</v>
      </c>
      <c r="F82" s="128"/>
      <c r="G82" s="31">
        <v>5800</v>
      </c>
      <c r="H82" s="60">
        <f t="shared" si="10"/>
        <v>0</v>
      </c>
      <c r="I82" s="166"/>
      <c r="J82" s="66"/>
      <c r="K82" s="67"/>
      <c r="L82" s="62"/>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36"/>
      <c r="B83" s="237"/>
      <c r="C83" s="237"/>
      <c r="D83" s="237"/>
      <c r="E83" s="4" t="s">
        <v>87</v>
      </c>
      <c r="F83" s="128"/>
      <c r="G83" s="31"/>
      <c r="H83" s="60">
        <f t="shared" si="10"/>
        <v>0</v>
      </c>
      <c r="I83" s="166"/>
      <c r="J83" s="66"/>
      <c r="K83" s="67"/>
      <c r="L83" s="62"/>
      <c r="M83" s="16"/>
      <c r="N83" s="16"/>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15.75">
      <c r="A84" s="236" t="s">
        <v>154</v>
      </c>
      <c r="B84" s="237"/>
      <c r="C84" s="237"/>
      <c r="D84" s="237"/>
      <c r="E84" s="4" t="s">
        <v>87</v>
      </c>
      <c r="F84" s="128"/>
      <c r="G84" s="31">
        <v>15000</v>
      </c>
      <c r="H84" s="60">
        <f t="shared" si="10"/>
        <v>0</v>
      </c>
      <c r="I84" s="166"/>
      <c r="J84" s="66"/>
      <c r="K84" s="67"/>
      <c r="L84" s="62"/>
      <c r="M84" s="16"/>
      <c r="N84" s="16"/>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6.5" thickBot="1">
      <c r="A85" s="236" t="s">
        <v>106</v>
      </c>
      <c r="B85" s="237"/>
      <c r="C85" s="237"/>
      <c r="D85" s="237"/>
      <c r="E85" s="123" t="s">
        <v>87</v>
      </c>
      <c r="F85" s="128"/>
      <c r="G85" s="36">
        <v>383.5</v>
      </c>
      <c r="H85" s="99">
        <f>(F85*G85)</f>
        <v>0</v>
      </c>
      <c r="I85" s="65"/>
      <c r="J85" s="66"/>
      <c r="K85" s="67"/>
      <c r="L85" s="62"/>
      <c r="M85" s="16"/>
      <c r="N85" s="16"/>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6.5" thickBot="1">
      <c r="A86" s="16"/>
      <c r="B86" s="16"/>
      <c r="C86" s="16"/>
      <c r="D86" s="16"/>
      <c r="E86" s="16"/>
      <c r="F86" s="18"/>
      <c r="G86" s="125" t="s">
        <v>107</v>
      </c>
      <c r="H86" s="110">
        <f>SUM(H62:H85)</f>
        <v>0</v>
      </c>
      <c r="I86" s="68"/>
      <c r="J86" s="69"/>
      <c r="K86" s="70"/>
      <c r="L86" s="135"/>
      <c r="M86" s="7"/>
      <c r="N86" s="7"/>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16"/>
      <c r="B87" s="16"/>
      <c r="C87" s="16"/>
      <c r="D87" s="16"/>
      <c r="E87" s="16"/>
      <c r="F87" s="7"/>
      <c r="G87" s="38"/>
      <c r="H87" s="22"/>
      <c r="I87" s="71"/>
      <c r="J87" s="18"/>
      <c r="K87" s="137"/>
      <c r="L87" s="136"/>
      <c r="M87" s="7"/>
      <c r="N87" s="7"/>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5.75">
      <c r="A88" s="16"/>
      <c r="B88" s="16"/>
      <c r="C88" s="16"/>
      <c r="D88" s="16"/>
      <c r="E88" s="138">
        <v>0</v>
      </c>
      <c r="F88" s="7"/>
      <c r="G88" s="38"/>
      <c r="H88" s="142">
        <f>+E88</f>
        <v>0</v>
      </c>
      <c r="I88" s="245" t="s">
        <v>130</v>
      </c>
      <c r="J88" s="230" t="s">
        <v>108</v>
      </c>
      <c r="K88" s="232"/>
      <c r="L88" s="16"/>
      <c r="M88" s="7"/>
      <c r="N88" s="233"/>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234" t="s">
        <v>109</v>
      </c>
      <c r="G89" s="235"/>
      <c r="H89" s="73">
        <f>H59+H86</f>
        <v>0</v>
      </c>
      <c r="I89" s="246"/>
      <c r="J89" s="231"/>
      <c r="K89" s="232"/>
      <c r="L89" s="16"/>
      <c r="M89" s="7"/>
      <c r="N89" s="233"/>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27"/>
      <c r="F90" s="74" t="s">
        <v>110</v>
      </c>
      <c r="G90" s="75">
        <v>0.25</v>
      </c>
      <c r="H90" s="116">
        <f>H89*G90</f>
        <v>0</v>
      </c>
      <c r="I90" s="115">
        <f>+M96</f>
        <v>0</v>
      </c>
      <c r="J90" s="117">
        <f>H90-M96</f>
        <v>0</v>
      </c>
      <c r="K90" s="9"/>
      <c r="L90" s="9"/>
      <c r="M90" s="9"/>
      <c r="N90" s="126" t="s">
        <v>132</v>
      </c>
      <c r="O90" s="12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16"/>
      <c r="B91" s="16"/>
      <c r="C91" s="16"/>
      <c r="D91" s="16"/>
      <c r="E91" s="27"/>
      <c r="F91" s="77" t="s">
        <v>111</v>
      </c>
      <c r="G91" s="78"/>
      <c r="H91" s="13">
        <f>H89+H90</f>
        <v>0</v>
      </c>
      <c r="I91" s="20"/>
      <c r="J91" s="79"/>
      <c r="K91" s="22"/>
      <c r="L91" s="22"/>
      <c r="M91" s="7"/>
      <c r="N91" s="126"/>
      <c r="O91" s="12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16"/>
      <c r="B92" s="16"/>
      <c r="C92" s="16"/>
      <c r="D92" s="16"/>
      <c r="E92" s="27"/>
      <c r="F92" s="124" t="s">
        <v>113</v>
      </c>
      <c r="G92" s="82">
        <v>0.06</v>
      </c>
      <c r="H92" s="13">
        <f>H91*G92</f>
        <v>0</v>
      </c>
      <c r="I92" s="83"/>
      <c r="J92" s="80"/>
      <c r="K92" s="81" t="s">
        <v>112</v>
      </c>
      <c r="L92" s="111" t="s">
        <v>131</v>
      </c>
      <c r="M92" s="7"/>
      <c r="N92" s="135"/>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16"/>
      <c r="B93" s="16"/>
      <c r="C93" s="16"/>
      <c r="D93" s="16"/>
      <c r="E93" s="27"/>
      <c r="F93" s="4" t="s">
        <v>115</v>
      </c>
      <c r="G93" s="77"/>
      <c r="H93" s="13">
        <f>H91+H92</f>
        <v>0</v>
      </c>
      <c r="I93" s="80"/>
      <c r="J93" s="80" t="s">
        <v>114</v>
      </c>
      <c r="K93" s="6">
        <f>+H17</f>
        <v>0</v>
      </c>
      <c r="L93" s="112"/>
      <c r="M93" s="135"/>
      <c r="N93" s="7"/>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16"/>
      <c r="B94" s="16"/>
      <c r="C94" s="16"/>
      <c r="D94" s="16"/>
      <c r="E94" s="16"/>
      <c r="F94" s="124" t="s">
        <v>117</v>
      </c>
      <c r="G94" s="82">
        <v>0.2</v>
      </c>
      <c r="H94" s="13">
        <f>H93*G94</f>
        <v>0</v>
      </c>
      <c r="I94" s="80"/>
      <c r="J94" s="80" t="s">
        <v>116</v>
      </c>
      <c r="K94" s="6">
        <f>H44</f>
        <v>0</v>
      </c>
      <c r="L94" s="112"/>
      <c r="M94" s="135"/>
      <c r="N94" s="7"/>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16"/>
      <c r="B95" s="16"/>
      <c r="C95" s="16"/>
      <c r="D95" s="16"/>
      <c r="E95" s="16"/>
      <c r="F95" s="124" t="s">
        <v>119</v>
      </c>
      <c r="G95" s="74"/>
      <c r="H95" s="85">
        <f>H93+H94</f>
        <v>0</v>
      </c>
      <c r="I95" s="13"/>
      <c r="J95" s="80" t="s">
        <v>118</v>
      </c>
      <c r="K95" s="6">
        <f>H59-H46</f>
        <v>0</v>
      </c>
      <c r="L95" s="112"/>
      <c r="M95" s="84" t="s">
        <v>127</v>
      </c>
      <c r="N95" s="7"/>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16"/>
      <c r="B96" s="16"/>
      <c r="C96" s="16"/>
      <c r="D96" s="16"/>
      <c r="E96" s="16"/>
      <c r="F96" s="124" t="s">
        <v>125</v>
      </c>
      <c r="G96" s="87"/>
      <c r="H96" s="97">
        <f>'MAT (2)'!H121</f>
        <v>0</v>
      </c>
      <c r="I96" s="88" t="s">
        <v>120</v>
      </c>
      <c r="J96" s="86" t="s">
        <v>56</v>
      </c>
      <c r="K96" s="6">
        <f>SUM(K93:K95)</f>
        <v>0</v>
      </c>
      <c r="L96" s="113">
        <f>H95-H94</f>
        <v>0</v>
      </c>
      <c r="M96" s="114">
        <f>+(L96-K96)*0.3</f>
        <v>0</v>
      </c>
      <c r="N96" s="7"/>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16"/>
      <c r="B97" s="16" t="s">
        <v>121</v>
      </c>
      <c r="C97" s="16"/>
      <c r="D97" s="16"/>
      <c r="E97" s="16"/>
      <c r="F97" s="124" t="s">
        <v>126</v>
      </c>
      <c r="G97" s="90"/>
      <c r="H97" s="98">
        <f>H95+H96</f>
        <v>0</v>
      </c>
      <c r="I97" s="13"/>
      <c r="J97" s="89" t="e">
        <f>H95/H89</f>
        <v>#DIV/0!</v>
      </c>
      <c r="K97" s="7"/>
      <c r="L97" s="7"/>
      <c r="M97" s="23"/>
      <c r="N97" s="7"/>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16"/>
      <c r="B98" s="139" t="s">
        <v>122</v>
      </c>
      <c r="C98" s="139" t="s">
        <v>123</v>
      </c>
      <c r="D98" s="140" t="s">
        <v>124</v>
      </c>
      <c r="E98" s="132"/>
      <c r="F98" s="7"/>
      <c r="G98" s="92"/>
      <c r="H98" s="9"/>
      <c r="I98" s="7"/>
      <c r="J98" s="7"/>
      <c r="K98" s="7"/>
      <c r="L98" s="7"/>
      <c r="M98" s="9"/>
      <c r="N98" s="91"/>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16"/>
      <c r="B99" s="141">
        <v>0.27500000000000002</v>
      </c>
      <c r="C99" s="141">
        <v>0.05</v>
      </c>
      <c r="D99" s="141">
        <f>B99+C99</f>
        <v>0.32500000000000001</v>
      </c>
      <c r="E99" s="16"/>
      <c r="F99" s="92"/>
      <c r="G99" s="93"/>
      <c r="H99" s="9"/>
      <c r="I99" s="7"/>
      <c r="J99" s="7"/>
      <c r="K99" s="7"/>
      <c r="L99" s="7"/>
      <c r="M99" s="9"/>
      <c r="N99" s="7"/>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16"/>
      <c r="B100" s="16"/>
      <c r="C100" s="16"/>
      <c r="D100" s="16"/>
      <c r="E100" s="16"/>
      <c r="F100" s="23"/>
      <c r="G100" s="94"/>
      <c r="H100" s="93"/>
      <c r="I100" s="27"/>
      <c r="J100" s="7"/>
      <c r="K100" s="7"/>
      <c r="L100" s="7"/>
      <c r="M100" s="7"/>
      <c r="N100" s="7"/>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1"/>
      <c r="B101" s="1"/>
      <c r="C101" s="1"/>
      <c r="D101" s="1"/>
      <c r="E101" s="1"/>
      <c r="F101" s="23"/>
      <c r="G101" s="94"/>
      <c r="H101" s="93"/>
      <c r="I101" s="95"/>
      <c r="J101" s="18"/>
      <c r="K101" s="18"/>
      <c r="L101" s="18"/>
      <c r="M101" s="18"/>
      <c r="N101" s="18"/>
      <c r="O101" s="1"/>
      <c r="P101" s="1"/>
      <c r="Q101" s="1"/>
      <c r="R101" s="1"/>
      <c r="S101" s="1"/>
      <c r="T101" s="1"/>
      <c r="U101" s="1"/>
      <c r="V101" s="1"/>
      <c r="W101" s="1"/>
      <c r="X101" s="1"/>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1"/>
      <c r="B102" s="1"/>
      <c r="C102" s="1"/>
      <c r="D102" s="1"/>
      <c r="E102" s="1"/>
      <c r="F102" s="23"/>
      <c r="G102" s="76"/>
      <c r="H102" s="76"/>
      <c r="I102" s="18"/>
      <c r="J102" s="18"/>
      <c r="K102" s="18"/>
      <c r="L102" s="18"/>
      <c r="M102" s="18"/>
      <c r="N102" s="18"/>
      <c r="O102" s="1"/>
      <c r="P102" s="1"/>
      <c r="Q102" s="1"/>
      <c r="R102" s="1"/>
      <c r="S102" s="1"/>
      <c r="T102" s="1"/>
      <c r="U102" s="1"/>
      <c r="V102" s="1"/>
      <c r="W102" s="1"/>
      <c r="X102" s="1"/>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1"/>
      <c r="B103" s="1"/>
      <c r="C103" s="1"/>
      <c r="D103" s="1"/>
      <c r="E103" s="1"/>
      <c r="F103" s="23"/>
      <c r="G103" s="5"/>
      <c r="H103" s="1"/>
      <c r="I103" s="1"/>
      <c r="J103" s="18"/>
      <c r="K103" s="18"/>
      <c r="L103" s="18"/>
      <c r="M103" s="18"/>
      <c r="N103" s="18"/>
      <c r="O103" s="1"/>
      <c r="P103" s="1"/>
      <c r="Q103" s="1"/>
      <c r="R103" s="1"/>
      <c r="S103" s="1"/>
      <c r="T103" s="1"/>
      <c r="U103" s="1"/>
      <c r="V103" s="1"/>
      <c r="W103" s="1"/>
      <c r="X103" s="1"/>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1"/>
      <c r="B104" s="1"/>
      <c r="C104" s="1"/>
      <c r="D104" s="1"/>
      <c r="E104" s="1"/>
      <c r="F104" s="1"/>
      <c r="G104" s="18"/>
      <c r="H104" s="41"/>
      <c r="I104" s="1"/>
      <c r="J104" s="1"/>
      <c r="K104" s="1"/>
      <c r="L104" s="1"/>
      <c r="M104" s="1"/>
      <c r="N104" s="1"/>
      <c r="O104" s="1"/>
      <c r="P104" s="1"/>
      <c r="Q104" s="1"/>
      <c r="R104" s="1"/>
      <c r="S104" s="1"/>
      <c r="T104" s="1"/>
      <c r="U104" s="1"/>
      <c r="V104" s="1"/>
      <c r="W104" s="1"/>
      <c r="X104" s="1"/>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1"/>
      <c r="B105" s="1"/>
      <c r="C105" s="96"/>
      <c r="D105" s="1"/>
      <c r="E105" s="1"/>
      <c r="F105" s="1"/>
      <c r="G105" s="1"/>
      <c r="H105" s="1"/>
      <c r="I105" s="1"/>
      <c r="J105" s="1"/>
      <c r="K105" s="1"/>
      <c r="L105" s="1"/>
      <c r="M105" s="1"/>
      <c r="N105" s="1"/>
      <c r="O105" s="1"/>
      <c r="P105" s="1"/>
      <c r="Q105" s="1"/>
      <c r="R105" s="1"/>
      <c r="S105" s="1"/>
      <c r="T105" s="1"/>
      <c r="U105" s="1"/>
      <c r="V105" s="1"/>
      <c r="W105" s="1"/>
      <c r="X105" s="1"/>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1"/>
      <c r="B106" s="1"/>
      <c r="C106" s="96"/>
      <c r="D106" s="1"/>
      <c r="E106" s="1"/>
      <c r="F106" s="1"/>
      <c r="G106" s="18"/>
      <c r="H106" s="41"/>
      <c r="I106" s="1"/>
      <c r="J106" s="1"/>
      <c r="K106" s="1"/>
      <c r="L106" s="1"/>
      <c r="M106" s="1"/>
      <c r="N106" s="1"/>
      <c r="O106" s="1"/>
      <c r="P106" s="1"/>
      <c r="Q106" s="1"/>
      <c r="R106" s="1"/>
      <c r="S106" s="1"/>
      <c r="T106" s="1"/>
      <c r="U106" s="1"/>
      <c r="V106" s="1"/>
      <c r="W106" s="1"/>
      <c r="X106" s="1"/>
      <c r="Y106" s="1"/>
      <c r="Z106" s="120"/>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row>
    <row r="107" spans="1:72" ht="15.75">
      <c r="A107" s="1"/>
      <c r="B107" s="1"/>
      <c r="C107" s="96"/>
      <c r="D107" s="1"/>
      <c r="E107" s="1"/>
      <c r="F107" s="1"/>
      <c r="G107" s="1"/>
      <c r="H107" s="1"/>
      <c r="I107" s="1"/>
      <c r="J107" s="1"/>
      <c r="K107" s="1"/>
      <c r="L107" s="1"/>
      <c r="M107" s="1"/>
      <c r="N107" s="1"/>
      <c r="O107" s="1"/>
      <c r="P107" s="1"/>
      <c r="Q107" s="1"/>
      <c r="R107" s="1"/>
      <c r="S107" s="1"/>
      <c r="T107" s="1"/>
      <c r="U107" s="1"/>
      <c r="V107" s="1"/>
      <c r="W107" s="1"/>
      <c r="X107" s="1"/>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1"/>
      <c r="B108" s="1"/>
      <c r="C108" s="96"/>
      <c r="D108" s="1"/>
      <c r="E108" s="1"/>
      <c r="F108" s="1"/>
      <c r="G108" s="1"/>
      <c r="H108" s="1"/>
      <c r="I108" s="1"/>
      <c r="J108" s="1"/>
      <c r="K108" s="1"/>
      <c r="L108" s="1"/>
      <c r="M108" s="1"/>
      <c r="N108" s="1"/>
      <c r="O108" s="1"/>
      <c r="P108" s="1"/>
      <c r="Q108" s="1"/>
      <c r="R108" s="1"/>
      <c r="S108" s="1"/>
      <c r="T108" s="1"/>
      <c r="U108" s="1"/>
      <c r="V108" s="1"/>
      <c r="W108" s="1"/>
      <c r="X108" s="1"/>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1"/>
      <c r="B109" s="1"/>
      <c r="C109" s="40"/>
      <c r="D109" s="96"/>
      <c r="E109" s="96"/>
      <c r="F109" s="1"/>
      <c r="G109" s="1"/>
      <c r="H109" s="1"/>
      <c r="I109" s="1"/>
      <c r="J109" s="1"/>
      <c r="K109" s="1"/>
      <c r="L109" s="1"/>
      <c r="M109" s="1"/>
      <c r="N109" s="1"/>
      <c r="O109" s="1"/>
      <c r="P109" s="1"/>
      <c r="Q109" s="1"/>
      <c r="R109" s="1"/>
      <c r="S109" s="1"/>
      <c r="T109" s="1"/>
      <c r="U109" s="1"/>
      <c r="V109" s="1"/>
      <c r="W109" s="1"/>
      <c r="X109" s="1"/>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1"/>
      <c r="B110" s="96"/>
      <c r="C110" s="1"/>
      <c r="D110" s="1"/>
      <c r="E110" s="1"/>
      <c r="F110" s="1"/>
      <c r="G110" s="1"/>
      <c r="H110" s="1"/>
      <c r="I110" s="1"/>
      <c r="J110" s="1"/>
      <c r="K110" s="1"/>
      <c r="L110" s="1"/>
      <c r="M110" s="1"/>
      <c r="N110" s="1"/>
      <c r="O110" s="1"/>
      <c r="P110" s="1"/>
      <c r="Q110" s="1"/>
      <c r="R110" s="1"/>
      <c r="S110" s="1"/>
      <c r="T110" s="1"/>
      <c r="U110" s="1"/>
      <c r="V110" s="1"/>
      <c r="W110" s="1"/>
      <c r="X110" s="1"/>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1"/>
      <c r="B111" s="96"/>
      <c r="C111" s="1"/>
      <c r="D111" s="1"/>
      <c r="E111" s="1"/>
      <c r="F111" s="1"/>
      <c r="G111" s="1"/>
      <c r="H111" s="1"/>
      <c r="I111" s="1"/>
      <c r="J111" s="1"/>
      <c r="K111" s="1"/>
      <c r="L111" s="1"/>
      <c r="M111" s="1"/>
      <c r="N111" s="1"/>
      <c r="O111" s="1"/>
      <c r="P111" s="1"/>
      <c r="Q111" s="1"/>
      <c r="R111" s="1"/>
      <c r="S111" s="1"/>
      <c r="T111" s="1"/>
      <c r="U111" s="1"/>
      <c r="V111" s="1"/>
      <c r="W111" s="1"/>
      <c r="X111" s="1"/>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5.75">
      <c r="A112" s="1"/>
      <c r="B112" s="96"/>
      <c r="C112" s="96"/>
      <c r="D112" s="96"/>
      <c r="E112" s="96"/>
      <c r="F112" s="1"/>
      <c r="G112" s="1"/>
      <c r="H112" s="1"/>
      <c r="I112" s="1"/>
      <c r="J112" s="1"/>
      <c r="K112" s="1"/>
      <c r="L112" s="1"/>
      <c r="M112" s="1"/>
      <c r="N112" s="1"/>
      <c r="O112" s="1"/>
      <c r="P112" s="1"/>
      <c r="Q112" s="1"/>
      <c r="R112" s="1"/>
      <c r="S112" s="1"/>
      <c r="T112" s="1"/>
      <c r="U112" s="1"/>
      <c r="V112" s="1"/>
      <c r="W112" s="1"/>
      <c r="X112" s="1"/>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5.75">
      <c r="A113" s="1"/>
      <c r="B113" s="1"/>
      <c r="C113" s="1"/>
      <c r="D113" s="1"/>
      <c r="E113" s="1"/>
      <c r="F113" s="96"/>
      <c r="G113" s="72"/>
      <c r="H113" s="1"/>
      <c r="I113" s="1"/>
      <c r="J113" s="1"/>
      <c r="K113" s="1"/>
      <c r="L113" s="1"/>
      <c r="M113" s="1"/>
      <c r="N113" s="1"/>
      <c r="O113" s="1"/>
      <c r="P113" s="1"/>
      <c r="Q113" s="1"/>
      <c r="R113" s="1"/>
      <c r="S113" s="1"/>
      <c r="T113" s="1"/>
      <c r="U113" s="1"/>
      <c r="V113" s="1"/>
      <c r="W113" s="1"/>
      <c r="X113" s="1"/>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
      <c r="B118" s="1"/>
      <c r="C118" s="1"/>
      <c r="D118" s="1"/>
      <c r="E118" s="1"/>
      <c r="F118" s="1"/>
      <c r="G118" s="1"/>
      <c r="H118" s="1"/>
      <c r="I118" s="1"/>
      <c r="J118" s="1"/>
      <c r="K118" s="1"/>
      <c r="L118" s="1"/>
      <c r="O118" s="1"/>
      <c r="P118" s="1"/>
      <c r="Q118" s="1"/>
      <c r="R118" s="1"/>
      <c r="S118" s="1"/>
      <c r="T118" s="1"/>
      <c r="U118" s="1"/>
      <c r="V118" s="1"/>
      <c r="W118" s="1"/>
      <c r="X118" s="1"/>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F119" s="1"/>
      <c r="G119" s="1"/>
      <c r="H119" s="1"/>
      <c r="I119" s="1"/>
      <c r="J119" s="1"/>
      <c r="K119" s="1"/>
      <c r="L119" s="1"/>
      <c r="O119" s="1"/>
      <c r="P119" s="1"/>
      <c r="Q119" s="1"/>
      <c r="R119" s="1"/>
      <c r="S119" s="1"/>
      <c r="T119" s="1"/>
      <c r="U119" s="1"/>
      <c r="V119" s="1"/>
      <c r="W119" s="1"/>
      <c r="X119" s="1"/>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J120" s="1"/>
      <c r="K120" s="1"/>
      <c r="L120" s="1"/>
      <c r="M120" s="1"/>
      <c r="N120" s="1"/>
      <c r="O120" s="1"/>
      <c r="P120" s="1"/>
      <c r="Q120" s="1"/>
      <c r="R120" s="1"/>
      <c r="S120" s="1"/>
      <c r="T120" s="1"/>
      <c r="U120" s="1"/>
      <c r="V120" s="1"/>
      <c r="W120" s="1"/>
      <c r="X120" s="1"/>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sheetData>
  <mergeCells count="78">
    <mergeCell ref="A15:D15"/>
    <mergeCell ref="A1:H1"/>
    <mergeCell ref="A2:H2"/>
    <mergeCell ref="B5:J5"/>
    <mergeCell ref="A8:D8"/>
    <mergeCell ref="J8:M8"/>
    <mergeCell ref="A9:D9"/>
    <mergeCell ref="A10:D10"/>
    <mergeCell ref="A11:D11"/>
    <mergeCell ref="A12:D12"/>
    <mergeCell ref="A13:D13"/>
    <mergeCell ref="A14:D14"/>
    <mergeCell ref="A28:D28"/>
    <mergeCell ref="A16:D16"/>
    <mergeCell ref="O19:U19"/>
    <mergeCell ref="V19:X19"/>
    <mergeCell ref="A20:D20"/>
    <mergeCell ref="A21:D21"/>
    <mergeCell ref="A22:D22"/>
    <mergeCell ref="A23:D23"/>
    <mergeCell ref="A24:D24"/>
    <mergeCell ref="A25:D25"/>
    <mergeCell ref="A26:D26"/>
    <mergeCell ref="A27:D27"/>
    <mergeCell ref="A41:D41"/>
    <mergeCell ref="A29:D29"/>
    <mergeCell ref="A30:D30"/>
    <mergeCell ref="A31:D31"/>
    <mergeCell ref="A32:D32"/>
    <mergeCell ref="A33:D33"/>
    <mergeCell ref="A34:D34"/>
    <mergeCell ref="A35:D35"/>
    <mergeCell ref="A36:D36"/>
    <mergeCell ref="A38:D38"/>
    <mergeCell ref="A39:D39"/>
    <mergeCell ref="A40:D40"/>
    <mergeCell ref="A57:D57"/>
    <mergeCell ref="A42:D42"/>
    <mergeCell ref="A43:D43"/>
    <mergeCell ref="A46:D46"/>
    <mergeCell ref="A49:D49"/>
    <mergeCell ref="A50:D50"/>
    <mergeCell ref="A51:D51"/>
    <mergeCell ref="A52:D52"/>
    <mergeCell ref="A53:D53"/>
    <mergeCell ref="A54:D54"/>
    <mergeCell ref="A55:D55"/>
    <mergeCell ref="A56:D56"/>
    <mergeCell ref="A72:D72"/>
    <mergeCell ref="A61:D61"/>
    <mergeCell ref="A62:D62"/>
    <mergeCell ref="A63:D63"/>
    <mergeCell ref="A64:D64"/>
    <mergeCell ref="A65:D65"/>
    <mergeCell ref="A66:D66"/>
    <mergeCell ref="A67:D67"/>
    <mergeCell ref="A68:D68"/>
    <mergeCell ref="A69:D69"/>
    <mergeCell ref="A70:D70"/>
    <mergeCell ref="A71:D71"/>
    <mergeCell ref="A84:D84"/>
    <mergeCell ref="A73:D73"/>
    <mergeCell ref="A74:D74"/>
    <mergeCell ref="A75:D75"/>
    <mergeCell ref="A76:D76"/>
    <mergeCell ref="A77:D77"/>
    <mergeCell ref="A78:D78"/>
    <mergeCell ref="A79:D79"/>
    <mergeCell ref="A80:D80"/>
    <mergeCell ref="A81:D81"/>
    <mergeCell ref="A82:D82"/>
    <mergeCell ref="A83:D83"/>
    <mergeCell ref="A85:D85"/>
    <mergeCell ref="I88:I89"/>
    <mergeCell ref="J88:J89"/>
    <mergeCell ref="K88:K89"/>
    <mergeCell ref="N88:N89"/>
    <mergeCell ref="F89:G89"/>
  </mergeCells>
  <pageMargins left="0.7" right="0.7" top="0.75" bottom="0.75" header="0.3" footer="0.3"/>
  <pageSetup paperSize="9" scale="29" fitToWidth="0" orientation="landscape" horizontalDpi="300" verticalDpi="300" r:id="rId1"/>
  <rowBreaks count="1" manualBreakCount="1">
    <brk id="99"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2E660-2ACF-4E05-ADA7-6424B2B2361B}">
  <sheetPr>
    <pageSetUpPr fitToPage="1"/>
  </sheetPr>
  <dimension ref="A1:BT147"/>
  <sheetViews>
    <sheetView view="pageBreakPreview" topLeftCell="A2" zoomScale="87" zoomScaleNormal="70" zoomScaleSheetLayoutView="87" workbookViewId="0">
      <selection activeCell="J14" sqref="J14"/>
    </sheetView>
  </sheetViews>
  <sheetFormatPr baseColWidth="10" defaultColWidth="10.7109375" defaultRowHeight="15"/>
  <cols>
    <col min="3" max="3" width="11.42578125" customWidth="1"/>
    <col min="4" max="4" width="21.7109375" bestFit="1" customWidth="1"/>
    <col min="5" max="6" width="11.42578125" customWidth="1"/>
    <col min="7" max="7" width="13.42578125" customWidth="1"/>
    <col min="8" max="8" width="15.42578125" customWidth="1"/>
    <col min="10" max="10" width="13" customWidth="1"/>
    <col min="11" max="12" width="13.42578125" customWidth="1"/>
    <col min="13" max="13" width="12.42578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137</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c r="B9" s="274"/>
      <c r="C9" s="274"/>
      <c r="D9" s="275"/>
      <c r="E9" s="4" t="s">
        <v>11</v>
      </c>
      <c r="F9" s="129"/>
      <c r="G9" s="129"/>
      <c r="H9" s="148">
        <f>G9*F9</f>
        <v>0</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66"/>
      <c r="B10" s="267"/>
      <c r="C10" s="267"/>
      <c r="D10" s="268"/>
      <c r="E10" s="4" t="s">
        <v>11</v>
      </c>
      <c r="F10" s="129"/>
      <c r="G10" s="129"/>
      <c r="H10" s="148">
        <f t="shared" ref="H10:H29" si="0">G10*F10</f>
        <v>0</v>
      </c>
      <c r="I10" s="38"/>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66"/>
      <c r="B11" s="267"/>
      <c r="C11" s="267"/>
      <c r="D11" s="268"/>
      <c r="E11" s="4" t="s">
        <v>11</v>
      </c>
      <c r="F11" s="129"/>
      <c r="G11" s="129"/>
      <c r="H11" s="148">
        <f t="shared" si="0"/>
        <v>0</v>
      </c>
      <c r="I11" s="38"/>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66"/>
      <c r="B12" s="267"/>
      <c r="C12" s="267"/>
      <c r="D12" s="268"/>
      <c r="E12" s="4" t="s">
        <v>11</v>
      </c>
      <c r="F12" s="129"/>
      <c r="G12" s="129"/>
      <c r="H12" s="148">
        <f t="shared" si="0"/>
        <v>0</v>
      </c>
      <c r="I12" s="38"/>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66"/>
      <c r="B13" s="267"/>
      <c r="C13" s="267"/>
      <c r="D13" s="268"/>
      <c r="E13" s="4" t="s">
        <v>11</v>
      </c>
      <c r="F13" s="129"/>
      <c r="G13" s="129"/>
      <c r="H13" s="148">
        <f t="shared" si="0"/>
        <v>0</v>
      </c>
      <c r="I13" s="38"/>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66"/>
      <c r="B14" s="267"/>
      <c r="C14" s="267"/>
      <c r="D14" s="268"/>
      <c r="E14" s="4" t="s">
        <v>11</v>
      </c>
      <c r="F14" s="129"/>
      <c r="G14" s="129"/>
      <c r="H14" s="148">
        <f t="shared" si="0"/>
        <v>0</v>
      </c>
      <c r="I14" s="38"/>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66"/>
      <c r="B15" s="267"/>
      <c r="C15" s="267"/>
      <c r="D15" s="268"/>
      <c r="E15" s="4" t="s">
        <v>11</v>
      </c>
      <c r="F15" s="129"/>
      <c r="G15" s="129"/>
      <c r="H15" s="148">
        <f t="shared" si="0"/>
        <v>0</v>
      </c>
      <c r="I15" s="38"/>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c r="B16" s="267"/>
      <c r="C16" s="267"/>
      <c r="D16" s="268"/>
      <c r="E16" s="4" t="s">
        <v>11</v>
      </c>
      <c r="F16" s="129"/>
      <c r="G16" s="129"/>
      <c r="H16" s="148">
        <f t="shared" si="0"/>
        <v>0</v>
      </c>
      <c r="I16" s="38"/>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266"/>
      <c r="B17" s="267"/>
      <c r="C17" s="267"/>
      <c r="D17" s="268"/>
      <c r="E17" s="4" t="s">
        <v>11</v>
      </c>
      <c r="F17" s="129"/>
      <c r="G17" s="129"/>
      <c r="H17" s="148">
        <f t="shared" si="0"/>
        <v>0</v>
      </c>
      <c r="I17" s="38"/>
      <c r="J17" s="16"/>
      <c r="K17" s="139"/>
      <c r="L17" s="139"/>
      <c r="M17" s="139"/>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2"/>
      <c r="B18" s="267"/>
      <c r="C18" s="267"/>
      <c r="D18" s="268"/>
      <c r="E18" s="4" t="s">
        <v>11</v>
      </c>
      <c r="F18" s="129"/>
      <c r="G18" s="129"/>
      <c r="H18" s="148">
        <f t="shared" si="0"/>
        <v>0</v>
      </c>
      <c r="I18" s="38"/>
      <c r="J18" s="16"/>
      <c r="K18" s="139"/>
      <c r="L18" s="139"/>
      <c r="M18" s="139"/>
      <c r="N18" s="139"/>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266"/>
      <c r="B19" s="267"/>
      <c r="C19" s="267"/>
      <c r="D19" s="268"/>
      <c r="E19" s="4" t="s">
        <v>11</v>
      </c>
      <c r="F19" s="129"/>
      <c r="G19" s="129"/>
      <c r="H19" s="148">
        <f t="shared" si="0"/>
        <v>0</v>
      </c>
      <c r="I19" s="38"/>
      <c r="J19" s="16"/>
      <c r="K19" s="139"/>
      <c r="L19" s="139"/>
      <c r="M19" s="139"/>
      <c r="N19" s="139"/>
      <c r="O19" s="16"/>
      <c r="P19" s="16"/>
      <c r="Q19" s="16"/>
      <c r="R19" s="16"/>
      <c r="S19" s="16"/>
      <c r="T19" s="16"/>
      <c r="U19" s="16"/>
      <c r="V19" s="16"/>
      <c r="W19" s="16"/>
      <c r="X19" s="16"/>
      <c r="Y19" s="1"/>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15.75">
      <c r="A20" s="266"/>
      <c r="B20" s="267"/>
      <c r="C20" s="267"/>
      <c r="D20" s="268"/>
      <c r="E20" s="4" t="s">
        <v>11</v>
      </c>
      <c r="F20" s="129"/>
      <c r="G20" s="129"/>
      <c r="H20" s="148">
        <f t="shared" si="0"/>
        <v>0</v>
      </c>
      <c r="I20" s="38"/>
      <c r="J20" s="16"/>
      <c r="K20" s="139"/>
      <c r="L20" s="139"/>
      <c r="M20" s="139"/>
      <c r="N20" s="139"/>
      <c r="O20" s="16"/>
      <c r="P20" s="16"/>
      <c r="Q20" s="16"/>
      <c r="R20" s="16"/>
      <c r="S20" s="16"/>
      <c r="T20" s="16"/>
      <c r="U20" s="16"/>
      <c r="V20" s="16"/>
      <c r="W20" s="16"/>
      <c r="X20" s="16"/>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66"/>
      <c r="B21" s="267"/>
      <c r="C21" s="267"/>
      <c r="D21" s="268"/>
      <c r="E21" s="4" t="s">
        <v>11</v>
      </c>
      <c r="F21" s="129"/>
      <c r="G21" s="129"/>
      <c r="H21" s="148">
        <f t="shared" si="0"/>
        <v>0</v>
      </c>
      <c r="I21" s="38"/>
      <c r="J21" s="16"/>
      <c r="K21" s="139"/>
      <c r="L21" s="139"/>
      <c r="M21" s="139"/>
      <c r="N21" s="139"/>
      <c r="O21" s="16"/>
      <c r="P21" s="16"/>
      <c r="Q21" s="16"/>
      <c r="R21" s="16"/>
      <c r="S21" s="16"/>
      <c r="T21" s="16"/>
      <c r="U21" s="16"/>
      <c r="V21" s="16"/>
      <c r="W21" s="16"/>
      <c r="X21" s="16"/>
      <c r="Y21" s="1"/>
      <c r="Z21" s="120"/>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row>
    <row r="22" spans="1:72" ht="15.75">
      <c r="A22" s="266"/>
      <c r="B22" s="267"/>
      <c r="C22" s="267"/>
      <c r="D22" s="268"/>
      <c r="E22" s="4" t="s">
        <v>11</v>
      </c>
      <c r="F22" s="129"/>
      <c r="G22" s="129"/>
      <c r="H22" s="148">
        <f t="shared" si="0"/>
        <v>0</v>
      </c>
      <c r="I22" s="134"/>
      <c r="J22" s="16"/>
      <c r="K22" s="139"/>
      <c r="L22" s="139"/>
      <c r="M22" s="139"/>
      <c r="N22" s="139"/>
      <c r="O22" s="16"/>
      <c r="P22" s="16"/>
      <c r="Q22" s="16"/>
      <c r="R22" s="16"/>
      <c r="S22" s="16"/>
      <c r="T22" s="16"/>
      <c r="U22" s="16"/>
      <c r="V22" s="16"/>
      <c r="W22" s="16"/>
      <c r="X22" s="16"/>
      <c r="Y22" s="1"/>
      <c r="Z22" s="120"/>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row>
    <row r="23" spans="1:72" ht="15.75">
      <c r="A23" s="266"/>
      <c r="B23" s="267"/>
      <c r="C23" s="267"/>
      <c r="D23" s="268"/>
      <c r="E23" s="4" t="s">
        <v>183</v>
      </c>
      <c r="F23" s="129"/>
      <c r="G23" s="129"/>
      <c r="H23" s="148">
        <f t="shared" si="0"/>
        <v>0</v>
      </c>
      <c r="I23" s="134"/>
      <c r="J23" s="16"/>
      <c r="K23" s="139"/>
      <c r="L23" s="139"/>
      <c r="M23" s="139"/>
      <c r="N23" s="139"/>
      <c r="O23" s="16"/>
      <c r="P23" s="16"/>
      <c r="Q23" s="16"/>
      <c r="R23" s="16"/>
      <c r="S23" s="16"/>
      <c r="T23" s="16"/>
      <c r="U23" s="16"/>
      <c r="V23" s="16"/>
      <c r="W23" s="16"/>
      <c r="X23" s="16"/>
      <c r="Y23" s="1"/>
      <c r="Z23" s="120"/>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row>
    <row r="24" spans="1:72" ht="15.75">
      <c r="A24" s="266"/>
      <c r="B24" s="267"/>
      <c r="C24" s="267"/>
      <c r="D24" s="268"/>
      <c r="E24" s="4" t="s">
        <v>11</v>
      </c>
      <c r="F24" s="129"/>
      <c r="G24" s="129"/>
      <c r="H24" s="148">
        <f t="shared" si="0"/>
        <v>0</v>
      </c>
      <c r="I24" s="134"/>
      <c r="J24" s="16"/>
      <c r="K24" s="139"/>
      <c r="L24" s="139"/>
      <c r="M24" s="139"/>
      <c r="N24" s="139"/>
      <c r="O24" s="16"/>
      <c r="P24" s="16"/>
      <c r="Q24" s="16"/>
      <c r="R24" s="16"/>
      <c r="S24" s="16"/>
      <c r="T24" s="16"/>
      <c r="U24" s="16"/>
      <c r="V24" s="16"/>
      <c r="W24" s="16"/>
      <c r="X24" s="16"/>
      <c r="Y24" s="1"/>
      <c r="Z24" s="120"/>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row>
    <row r="25" spans="1:72" ht="15.75">
      <c r="A25" s="266"/>
      <c r="B25" s="267"/>
      <c r="C25" s="267"/>
      <c r="D25" s="268"/>
      <c r="E25" s="4" t="s">
        <v>196</v>
      </c>
      <c r="F25" s="129"/>
      <c r="G25" s="129"/>
      <c r="H25" s="148">
        <f t="shared" si="0"/>
        <v>0</v>
      </c>
      <c r="I25" s="134"/>
      <c r="J25" s="16"/>
      <c r="K25" s="139"/>
      <c r="L25" s="280" t="s">
        <v>158</v>
      </c>
      <c r="M25" s="280"/>
      <c r="N25" s="280"/>
      <c r="O25" s="280"/>
      <c r="P25" s="280"/>
      <c r="Q25" s="280"/>
      <c r="R25" s="16"/>
      <c r="S25" s="16"/>
      <c r="T25" s="16"/>
      <c r="U25" s="16"/>
      <c r="V25" s="16"/>
      <c r="W25" s="16"/>
      <c r="X25" s="16"/>
      <c r="Y25" s="1"/>
      <c r="Z25" s="120"/>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row>
    <row r="26" spans="1:72" ht="15.75">
      <c r="A26" s="272"/>
      <c r="B26" s="267"/>
      <c r="C26" s="267"/>
      <c r="D26" s="268"/>
      <c r="E26" s="4" t="s">
        <v>11</v>
      </c>
      <c r="F26" s="129"/>
      <c r="G26" s="129"/>
      <c r="H26" s="148">
        <f t="shared" si="0"/>
        <v>0</v>
      </c>
      <c r="I26" s="134"/>
      <c r="J26" s="16"/>
      <c r="K26" s="139"/>
      <c r="L26" s="280"/>
      <c r="M26" s="280"/>
      <c r="N26" s="280"/>
      <c r="O26" s="280"/>
      <c r="P26" s="280"/>
      <c r="Q26" s="280"/>
      <c r="R26" s="16"/>
      <c r="S26" s="16"/>
      <c r="T26" s="16"/>
      <c r="U26" s="16"/>
      <c r="V26" s="16"/>
      <c r="W26" s="16"/>
      <c r="X26" s="16"/>
      <c r="Y26" s="1"/>
      <c r="Z26" s="120"/>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row>
    <row r="27" spans="1:72" ht="15.75">
      <c r="A27" s="266"/>
      <c r="B27" s="267"/>
      <c r="C27" s="267"/>
      <c r="D27" s="268"/>
      <c r="E27" s="4" t="s">
        <v>11</v>
      </c>
      <c r="F27" s="129"/>
      <c r="G27" s="129"/>
      <c r="H27" s="148">
        <f t="shared" si="0"/>
        <v>0</v>
      </c>
      <c r="I27" s="134"/>
      <c r="J27" s="16"/>
      <c r="K27" s="139"/>
      <c r="L27" s="280"/>
      <c r="M27" s="280"/>
      <c r="N27" s="280"/>
      <c r="O27" s="280"/>
      <c r="P27" s="280"/>
      <c r="Q27" s="280"/>
      <c r="R27" s="16"/>
      <c r="S27" s="16"/>
      <c r="T27" s="16"/>
      <c r="U27" s="16"/>
      <c r="V27" s="16"/>
      <c r="W27" s="16"/>
      <c r="X27" s="16"/>
      <c r="Y27" s="1"/>
      <c r="Z27" s="120"/>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row>
    <row r="28" spans="1:72" ht="15.75">
      <c r="A28" s="266"/>
      <c r="B28" s="267"/>
      <c r="C28" s="267"/>
      <c r="D28" s="268"/>
      <c r="E28" s="4" t="s">
        <v>200</v>
      </c>
      <c r="F28" s="129"/>
      <c r="G28" s="129"/>
      <c r="H28" s="148">
        <f t="shared" si="0"/>
        <v>0</v>
      </c>
      <c r="I28" s="134"/>
      <c r="J28" s="16"/>
      <c r="K28" s="139"/>
      <c r="L28" s="280"/>
      <c r="M28" s="280"/>
      <c r="N28" s="280"/>
      <c r="O28" s="280"/>
      <c r="P28" s="280"/>
      <c r="Q28" s="280"/>
      <c r="R28" s="16"/>
      <c r="S28" s="16"/>
      <c r="T28" s="16"/>
      <c r="U28" s="16"/>
      <c r="V28" s="16"/>
      <c r="W28" s="16"/>
      <c r="X28" s="16"/>
      <c r="Y28" s="1"/>
      <c r="Z28" s="120"/>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row>
    <row r="29" spans="1:72" ht="15.75">
      <c r="A29" s="266"/>
      <c r="B29" s="267"/>
      <c r="C29" s="267"/>
      <c r="D29" s="268"/>
      <c r="E29" s="4" t="s">
        <v>11</v>
      </c>
      <c r="F29" s="129"/>
      <c r="G29" s="129"/>
      <c r="H29" s="148">
        <f t="shared" si="0"/>
        <v>0</v>
      </c>
      <c r="I29" s="134">
        <f>H29*1.455</f>
        <v>0</v>
      </c>
      <c r="J29" s="16"/>
      <c r="K29" s="139"/>
      <c r="L29" s="139"/>
      <c r="M29" s="139"/>
      <c r="N29" s="139"/>
      <c r="O29" s="16"/>
      <c r="P29" s="16"/>
      <c r="Q29" s="16"/>
      <c r="R29" s="16"/>
      <c r="S29" s="16"/>
      <c r="T29" s="16"/>
      <c r="U29" s="16"/>
      <c r="V29" s="16"/>
      <c r="W29" s="16"/>
      <c r="X29" s="16"/>
      <c r="Y29" s="1"/>
      <c r="Z29" s="120"/>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row>
    <row r="30" spans="1:72" ht="15.75">
      <c r="A30" s="16"/>
      <c r="B30" s="16"/>
      <c r="C30" s="16"/>
      <c r="D30" s="16"/>
      <c r="E30" s="16"/>
      <c r="F30" s="16"/>
      <c r="G30" s="6" t="s">
        <v>12</v>
      </c>
      <c r="H30" s="6">
        <f>SUM(H9:H29)</f>
        <v>0</v>
      </c>
      <c r="I30" s="134"/>
      <c r="J30" s="2"/>
      <c r="K30" s="139"/>
      <c r="L30" s="139"/>
      <c r="M30" s="143"/>
      <c r="N30" s="139"/>
      <c r="O30" s="16"/>
      <c r="P30" s="16"/>
      <c r="Q30" s="16"/>
      <c r="R30" s="16"/>
      <c r="S30" s="16"/>
      <c r="T30" s="16"/>
      <c r="U30" s="16"/>
      <c r="V30" s="16"/>
      <c r="W30" s="16"/>
      <c r="X30" s="16"/>
      <c r="Y30" s="1"/>
      <c r="Z30" s="120"/>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row>
    <row r="31" spans="1:72" ht="15.75">
      <c r="A31" s="27"/>
      <c r="B31" s="16"/>
      <c r="C31" s="16"/>
      <c r="D31" s="16"/>
      <c r="E31" s="16"/>
      <c r="F31" s="16"/>
      <c r="G31" s="16"/>
      <c r="H31" s="30"/>
      <c r="I31" s="30"/>
      <c r="J31" s="144"/>
      <c r="K31" s="144"/>
      <c r="L31" s="16"/>
      <c r="M31" s="3"/>
      <c r="N31" s="16"/>
      <c r="O31" s="16"/>
      <c r="P31" s="16"/>
      <c r="Q31" s="16"/>
      <c r="R31" s="16"/>
      <c r="S31" s="16"/>
      <c r="T31" s="16"/>
      <c r="U31" s="16"/>
      <c r="V31" s="16"/>
      <c r="W31" s="16"/>
      <c r="X31" s="16"/>
      <c r="Y31" s="1"/>
      <c r="Z31" s="120"/>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row>
    <row r="32" spans="1:72" ht="15.75">
      <c r="A32" s="3" t="s">
        <v>13</v>
      </c>
      <c r="B32" s="7"/>
      <c r="C32" s="7"/>
      <c r="D32" s="7"/>
      <c r="E32" s="7"/>
      <c r="F32" s="7"/>
      <c r="G32" s="8"/>
      <c r="H32" s="9"/>
      <c r="I32" s="9"/>
      <c r="J32" s="10"/>
      <c r="K32" s="7"/>
      <c r="L32" s="7"/>
      <c r="M32" s="7"/>
      <c r="N32" s="7"/>
      <c r="O32" s="269" t="s">
        <v>14</v>
      </c>
      <c r="P32" s="270"/>
      <c r="Q32" s="270"/>
      <c r="R32" s="270"/>
      <c r="S32" s="270"/>
      <c r="T32" s="270"/>
      <c r="U32" s="271"/>
      <c r="V32" s="263" t="s">
        <v>15</v>
      </c>
      <c r="W32" s="263"/>
      <c r="X32" s="264"/>
      <c r="Y32" s="1" t="s">
        <v>157</v>
      </c>
      <c r="Z32" s="120"/>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row>
    <row r="33" spans="1:72" ht="31.5">
      <c r="A33" s="265" t="s">
        <v>16</v>
      </c>
      <c r="B33" s="265"/>
      <c r="C33" s="265"/>
      <c r="D33" s="265"/>
      <c r="E33" s="121" t="s">
        <v>8</v>
      </c>
      <c r="F33" s="121" t="s">
        <v>9</v>
      </c>
      <c r="G33" s="121" t="s">
        <v>159</v>
      </c>
      <c r="H33" s="121" t="s">
        <v>0</v>
      </c>
      <c r="I33" s="121" t="s">
        <v>9</v>
      </c>
      <c r="J33" s="121" t="s">
        <v>17</v>
      </c>
      <c r="K33" s="121" t="s">
        <v>0</v>
      </c>
      <c r="L33" s="121" t="s">
        <v>9</v>
      </c>
      <c r="M33" s="11" t="s">
        <v>160</v>
      </c>
      <c r="N33" s="121" t="s">
        <v>0</v>
      </c>
      <c r="O33" s="121" t="s">
        <v>18</v>
      </c>
      <c r="P33" s="121" t="s">
        <v>19</v>
      </c>
      <c r="Q33" s="121" t="s">
        <v>20</v>
      </c>
      <c r="R33" s="121" t="s">
        <v>21</v>
      </c>
      <c r="S33" s="121" t="s">
        <v>22</v>
      </c>
      <c r="T33" s="121" t="s">
        <v>23</v>
      </c>
      <c r="U33" s="121" t="s">
        <v>24</v>
      </c>
      <c r="V33" s="11" t="s">
        <v>25</v>
      </c>
      <c r="W33" s="11" t="s">
        <v>24</v>
      </c>
      <c r="X33" s="11" t="s">
        <v>26</v>
      </c>
      <c r="Y33" s="1"/>
      <c r="Z33" s="120"/>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row>
    <row r="34" spans="1:72" ht="15.75">
      <c r="A34" s="242" t="s">
        <v>30</v>
      </c>
      <c r="B34" s="243"/>
      <c r="C34" s="243"/>
      <c r="D34" s="244"/>
      <c r="E34" s="124" t="s">
        <v>28</v>
      </c>
      <c r="F34" s="128"/>
      <c r="G34" s="12">
        <v>390.39</v>
      </c>
      <c r="H34" s="12">
        <f t="shared" ref="H34:H48" si="1">F34*G34</f>
        <v>0</v>
      </c>
      <c r="I34" s="128"/>
      <c r="J34" s="13">
        <v>358.81</v>
      </c>
      <c r="K34" s="13">
        <f t="shared" ref="K34:K56" si="2">I34*J34</f>
        <v>0</v>
      </c>
      <c r="L34" s="129"/>
      <c r="M34" s="13">
        <v>538.27</v>
      </c>
      <c r="N34" s="13">
        <f t="shared" ref="N34:N56" si="3">L34*M34</f>
        <v>0</v>
      </c>
      <c r="O34" s="107"/>
      <c r="P34" s="107"/>
      <c r="Q34" s="107"/>
      <c r="R34" s="107"/>
      <c r="S34" s="107"/>
      <c r="T34" s="107"/>
      <c r="U34" s="107"/>
      <c r="V34" s="15">
        <f t="shared" ref="V34:V56" si="4">+O34+P34+Q34+R34+S34+T34+U34-W34-X34</f>
        <v>0</v>
      </c>
      <c r="W34" s="107"/>
      <c r="X34" s="107"/>
      <c r="Y34" s="16"/>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ht="15.75">
      <c r="A35" s="260" t="s">
        <v>163</v>
      </c>
      <c r="B35" s="260"/>
      <c r="C35" s="260"/>
      <c r="D35" s="260"/>
      <c r="E35" s="124" t="s">
        <v>28</v>
      </c>
      <c r="F35" s="128"/>
      <c r="G35" s="12">
        <v>243.45</v>
      </c>
      <c r="H35" s="12">
        <f t="shared" si="1"/>
        <v>0</v>
      </c>
      <c r="I35" s="128"/>
      <c r="J35" s="13">
        <v>211.59</v>
      </c>
      <c r="K35" s="13">
        <f t="shared" si="2"/>
        <v>0</v>
      </c>
      <c r="L35" s="129"/>
      <c r="M35" s="13">
        <v>317.39</v>
      </c>
      <c r="N35" s="13">
        <f t="shared" si="3"/>
        <v>0</v>
      </c>
      <c r="O35" s="107"/>
      <c r="P35" s="107"/>
      <c r="Q35" s="107"/>
      <c r="R35" s="107"/>
      <c r="S35" s="107"/>
      <c r="T35" s="107"/>
      <c r="U35" s="107"/>
      <c r="V35" s="15">
        <f t="shared" si="4"/>
        <v>0</v>
      </c>
      <c r="W35" s="107"/>
      <c r="X35" s="107"/>
      <c r="Y35" s="16" t="s">
        <v>168</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s="102" customFormat="1" ht="15.75">
      <c r="A36" s="242" t="s">
        <v>31</v>
      </c>
      <c r="B36" s="243"/>
      <c r="C36" s="243"/>
      <c r="D36" s="244"/>
      <c r="E36" s="124" t="s">
        <v>28</v>
      </c>
      <c r="F36" s="128"/>
      <c r="G36" s="14">
        <v>390.39</v>
      </c>
      <c r="H36" s="12">
        <f t="shared" si="1"/>
        <v>0</v>
      </c>
      <c r="I36" s="128"/>
      <c r="J36" s="13">
        <v>358.81</v>
      </c>
      <c r="K36" s="13">
        <f t="shared" si="2"/>
        <v>0</v>
      </c>
      <c r="L36" s="129"/>
      <c r="M36" s="13">
        <v>538.22</v>
      </c>
      <c r="N36" s="13">
        <f t="shared" si="3"/>
        <v>0</v>
      </c>
      <c r="O36" s="107"/>
      <c r="P36" s="107"/>
      <c r="Q36" s="107"/>
      <c r="R36" s="107"/>
      <c r="S36" s="107"/>
      <c r="T36" s="107"/>
      <c r="U36" s="107"/>
      <c r="V36" s="15">
        <f t="shared" si="4"/>
        <v>0</v>
      </c>
      <c r="W36" s="107"/>
      <c r="X36" s="107"/>
      <c r="Y36" s="7" t="s">
        <v>161</v>
      </c>
      <c r="Z36" s="101"/>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row>
    <row r="37" spans="1:72" s="106" customFormat="1" ht="15.75">
      <c r="A37" s="242" t="s">
        <v>32</v>
      </c>
      <c r="B37" s="243"/>
      <c r="C37" s="243"/>
      <c r="D37" s="244"/>
      <c r="E37" s="124" t="s">
        <v>28</v>
      </c>
      <c r="F37" s="128"/>
      <c r="G37" s="14">
        <v>231.67</v>
      </c>
      <c r="H37" s="12">
        <f t="shared" si="1"/>
        <v>0</v>
      </c>
      <c r="I37" s="128"/>
      <c r="J37" s="13">
        <v>197.63</v>
      </c>
      <c r="K37" s="13">
        <f t="shared" si="2"/>
        <v>0</v>
      </c>
      <c r="L37" s="129"/>
      <c r="M37" s="13">
        <v>296.45</v>
      </c>
      <c r="N37" s="13">
        <f t="shared" si="3"/>
        <v>0</v>
      </c>
      <c r="O37" s="107"/>
      <c r="P37" s="107"/>
      <c r="Q37" s="107"/>
      <c r="R37" s="107"/>
      <c r="S37" s="107"/>
      <c r="T37" s="107"/>
      <c r="U37" s="107"/>
      <c r="V37" s="15">
        <f t="shared" si="4"/>
        <v>0</v>
      </c>
      <c r="W37" s="107"/>
      <c r="X37" s="107"/>
      <c r="Y37" s="104" t="s">
        <v>162</v>
      </c>
      <c r="Z37" s="105"/>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c r="BO37" s="104"/>
      <c r="BP37" s="104"/>
      <c r="BQ37" s="104"/>
      <c r="BR37" s="104"/>
      <c r="BS37" s="104"/>
      <c r="BT37" s="104"/>
    </row>
    <row r="38" spans="1:72" ht="15.75">
      <c r="A38" s="242" t="s">
        <v>33</v>
      </c>
      <c r="B38" s="243"/>
      <c r="C38" s="243"/>
      <c r="D38" s="244"/>
      <c r="E38" s="124" t="s">
        <v>28</v>
      </c>
      <c r="F38" s="128"/>
      <c r="G38" s="14">
        <v>310.62</v>
      </c>
      <c r="H38" s="12">
        <f t="shared" si="1"/>
        <v>0</v>
      </c>
      <c r="I38" s="128"/>
      <c r="J38" s="13">
        <v>291.24</v>
      </c>
      <c r="K38" s="13">
        <f t="shared" si="2"/>
        <v>0</v>
      </c>
      <c r="L38" s="129"/>
      <c r="M38" s="13">
        <v>436.87</v>
      </c>
      <c r="N38" s="13">
        <f t="shared" si="3"/>
        <v>0</v>
      </c>
      <c r="O38" s="107"/>
      <c r="P38" s="107"/>
      <c r="Q38" s="107"/>
      <c r="R38" s="107"/>
      <c r="S38" s="107"/>
      <c r="T38" s="107"/>
      <c r="U38" s="107"/>
      <c r="V38" s="15">
        <f t="shared" si="4"/>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s="100" customFormat="1" ht="15.75">
      <c r="A39" s="242" t="s">
        <v>34</v>
      </c>
      <c r="B39" s="243"/>
      <c r="C39" s="243"/>
      <c r="D39" s="244"/>
      <c r="E39" s="124" t="s">
        <v>28</v>
      </c>
      <c r="F39" s="128"/>
      <c r="G39" s="14">
        <v>310.62</v>
      </c>
      <c r="H39" s="12">
        <f t="shared" si="1"/>
        <v>0</v>
      </c>
      <c r="I39" s="128"/>
      <c r="J39" s="13">
        <v>291.24</v>
      </c>
      <c r="K39" s="13">
        <f t="shared" si="2"/>
        <v>0</v>
      </c>
      <c r="L39" s="129"/>
      <c r="M39" s="13">
        <v>436.87</v>
      </c>
      <c r="N39" s="13">
        <f t="shared" si="3"/>
        <v>0</v>
      </c>
      <c r="O39" s="107"/>
      <c r="P39" s="107"/>
      <c r="Q39" s="107"/>
      <c r="R39" s="107"/>
      <c r="S39" s="107"/>
      <c r="T39" s="107"/>
      <c r="U39" s="107"/>
      <c r="V39" s="15">
        <f t="shared" si="4"/>
        <v>0</v>
      </c>
      <c r="W39" s="107"/>
      <c r="X39" s="107"/>
      <c r="Y39" s="16" t="s">
        <v>164</v>
      </c>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s="106" customFormat="1" ht="15.75">
      <c r="A40" s="260" t="s">
        <v>128</v>
      </c>
      <c r="B40" s="260"/>
      <c r="C40" s="260"/>
      <c r="D40" s="260"/>
      <c r="E40" s="124" t="s">
        <v>28</v>
      </c>
      <c r="F40" s="128"/>
      <c r="G40" s="14"/>
      <c r="H40" s="12">
        <f t="shared" si="1"/>
        <v>0</v>
      </c>
      <c r="I40" s="128"/>
      <c r="J40" s="13">
        <v>0</v>
      </c>
      <c r="K40" s="13">
        <f t="shared" si="2"/>
        <v>0</v>
      </c>
      <c r="L40" s="129"/>
      <c r="M40" s="13">
        <v>0</v>
      </c>
      <c r="N40" s="13">
        <f t="shared" si="3"/>
        <v>0</v>
      </c>
      <c r="O40" s="107"/>
      <c r="P40" s="107"/>
      <c r="Q40" s="107"/>
      <c r="R40" s="107"/>
      <c r="S40" s="107"/>
      <c r="T40" s="108"/>
      <c r="U40" s="107"/>
      <c r="V40" s="15">
        <f t="shared" si="4"/>
        <v>0</v>
      </c>
      <c r="W40" s="107"/>
      <c r="X40" s="107"/>
      <c r="Y40" s="104"/>
      <c r="Z40" s="105"/>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c r="BQ40" s="104"/>
      <c r="BR40" s="104"/>
      <c r="BS40" s="104"/>
      <c r="BT40" s="104"/>
    </row>
    <row r="41" spans="1:72" ht="15.75">
      <c r="A41" s="242" t="s">
        <v>35</v>
      </c>
      <c r="B41" s="243"/>
      <c r="C41" s="243"/>
      <c r="D41" s="244"/>
      <c r="E41" s="124" t="s">
        <v>28</v>
      </c>
      <c r="F41" s="128"/>
      <c r="G41" s="14">
        <v>199.6</v>
      </c>
      <c r="H41" s="14">
        <f t="shared" si="1"/>
        <v>0</v>
      </c>
      <c r="I41" s="128"/>
      <c r="J41" s="13">
        <v>159.6</v>
      </c>
      <c r="K41" s="13">
        <f t="shared" si="2"/>
        <v>0</v>
      </c>
      <c r="L41" s="129"/>
      <c r="M41" s="13">
        <v>239.4</v>
      </c>
      <c r="N41" s="13">
        <f t="shared" si="3"/>
        <v>0</v>
      </c>
      <c r="O41" s="107"/>
      <c r="P41" s="107"/>
      <c r="Q41" s="107"/>
      <c r="R41" s="107"/>
      <c r="S41" s="107"/>
      <c r="T41" s="108"/>
      <c r="U41" s="107"/>
      <c r="V41" s="15">
        <f t="shared" si="4"/>
        <v>0</v>
      </c>
      <c r="W41" s="107"/>
      <c r="X41" s="107"/>
      <c r="Y41" s="16"/>
      <c r="Z41" s="17"/>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row>
    <row r="42" spans="1:72" s="106" customFormat="1" ht="15.75">
      <c r="A42" s="260" t="s">
        <v>129</v>
      </c>
      <c r="B42" s="260"/>
      <c r="C42" s="260"/>
      <c r="D42" s="260"/>
      <c r="E42" s="124" t="s">
        <v>28</v>
      </c>
      <c r="F42" s="128"/>
      <c r="G42" s="14">
        <v>199.6</v>
      </c>
      <c r="H42" s="14">
        <f t="shared" si="1"/>
        <v>0</v>
      </c>
      <c r="I42" s="128"/>
      <c r="J42" s="13">
        <v>159.6</v>
      </c>
      <c r="K42" s="13">
        <f t="shared" si="2"/>
        <v>0</v>
      </c>
      <c r="L42" s="129"/>
      <c r="M42" s="13">
        <v>239.4</v>
      </c>
      <c r="N42" s="13">
        <f t="shared" si="3"/>
        <v>0</v>
      </c>
      <c r="O42" s="107"/>
      <c r="P42" s="107"/>
      <c r="Q42" s="107"/>
      <c r="R42" s="107"/>
      <c r="S42" s="107"/>
      <c r="T42" s="108"/>
      <c r="U42" s="107"/>
      <c r="V42" s="15">
        <f t="shared" si="4"/>
        <v>0</v>
      </c>
      <c r="W42" s="107"/>
      <c r="X42" s="107"/>
      <c r="Y42" s="104"/>
      <c r="Z42" s="105"/>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c r="BO42" s="104"/>
      <c r="BP42" s="104"/>
      <c r="BQ42" s="104"/>
      <c r="BR42" s="104"/>
      <c r="BS42" s="104"/>
      <c r="BT42" s="104"/>
    </row>
    <row r="43" spans="1:72" s="100" customFormat="1" ht="15.75">
      <c r="A43" s="260" t="s">
        <v>36</v>
      </c>
      <c r="B43" s="260"/>
      <c r="C43" s="260"/>
      <c r="D43" s="260"/>
      <c r="E43" s="124" t="s">
        <v>28</v>
      </c>
      <c r="F43" s="128"/>
      <c r="G43" s="14">
        <v>199.6</v>
      </c>
      <c r="H43" s="14">
        <f t="shared" si="1"/>
        <v>0</v>
      </c>
      <c r="I43" s="128"/>
      <c r="J43" s="13">
        <v>159.6</v>
      </c>
      <c r="K43" s="13">
        <f t="shared" si="2"/>
        <v>0</v>
      </c>
      <c r="L43" s="129"/>
      <c r="M43" s="13">
        <v>239.4</v>
      </c>
      <c r="N43" s="13">
        <f t="shared" si="3"/>
        <v>0</v>
      </c>
      <c r="O43" s="107"/>
      <c r="P43" s="107"/>
      <c r="Q43" s="107"/>
      <c r="R43" s="107"/>
      <c r="S43" s="107"/>
      <c r="T43" s="108"/>
      <c r="U43" s="107"/>
      <c r="V43" s="15">
        <f t="shared" si="4"/>
        <v>0</v>
      </c>
      <c r="W43" s="107"/>
      <c r="X43" s="107"/>
      <c r="Y43" s="16"/>
      <c r="Z43" s="17"/>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row>
    <row r="44" spans="1:72" s="100" customFormat="1" ht="15.75">
      <c r="A44" s="260" t="s">
        <v>37</v>
      </c>
      <c r="B44" s="260"/>
      <c r="C44" s="260"/>
      <c r="D44" s="260"/>
      <c r="E44" s="124" t="s">
        <v>28</v>
      </c>
      <c r="F44" s="128"/>
      <c r="G44" s="14">
        <v>211.15</v>
      </c>
      <c r="H44" s="12">
        <f t="shared" si="1"/>
        <v>0</v>
      </c>
      <c r="I44" s="128"/>
      <c r="J44" s="13">
        <v>173.29</v>
      </c>
      <c r="K44" s="13">
        <f t="shared" si="2"/>
        <v>0</v>
      </c>
      <c r="L44" s="129"/>
      <c r="M44" s="13">
        <v>259.94</v>
      </c>
      <c r="N44" s="13">
        <f t="shared" si="3"/>
        <v>0</v>
      </c>
      <c r="O44" s="107"/>
      <c r="P44" s="107"/>
      <c r="Q44" s="107"/>
      <c r="R44" s="107"/>
      <c r="S44" s="107"/>
      <c r="T44" s="108"/>
      <c r="U44" s="107"/>
      <c r="V44" s="15">
        <f t="shared" si="4"/>
        <v>0</v>
      </c>
      <c r="W44" s="107"/>
      <c r="X44" s="107"/>
      <c r="Y44" s="16" t="s">
        <v>166</v>
      </c>
      <c r="Z44" s="17"/>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row>
    <row r="45" spans="1:72" ht="15.75">
      <c r="A45" s="260" t="s">
        <v>38</v>
      </c>
      <c r="B45" s="260"/>
      <c r="C45" s="260"/>
      <c r="D45" s="260"/>
      <c r="E45" s="124" t="s">
        <v>28</v>
      </c>
      <c r="F45" s="128"/>
      <c r="G45" s="14">
        <v>199.6</v>
      </c>
      <c r="H45" s="12">
        <f t="shared" si="1"/>
        <v>0</v>
      </c>
      <c r="I45" s="128"/>
      <c r="J45" s="13">
        <v>159.6</v>
      </c>
      <c r="K45" s="13">
        <f t="shared" si="2"/>
        <v>0</v>
      </c>
      <c r="L45" s="129"/>
      <c r="M45" s="13">
        <v>239.4</v>
      </c>
      <c r="N45" s="13">
        <f t="shared" si="3"/>
        <v>0</v>
      </c>
      <c r="O45" s="107"/>
      <c r="P45" s="107"/>
      <c r="Q45" s="107"/>
      <c r="R45" s="107"/>
      <c r="S45" s="107"/>
      <c r="T45" s="108"/>
      <c r="U45" s="107"/>
      <c r="V45" s="15">
        <f t="shared" si="4"/>
        <v>0</v>
      </c>
      <c r="W45" s="107"/>
      <c r="X45" s="107"/>
      <c r="Y45" s="16" t="s">
        <v>165</v>
      </c>
      <c r="Z45" s="17"/>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row>
    <row r="46" spans="1:72" ht="15.75">
      <c r="A46" s="260" t="s">
        <v>39</v>
      </c>
      <c r="B46" s="260"/>
      <c r="C46" s="260"/>
      <c r="D46" s="260"/>
      <c r="E46" s="124" t="s">
        <v>28</v>
      </c>
      <c r="F46" s="128"/>
      <c r="G46" s="14">
        <v>187.81</v>
      </c>
      <c r="H46" s="14">
        <f t="shared" si="1"/>
        <v>0</v>
      </c>
      <c r="I46" s="128"/>
      <c r="J46" s="13">
        <v>145.62</v>
      </c>
      <c r="K46" s="13">
        <f t="shared" si="2"/>
        <v>0</v>
      </c>
      <c r="L46" s="129"/>
      <c r="M46" s="13">
        <v>218.43</v>
      </c>
      <c r="N46" s="13">
        <f t="shared" si="3"/>
        <v>0</v>
      </c>
      <c r="O46" s="107"/>
      <c r="P46" s="107"/>
      <c r="Q46" s="107"/>
      <c r="R46" s="107"/>
      <c r="S46" s="107"/>
      <c r="T46" s="108"/>
      <c r="U46" s="107"/>
      <c r="V46" s="15">
        <f t="shared" si="4"/>
        <v>0</v>
      </c>
      <c r="W46" s="107"/>
      <c r="X46" s="107"/>
      <c r="Y46" s="16"/>
      <c r="Z46" s="17"/>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row>
    <row r="47" spans="1:72" s="100" customFormat="1" ht="15.75">
      <c r="A47" s="242" t="s">
        <v>40</v>
      </c>
      <c r="B47" s="243"/>
      <c r="C47" s="243"/>
      <c r="D47" s="244"/>
      <c r="E47" s="124" t="s">
        <v>28</v>
      </c>
      <c r="F47" s="128"/>
      <c r="G47" s="14"/>
      <c r="H47" s="14">
        <f t="shared" si="1"/>
        <v>0</v>
      </c>
      <c r="I47" s="128"/>
      <c r="J47" s="13">
        <v>0</v>
      </c>
      <c r="K47" s="13">
        <f t="shared" si="2"/>
        <v>0</v>
      </c>
      <c r="L47" s="129"/>
      <c r="M47" s="13"/>
      <c r="N47" s="13">
        <f t="shared" si="3"/>
        <v>0</v>
      </c>
      <c r="O47" s="107"/>
      <c r="P47" s="107"/>
      <c r="Q47" s="107"/>
      <c r="R47" s="107"/>
      <c r="S47" s="107"/>
      <c r="T47" s="108"/>
      <c r="U47" s="107"/>
      <c r="V47" s="15">
        <f t="shared" si="4"/>
        <v>0</v>
      </c>
      <c r="W47" s="107"/>
      <c r="X47" s="107"/>
      <c r="Y47" s="3"/>
      <c r="Z47" s="17"/>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row>
    <row r="48" spans="1:72" s="100" customFormat="1" ht="15.75">
      <c r="A48" s="242" t="s">
        <v>41</v>
      </c>
      <c r="B48" s="243"/>
      <c r="C48" s="243"/>
      <c r="D48" s="244"/>
      <c r="E48" s="124" t="s">
        <v>28</v>
      </c>
      <c r="F48" s="128"/>
      <c r="G48" s="14">
        <v>187.81</v>
      </c>
      <c r="H48" s="14">
        <f t="shared" si="1"/>
        <v>0</v>
      </c>
      <c r="I48" s="128"/>
      <c r="J48" s="13">
        <v>145.62</v>
      </c>
      <c r="K48" s="13">
        <f t="shared" si="2"/>
        <v>0</v>
      </c>
      <c r="L48" s="129"/>
      <c r="M48" s="13">
        <v>218.43</v>
      </c>
      <c r="N48" s="13">
        <f t="shared" si="3"/>
        <v>0</v>
      </c>
      <c r="O48" s="107"/>
      <c r="P48" s="107"/>
      <c r="Q48" s="107"/>
      <c r="R48" s="107"/>
      <c r="S48" s="107"/>
      <c r="T48" s="107"/>
      <c r="U48" s="107"/>
      <c r="V48" s="15">
        <f t="shared" si="4"/>
        <v>0</v>
      </c>
      <c r="W48" s="107"/>
      <c r="X48" s="107"/>
      <c r="Y48" s="16" t="s">
        <v>167</v>
      </c>
      <c r="Z48" s="17"/>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row>
    <row r="49" spans="1:72" ht="15.75">
      <c r="A49" s="242" t="s">
        <v>42</v>
      </c>
      <c r="B49" s="243"/>
      <c r="C49" s="243"/>
      <c r="D49" s="244"/>
      <c r="E49" s="124" t="s">
        <v>28</v>
      </c>
      <c r="F49" s="128"/>
      <c r="G49" s="14">
        <v>94.81</v>
      </c>
      <c r="H49" s="14">
        <f>F49*G49</f>
        <v>0</v>
      </c>
      <c r="I49" s="128"/>
      <c r="J49" s="13">
        <v>145.62</v>
      </c>
      <c r="K49" s="13">
        <f t="shared" si="2"/>
        <v>0</v>
      </c>
      <c r="L49" s="129"/>
      <c r="M49" s="13">
        <v>218.43</v>
      </c>
      <c r="N49" s="13">
        <f t="shared" si="3"/>
        <v>0</v>
      </c>
      <c r="O49" s="109"/>
      <c r="P49" s="109"/>
      <c r="Q49" s="109"/>
      <c r="R49" s="109"/>
      <c r="S49" s="109"/>
      <c r="T49" s="109"/>
      <c r="U49" s="107"/>
      <c r="V49" s="15">
        <f t="shared" si="4"/>
        <v>0</v>
      </c>
      <c r="W49" s="107"/>
      <c r="X49" s="107"/>
      <c r="Y49" s="16"/>
      <c r="Z49" s="17"/>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row>
    <row r="50" spans="1:72" ht="15.75">
      <c r="A50" s="167" t="s">
        <v>169</v>
      </c>
      <c r="B50" s="168"/>
      <c r="C50" s="168"/>
      <c r="D50" s="169"/>
      <c r="E50" s="124" t="s">
        <v>28</v>
      </c>
      <c r="F50" s="128"/>
      <c r="G50" s="12">
        <v>243.45</v>
      </c>
      <c r="H50" s="12">
        <f t="shared" ref="H50:H56" si="5">F50*G50</f>
        <v>0</v>
      </c>
      <c r="I50" s="128"/>
      <c r="J50" s="13">
        <v>211.59</v>
      </c>
      <c r="K50" s="13">
        <f t="shared" si="2"/>
        <v>0</v>
      </c>
      <c r="L50" s="129"/>
      <c r="M50" s="13">
        <v>317.39</v>
      </c>
      <c r="N50" s="13">
        <f t="shared" si="3"/>
        <v>0</v>
      </c>
      <c r="O50" s="109"/>
      <c r="P50" s="109"/>
      <c r="Q50" s="109"/>
      <c r="R50" s="109"/>
      <c r="S50" s="109"/>
      <c r="T50" s="109"/>
      <c r="U50" s="107"/>
      <c r="V50" s="15">
        <v>0</v>
      </c>
      <c r="W50" s="107"/>
      <c r="X50" s="107"/>
      <c r="Y50" s="16" t="s">
        <v>170</v>
      </c>
      <c r="Z50" s="17"/>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row>
    <row r="51" spans="1:72" ht="15.75">
      <c r="A51" s="260" t="s">
        <v>27</v>
      </c>
      <c r="B51" s="260"/>
      <c r="C51" s="260"/>
      <c r="D51" s="260"/>
      <c r="E51" s="124" t="s">
        <v>28</v>
      </c>
      <c r="F51" s="128"/>
      <c r="G51" s="12">
        <v>339.75</v>
      </c>
      <c r="H51" s="12">
        <f t="shared" si="5"/>
        <v>0</v>
      </c>
      <c r="I51" s="128"/>
      <c r="J51" s="13">
        <v>325.79000000000002</v>
      </c>
      <c r="K51" s="13">
        <f t="shared" si="2"/>
        <v>0</v>
      </c>
      <c r="L51" s="129"/>
      <c r="M51" s="13">
        <v>488.68</v>
      </c>
      <c r="N51" s="13">
        <f t="shared" si="3"/>
        <v>0</v>
      </c>
      <c r="O51" s="107"/>
      <c r="P51" s="107"/>
      <c r="Q51" s="107"/>
      <c r="R51" s="107"/>
      <c r="S51" s="107"/>
      <c r="T51" s="107"/>
      <c r="U51" s="107"/>
      <c r="V51" s="15">
        <f>+O51+P51+Q51+R51+S51+T51+U51-W51-X51</f>
        <v>0</v>
      </c>
      <c r="W51" s="107"/>
      <c r="X51" s="107"/>
      <c r="Y51" s="16"/>
      <c r="Z51" s="17"/>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row>
    <row r="52" spans="1:72" ht="15.75">
      <c r="A52" s="260" t="s">
        <v>29</v>
      </c>
      <c r="B52" s="260"/>
      <c r="C52" s="260"/>
      <c r="D52" s="260"/>
      <c r="E52" s="124" t="s">
        <v>28</v>
      </c>
      <c r="F52" s="128"/>
      <c r="G52" s="12">
        <v>339.75</v>
      </c>
      <c r="H52" s="12">
        <f t="shared" si="5"/>
        <v>0</v>
      </c>
      <c r="I52" s="128"/>
      <c r="J52" s="13">
        <v>325.79000000000002</v>
      </c>
      <c r="K52" s="13">
        <f t="shared" si="2"/>
        <v>0</v>
      </c>
      <c r="L52" s="129"/>
      <c r="M52" s="13">
        <v>488.68</v>
      </c>
      <c r="N52" s="13">
        <f t="shared" si="3"/>
        <v>0</v>
      </c>
      <c r="O52" s="107"/>
      <c r="P52" s="107"/>
      <c r="Q52" s="107"/>
      <c r="R52" s="107"/>
      <c r="S52" s="107"/>
      <c r="T52" s="107"/>
      <c r="U52" s="107"/>
      <c r="V52" s="15">
        <f>+O52+P52+Q52+R52+S52+T52+U52-W52-X52</f>
        <v>0</v>
      </c>
      <c r="W52" s="107"/>
      <c r="X52" s="107"/>
      <c r="Y52" s="16"/>
      <c r="Z52" s="17"/>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row>
    <row r="53" spans="1:72" ht="15.75">
      <c r="A53" s="242" t="s">
        <v>43</v>
      </c>
      <c r="B53" s="243"/>
      <c r="C53" s="243"/>
      <c r="D53" s="244"/>
      <c r="E53" s="124" t="s">
        <v>28</v>
      </c>
      <c r="F53" s="128"/>
      <c r="G53" s="12">
        <v>339.75</v>
      </c>
      <c r="H53" s="12">
        <f t="shared" si="5"/>
        <v>0</v>
      </c>
      <c r="I53" s="128"/>
      <c r="J53" s="13">
        <v>325.79000000000002</v>
      </c>
      <c r="K53" s="13">
        <f t="shared" si="2"/>
        <v>0</v>
      </c>
      <c r="L53" s="129"/>
      <c r="M53" s="13">
        <v>488.68</v>
      </c>
      <c r="N53" s="13">
        <f t="shared" si="3"/>
        <v>0</v>
      </c>
      <c r="O53" s="107"/>
      <c r="P53" s="107"/>
      <c r="Q53" s="107"/>
      <c r="R53" s="107"/>
      <c r="S53" s="107"/>
      <c r="T53" s="107"/>
      <c r="U53" s="107"/>
      <c r="V53" s="15">
        <f t="shared" si="4"/>
        <v>0</v>
      </c>
      <c r="W53" s="107"/>
      <c r="X53" s="107"/>
      <c r="Y53" s="16"/>
      <c r="Z53" s="17"/>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row>
    <row r="54" spans="1:72" ht="15.75">
      <c r="A54" s="242" t="s">
        <v>44</v>
      </c>
      <c r="B54" s="243"/>
      <c r="C54" s="243"/>
      <c r="D54" s="244"/>
      <c r="E54" s="124" t="s">
        <v>28</v>
      </c>
      <c r="F54" s="128"/>
      <c r="G54" s="12">
        <v>339.75</v>
      </c>
      <c r="H54" s="12">
        <f t="shared" si="5"/>
        <v>0</v>
      </c>
      <c r="I54" s="128"/>
      <c r="J54" s="13">
        <v>325.79000000000002</v>
      </c>
      <c r="K54" s="13">
        <f t="shared" si="2"/>
        <v>0</v>
      </c>
      <c r="L54" s="129"/>
      <c r="M54" s="13">
        <v>488.68</v>
      </c>
      <c r="N54" s="13">
        <f t="shared" si="3"/>
        <v>0</v>
      </c>
      <c r="O54" s="107"/>
      <c r="P54" s="107"/>
      <c r="Q54" s="107"/>
      <c r="R54" s="107"/>
      <c r="S54" s="107"/>
      <c r="T54" s="107"/>
      <c r="U54" s="107"/>
      <c r="V54" s="15">
        <f t="shared" si="4"/>
        <v>0</v>
      </c>
      <c r="W54" s="107"/>
      <c r="X54" s="107"/>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15.75">
      <c r="A55" s="242" t="s">
        <v>45</v>
      </c>
      <c r="B55" s="243"/>
      <c r="C55" s="243"/>
      <c r="D55" s="244"/>
      <c r="E55" s="124" t="s">
        <v>28</v>
      </c>
      <c r="F55" s="128"/>
      <c r="G55" s="14">
        <v>1004.49</v>
      </c>
      <c r="H55" s="14">
        <f t="shared" si="5"/>
        <v>0</v>
      </c>
      <c r="I55" s="128"/>
      <c r="J55" s="13">
        <v>1164.98</v>
      </c>
      <c r="K55" s="13">
        <f t="shared" si="2"/>
        <v>0</v>
      </c>
      <c r="L55" s="129"/>
      <c r="M55" s="13">
        <v>1747.46</v>
      </c>
      <c r="N55" s="13">
        <f t="shared" si="3"/>
        <v>0</v>
      </c>
      <c r="O55" s="107"/>
      <c r="P55" s="107"/>
      <c r="Q55" s="107"/>
      <c r="R55" s="107"/>
      <c r="S55" s="107"/>
      <c r="T55" s="107"/>
      <c r="U55" s="107"/>
      <c r="V55" s="15">
        <f t="shared" si="4"/>
        <v>0</v>
      </c>
      <c r="W55" s="107"/>
      <c r="X55" s="107"/>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15.75">
      <c r="A56" s="242" t="s">
        <v>46</v>
      </c>
      <c r="B56" s="243"/>
      <c r="C56" s="243"/>
      <c r="D56" s="244"/>
      <c r="E56" s="124" t="s">
        <v>28</v>
      </c>
      <c r="F56" s="128"/>
      <c r="G56" s="14"/>
      <c r="H56" s="14">
        <f t="shared" si="5"/>
        <v>0</v>
      </c>
      <c r="I56" s="128"/>
      <c r="J56" s="13">
        <f t="shared" ref="J56" si="6">G56*1.5</f>
        <v>0</v>
      </c>
      <c r="K56" s="13">
        <f t="shared" si="2"/>
        <v>0</v>
      </c>
      <c r="L56" s="129"/>
      <c r="M56" s="13">
        <f t="shared" ref="M56" si="7">G56*2.25</f>
        <v>0</v>
      </c>
      <c r="N56" s="13">
        <f t="shared" si="3"/>
        <v>0</v>
      </c>
      <c r="O56" s="107"/>
      <c r="P56" s="107"/>
      <c r="Q56" s="107"/>
      <c r="R56" s="107"/>
      <c r="S56" s="107"/>
      <c r="T56" s="107"/>
      <c r="U56" s="107"/>
      <c r="V56" s="15">
        <f t="shared" si="4"/>
        <v>0</v>
      </c>
      <c r="W56" s="107"/>
      <c r="X56" s="107"/>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15.75">
      <c r="A57" s="7"/>
      <c r="B57" s="7"/>
      <c r="C57" s="7"/>
      <c r="D57" s="7"/>
      <c r="E57" s="7"/>
      <c r="F57" s="7">
        <f>V57</f>
        <v>0</v>
      </c>
      <c r="G57" s="6" t="s">
        <v>47</v>
      </c>
      <c r="H57" s="19">
        <f>SUM(H34:H56)</f>
        <v>0</v>
      </c>
      <c r="I57" s="103"/>
      <c r="J57" s="6" t="s">
        <v>48</v>
      </c>
      <c r="K57" s="6">
        <f>SUM(K34:K56)</f>
        <v>0</v>
      </c>
      <c r="L57" s="145"/>
      <c r="M57" s="21" t="s">
        <v>48</v>
      </c>
      <c r="N57" s="6">
        <f>SUM(N34:N56)</f>
        <v>0</v>
      </c>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7"/>
      <c r="B58" s="7"/>
      <c r="C58" s="7"/>
      <c r="D58" s="7"/>
      <c r="E58" s="7"/>
      <c r="F58" s="7"/>
      <c r="G58" s="6" t="s">
        <v>49</v>
      </c>
      <c r="H58" s="19">
        <f>H57+K57+N57</f>
        <v>0</v>
      </c>
      <c r="I58" s="22"/>
      <c r="J58" s="22"/>
      <c r="K58" s="22"/>
      <c r="L58" s="7"/>
      <c r="M58" s="23"/>
      <c r="N58" s="22"/>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261" t="s">
        <v>50</v>
      </c>
      <c r="B59" s="261"/>
      <c r="C59" s="261"/>
      <c r="D59" s="261"/>
      <c r="E59" s="24"/>
      <c r="F59" s="25"/>
      <c r="G59" s="26" t="s">
        <v>51</v>
      </c>
      <c r="H59" s="6">
        <f>+H58*0.06</f>
        <v>0</v>
      </c>
      <c r="I59" s="22"/>
      <c r="J59" s="7"/>
      <c r="K59" s="7"/>
      <c r="L59" s="7"/>
      <c r="M59" s="7"/>
      <c r="N59" s="7"/>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27"/>
      <c r="B60" s="7"/>
      <c r="C60" s="7"/>
      <c r="D60" s="7"/>
      <c r="E60" s="7"/>
      <c r="F60" s="7"/>
      <c r="G60" s="124"/>
      <c r="H60" s="14">
        <f>+H58+H59</f>
        <v>0</v>
      </c>
      <c r="I60" s="22"/>
      <c r="J60" s="7"/>
      <c r="K60" s="7"/>
      <c r="L60" s="7"/>
      <c r="M60" s="7"/>
      <c r="N60" s="7"/>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62" t="s">
        <v>52</v>
      </c>
      <c r="B61" s="262"/>
      <c r="C61" s="262"/>
      <c r="D61" s="262"/>
      <c r="E61" s="16"/>
      <c r="F61" s="16"/>
      <c r="G61" s="16"/>
      <c r="H61" s="16"/>
      <c r="I61" s="16"/>
      <c r="J61" s="16"/>
      <c r="K61" s="16"/>
      <c r="L61" s="16"/>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55" t="s">
        <v>7</v>
      </c>
      <c r="B62" s="255"/>
      <c r="C62" s="255"/>
      <c r="D62" s="255"/>
      <c r="E62" s="28" t="s">
        <v>8</v>
      </c>
      <c r="F62" s="118" t="s">
        <v>9</v>
      </c>
      <c r="G62" s="118" t="s">
        <v>10</v>
      </c>
      <c r="H62" s="118" t="s">
        <v>0</v>
      </c>
      <c r="I62" s="38"/>
      <c r="J62" s="118" t="s">
        <v>53</v>
      </c>
      <c r="K62" s="118" t="s">
        <v>54</v>
      </c>
      <c r="L62" s="118" t="s">
        <v>55</v>
      </c>
      <c r="M62" s="118" t="s">
        <v>56</v>
      </c>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33.6" customHeight="1">
      <c r="A63" s="257" t="s">
        <v>133</v>
      </c>
      <c r="B63" s="258"/>
      <c r="C63" s="258"/>
      <c r="D63" s="258"/>
      <c r="E63" s="31" t="s">
        <v>57</v>
      </c>
      <c r="F63" s="146">
        <v>0</v>
      </c>
      <c r="G63" s="127">
        <v>170</v>
      </c>
      <c r="H63" s="127">
        <f t="shared" ref="H63:H69" si="8">F63*G63</f>
        <v>0</v>
      </c>
      <c r="I63" s="30"/>
      <c r="J63" s="31"/>
      <c r="K63" s="31"/>
      <c r="L63" s="31"/>
      <c r="M63" s="31">
        <f>J63+K63+L63</f>
        <v>0</v>
      </c>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33.6" customHeight="1">
      <c r="A64" s="257" t="s">
        <v>134</v>
      </c>
      <c r="B64" s="258"/>
      <c r="C64" s="258"/>
      <c r="D64" s="258"/>
      <c r="E64" s="31" t="s">
        <v>57</v>
      </c>
      <c r="F64" s="146">
        <v>0</v>
      </c>
      <c r="G64" s="127">
        <v>180</v>
      </c>
      <c r="H64" s="127">
        <f t="shared" si="8"/>
        <v>0</v>
      </c>
      <c r="I64" s="30"/>
      <c r="J64" s="31"/>
      <c r="K64" s="31"/>
      <c r="L64" s="31"/>
      <c r="M64" s="31">
        <f>J64+K64+L64</f>
        <v>0</v>
      </c>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33.6" customHeight="1">
      <c r="A65" s="257" t="s">
        <v>58</v>
      </c>
      <c r="B65" s="258"/>
      <c r="C65" s="258"/>
      <c r="D65" s="258"/>
      <c r="E65" s="31" t="s">
        <v>57</v>
      </c>
      <c r="F65" s="146">
        <v>0</v>
      </c>
      <c r="G65" s="127">
        <v>80</v>
      </c>
      <c r="H65" s="127">
        <f t="shared" si="8"/>
        <v>0</v>
      </c>
      <c r="I65" s="30"/>
      <c r="J65" s="31"/>
      <c r="K65" s="31"/>
      <c r="L65" s="31"/>
      <c r="M65" s="31">
        <f>J65+K65+L65</f>
        <v>0</v>
      </c>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33.6" customHeight="1">
      <c r="A66" s="257" t="s">
        <v>135</v>
      </c>
      <c r="B66" s="258"/>
      <c r="C66" s="258"/>
      <c r="D66" s="258"/>
      <c r="E66" s="31" t="s">
        <v>57</v>
      </c>
      <c r="F66" s="146">
        <v>0</v>
      </c>
      <c r="G66" s="127">
        <v>150</v>
      </c>
      <c r="H66" s="127">
        <f t="shared" si="8"/>
        <v>0</v>
      </c>
      <c r="I66" s="30"/>
      <c r="J66" s="31"/>
      <c r="K66" s="31"/>
      <c r="L66" s="31"/>
      <c r="M66" s="31">
        <f>J66+K66+L66</f>
        <v>0</v>
      </c>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33.6" customHeight="1">
      <c r="A67" s="257"/>
      <c r="B67" s="258"/>
      <c r="C67" s="258"/>
      <c r="D67" s="258"/>
      <c r="E67" s="31" t="s">
        <v>57</v>
      </c>
      <c r="F67" s="146">
        <v>0</v>
      </c>
      <c r="G67" s="127"/>
      <c r="H67" s="127">
        <f t="shared" si="8"/>
        <v>0</v>
      </c>
      <c r="I67" s="30"/>
      <c r="J67" s="31"/>
      <c r="K67" s="31"/>
      <c r="L67" s="31"/>
      <c r="M67" s="31">
        <f t="shared" ref="M67:M69" si="9">J67+K67+L67</f>
        <v>0</v>
      </c>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33.6" customHeight="1">
      <c r="A68" s="257"/>
      <c r="B68" s="258"/>
      <c r="C68" s="258"/>
      <c r="D68" s="258"/>
      <c r="E68" s="31" t="s">
        <v>59</v>
      </c>
      <c r="F68" s="146">
        <v>0</v>
      </c>
      <c r="G68" s="127"/>
      <c r="H68" s="127">
        <f t="shared" si="8"/>
        <v>0</v>
      </c>
      <c r="I68" s="30"/>
      <c r="J68" s="31"/>
      <c r="K68" s="31"/>
      <c r="L68" s="31"/>
      <c r="M68" s="31">
        <f t="shared" si="9"/>
        <v>0</v>
      </c>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33.6" customHeight="1">
      <c r="A69" s="257" t="s">
        <v>60</v>
      </c>
      <c r="B69" s="258"/>
      <c r="C69" s="258"/>
      <c r="D69" s="258"/>
      <c r="E69" s="31" t="s">
        <v>61</v>
      </c>
      <c r="F69" s="146">
        <v>0</v>
      </c>
      <c r="G69" s="127">
        <v>2.5</v>
      </c>
      <c r="H69" s="127">
        <f t="shared" si="8"/>
        <v>0</v>
      </c>
      <c r="I69" s="30"/>
      <c r="J69" s="31"/>
      <c r="K69" s="31"/>
      <c r="L69" s="31"/>
      <c r="M69" s="31">
        <f t="shared" si="9"/>
        <v>0</v>
      </c>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16"/>
      <c r="B70" s="16"/>
      <c r="C70" s="16"/>
      <c r="D70" s="16"/>
      <c r="E70" s="16"/>
      <c r="F70" s="16"/>
      <c r="G70" s="34" t="s">
        <v>62</v>
      </c>
      <c r="H70" s="34">
        <f>SUM(H63:H69)</f>
        <v>0</v>
      </c>
      <c r="I70" s="22"/>
      <c r="J70" s="16"/>
      <c r="K70" s="16"/>
      <c r="L70" s="16"/>
      <c r="M70" s="139"/>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53" t="s">
        <v>63</v>
      </c>
      <c r="B71" s="253"/>
      <c r="C71" s="16"/>
      <c r="D71" s="16"/>
      <c r="E71" s="16"/>
      <c r="F71" s="16"/>
      <c r="G71" s="16"/>
      <c r="H71" s="16"/>
      <c r="I71" s="16"/>
      <c r="J71" s="16"/>
      <c r="K71" s="16"/>
      <c r="L71" s="16"/>
      <c r="M71" s="139"/>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55" t="s">
        <v>7</v>
      </c>
      <c r="B72" s="255"/>
      <c r="C72" s="255"/>
      <c r="D72" s="255"/>
      <c r="E72" s="28" t="s">
        <v>8</v>
      </c>
      <c r="F72" s="118" t="s">
        <v>9</v>
      </c>
      <c r="G72" s="118" t="s">
        <v>10</v>
      </c>
      <c r="H72" s="118" t="s">
        <v>0</v>
      </c>
      <c r="I72" s="38"/>
      <c r="J72" s="35" t="s">
        <v>64</v>
      </c>
      <c r="K72" s="35" t="s">
        <v>65</v>
      </c>
      <c r="L72" s="35" t="s">
        <v>66</v>
      </c>
      <c r="M72" s="35" t="s">
        <v>56</v>
      </c>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21.6" customHeight="1">
      <c r="A73" s="236" t="s">
        <v>67</v>
      </c>
      <c r="B73" s="237"/>
      <c r="C73" s="237"/>
      <c r="D73" s="259"/>
      <c r="E73" s="32" t="s">
        <v>68</v>
      </c>
      <c r="F73" s="147">
        <v>0</v>
      </c>
      <c r="G73" s="30">
        <v>23</v>
      </c>
      <c r="H73" s="33">
        <f>F73*G73</f>
        <v>0</v>
      </c>
      <c r="I73" s="30"/>
      <c r="J73" s="36"/>
      <c r="K73" s="36"/>
      <c r="L73" s="36"/>
      <c r="M73" s="36">
        <f>J73+K73+L73</f>
        <v>0</v>
      </c>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21.6" customHeight="1">
      <c r="A74" s="236" t="s">
        <v>69</v>
      </c>
      <c r="B74" s="237"/>
      <c r="C74" s="237"/>
      <c r="D74" s="259"/>
      <c r="E74" s="32" t="s">
        <v>68</v>
      </c>
      <c r="F74" s="147">
        <v>0</v>
      </c>
      <c r="G74" s="29">
        <v>24</v>
      </c>
      <c r="H74" s="33">
        <f>F74*G74</f>
        <v>0</v>
      </c>
      <c r="I74" s="30"/>
      <c r="J74" s="36"/>
      <c r="K74" s="36"/>
      <c r="L74" s="36"/>
      <c r="M74" s="36">
        <f>J74+K74+L74</f>
        <v>0</v>
      </c>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16"/>
      <c r="B75" s="16"/>
      <c r="C75" s="16"/>
      <c r="D75" s="16"/>
      <c r="E75" s="16"/>
      <c r="F75" s="16"/>
      <c r="G75" s="118" t="s">
        <v>70</v>
      </c>
      <c r="H75" s="34">
        <f>SUM(H73:H74)</f>
        <v>0</v>
      </c>
      <c r="I75" s="30"/>
      <c r="J75" s="16"/>
      <c r="K75" s="16"/>
      <c r="L75" s="16"/>
      <c r="M75" s="16"/>
      <c r="N75" s="16"/>
      <c r="O75" s="16"/>
      <c r="P75" s="16"/>
      <c r="Q75" s="16"/>
      <c r="R75" s="16"/>
      <c r="S75" s="16"/>
      <c r="T75" s="16"/>
      <c r="U75" s="16"/>
      <c r="V75" s="16"/>
      <c r="W75" s="16"/>
      <c r="X75" s="16"/>
      <c r="Y75" s="1"/>
      <c r="Z75" s="120"/>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row>
    <row r="76" spans="1:72" ht="15.75">
      <c r="A76" s="253" t="s">
        <v>71</v>
      </c>
      <c r="B76" s="253"/>
      <c r="C76" s="16"/>
      <c r="D76" s="16"/>
      <c r="E76" s="16"/>
      <c r="F76" s="16"/>
      <c r="G76" s="16"/>
      <c r="H76" s="16"/>
      <c r="I76" s="16"/>
      <c r="J76" s="16"/>
      <c r="K76" s="16"/>
      <c r="L76" s="16"/>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55" t="s">
        <v>7</v>
      </c>
      <c r="B77" s="255"/>
      <c r="C77" s="255"/>
      <c r="D77" s="255"/>
      <c r="E77" s="28" t="s">
        <v>8</v>
      </c>
      <c r="F77" s="118" t="s">
        <v>9</v>
      </c>
      <c r="G77" s="118" t="s">
        <v>10</v>
      </c>
      <c r="H77" s="118" t="s">
        <v>0</v>
      </c>
      <c r="I77" s="38"/>
      <c r="J77" s="37"/>
      <c r="K77" s="16"/>
      <c r="L77" s="16"/>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20.100000000000001" customHeight="1">
      <c r="A78" s="236" t="s">
        <v>179</v>
      </c>
      <c r="B78" s="237"/>
      <c r="C78" s="237"/>
      <c r="D78" s="237"/>
      <c r="E78" s="32" t="s">
        <v>72</v>
      </c>
      <c r="F78" s="128">
        <v>0</v>
      </c>
      <c r="G78" s="29">
        <v>65</v>
      </c>
      <c r="H78" s="33">
        <f>F78*G78</f>
        <v>0</v>
      </c>
      <c r="I78" s="17"/>
      <c r="J78" s="16"/>
      <c r="K78" s="16"/>
      <c r="L78" s="16"/>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20.100000000000001" customHeight="1">
      <c r="A79" s="236" t="s">
        <v>73</v>
      </c>
      <c r="B79" s="237"/>
      <c r="C79" s="237"/>
      <c r="D79" s="237"/>
      <c r="E79" s="32" t="s">
        <v>72</v>
      </c>
      <c r="F79" s="128">
        <v>0</v>
      </c>
      <c r="G79" s="29">
        <v>250</v>
      </c>
      <c r="H79" s="33">
        <f>F79*G79</f>
        <v>0</v>
      </c>
      <c r="I79" s="17"/>
      <c r="J79" s="16"/>
      <c r="K79" s="16"/>
      <c r="L79" s="16"/>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16"/>
      <c r="B80" s="16"/>
      <c r="C80" s="16"/>
      <c r="D80" s="16"/>
      <c r="E80" s="16"/>
      <c r="F80" s="16"/>
      <c r="G80" s="118" t="s">
        <v>74</v>
      </c>
      <c r="H80" s="34">
        <f>SUM(H78:H79)</f>
        <v>0</v>
      </c>
      <c r="I80" s="22"/>
      <c r="J80" s="16"/>
      <c r="K80" s="16"/>
      <c r="L80" s="16"/>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3" t="s">
        <v>75</v>
      </c>
      <c r="B81" s="16"/>
      <c r="C81" s="16"/>
      <c r="D81" s="16"/>
      <c r="E81" s="16"/>
      <c r="F81" s="16"/>
      <c r="G81" s="38"/>
      <c r="H81" s="22"/>
      <c r="I81" s="22"/>
      <c r="J81" s="16"/>
      <c r="K81" s="16"/>
      <c r="L81" s="16"/>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53" t="s">
        <v>76</v>
      </c>
      <c r="B82" s="253"/>
      <c r="C82" s="16"/>
      <c r="D82" s="16"/>
      <c r="E82" s="16"/>
      <c r="F82" s="16"/>
      <c r="G82" s="16"/>
      <c r="H82" s="16"/>
      <c r="I82" s="16"/>
      <c r="J82" s="254"/>
      <c r="K82" s="254"/>
      <c r="L82" s="16"/>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55" t="s">
        <v>7</v>
      </c>
      <c r="B83" s="255"/>
      <c r="C83" s="255"/>
      <c r="D83" s="255"/>
      <c r="E83" s="28" t="s">
        <v>8</v>
      </c>
      <c r="F83" s="118" t="s">
        <v>9</v>
      </c>
      <c r="G83" s="118" t="s">
        <v>10</v>
      </c>
      <c r="H83" s="118" t="s">
        <v>0</v>
      </c>
      <c r="I83" s="38"/>
      <c r="J83" s="130"/>
      <c r="K83" s="130"/>
      <c r="L83" s="130"/>
      <c r="M83" s="130"/>
      <c r="N83" s="130"/>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24" customHeight="1">
      <c r="A84" s="237" t="s">
        <v>77</v>
      </c>
      <c r="B84" s="237"/>
      <c r="C84" s="237"/>
      <c r="D84" s="237"/>
      <c r="E84" s="39" t="s">
        <v>11</v>
      </c>
      <c r="F84" s="128">
        <v>0</v>
      </c>
      <c r="G84" s="29">
        <v>600</v>
      </c>
      <c r="H84" s="20">
        <f>F84*G84</f>
        <v>0</v>
      </c>
      <c r="I84" s="131"/>
      <c r="J84" s="130"/>
      <c r="K84" s="130"/>
      <c r="L84" s="130"/>
      <c r="M84" s="130"/>
      <c r="N84" s="130"/>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5.75">
      <c r="A85" s="16"/>
      <c r="B85" s="16"/>
      <c r="C85" s="16"/>
      <c r="D85" s="16"/>
      <c r="E85" s="16"/>
      <c r="F85" s="16"/>
      <c r="G85" s="118"/>
      <c r="H85" s="34">
        <f>SUM(H84)</f>
        <v>0</v>
      </c>
      <c r="I85" s="131"/>
      <c r="J85" s="130"/>
      <c r="K85" s="130"/>
      <c r="L85" s="130"/>
      <c r="M85" s="130"/>
      <c r="N85" s="130"/>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5.75">
      <c r="A86" s="253" t="s">
        <v>78</v>
      </c>
      <c r="B86" s="253"/>
      <c r="C86" s="16"/>
      <c r="D86" s="16"/>
      <c r="E86" s="16"/>
      <c r="F86" s="16"/>
      <c r="G86" s="16"/>
      <c r="H86" s="1"/>
      <c r="I86" s="132"/>
      <c r="J86" s="130"/>
      <c r="K86" s="130"/>
      <c r="L86" s="130"/>
      <c r="M86" s="130"/>
      <c r="N86" s="130"/>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255" t="s">
        <v>7</v>
      </c>
      <c r="B87" s="255"/>
      <c r="C87" s="255"/>
      <c r="D87" s="255"/>
      <c r="E87" s="28" t="s">
        <v>8</v>
      </c>
      <c r="F87" s="118" t="s">
        <v>9</v>
      </c>
      <c r="G87" s="118" t="s">
        <v>10</v>
      </c>
      <c r="H87" s="118" t="s">
        <v>0</v>
      </c>
      <c r="I87" s="38"/>
      <c r="J87" s="16"/>
      <c r="K87" s="16"/>
      <c r="L87" s="133"/>
      <c r="M87" s="16"/>
      <c r="N87" s="16"/>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8.600000000000001" customHeight="1">
      <c r="A88" s="236" t="s">
        <v>79</v>
      </c>
      <c r="B88" s="237"/>
      <c r="C88" s="237"/>
      <c r="D88" s="237"/>
      <c r="E88" s="32" t="s">
        <v>80</v>
      </c>
      <c r="F88" s="128">
        <v>0</v>
      </c>
      <c r="G88" s="29">
        <v>900</v>
      </c>
      <c r="H88" s="20">
        <f>F88*G88</f>
        <v>0</v>
      </c>
      <c r="I88" s="22"/>
      <c r="J88" s="16"/>
      <c r="K88" s="16"/>
      <c r="L88" s="16"/>
      <c r="M88" s="16"/>
      <c r="N88" s="16"/>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16"/>
      <c r="G89" s="118" t="s">
        <v>81</v>
      </c>
      <c r="H89" s="34">
        <f>SUM(H88)</f>
        <v>0</v>
      </c>
      <c r="I89" s="22"/>
      <c r="J89" s="16"/>
      <c r="K89" s="16"/>
      <c r="L89" s="16"/>
      <c r="M89" s="16"/>
      <c r="N89" s="16"/>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16"/>
      <c r="F90" s="16"/>
      <c r="G90" s="118" t="s">
        <v>82</v>
      </c>
      <c r="H90" s="34">
        <f>H70+H75+H80+H85+H89+H59+H58+H30</f>
        <v>0</v>
      </c>
      <c r="I90" s="134"/>
      <c r="J90" s="62"/>
      <c r="K90" s="16"/>
      <c r="L90" s="16"/>
      <c r="M90" s="16"/>
      <c r="N90" s="16"/>
      <c r="O90" s="1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3" t="s">
        <v>83</v>
      </c>
      <c r="B91" s="7"/>
      <c r="C91" s="7"/>
      <c r="D91" s="16"/>
      <c r="E91" s="16"/>
      <c r="F91" s="16"/>
      <c r="G91" s="1"/>
      <c r="H91" s="42"/>
      <c r="I91" s="9"/>
      <c r="J91" s="62"/>
      <c r="K91" s="7"/>
      <c r="L91" s="16"/>
      <c r="M91" s="16"/>
      <c r="N91" s="16"/>
      <c r="O91" s="1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256" t="s">
        <v>7</v>
      </c>
      <c r="B92" s="256"/>
      <c r="C92" s="256"/>
      <c r="D92" s="256"/>
      <c r="E92" s="43" t="s">
        <v>8</v>
      </c>
      <c r="F92" s="119" t="s">
        <v>9</v>
      </c>
      <c r="G92" s="119" t="s">
        <v>10</v>
      </c>
      <c r="H92" s="44" t="s">
        <v>0</v>
      </c>
      <c r="I92" s="45" t="s">
        <v>84</v>
      </c>
      <c r="J92" s="46"/>
      <c r="K92" s="46" t="s">
        <v>85</v>
      </c>
      <c r="L92" s="47"/>
      <c r="M92" s="16"/>
      <c r="N92" s="16"/>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236" t="s">
        <v>86</v>
      </c>
      <c r="B93" s="237"/>
      <c r="C93" s="237"/>
      <c r="D93" s="237"/>
      <c r="E93" s="123" t="s">
        <v>87</v>
      </c>
      <c r="F93" s="128"/>
      <c r="G93" s="36">
        <v>2200</v>
      </c>
      <c r="H93" s="48">
        <f>(F93*G93)</f>
        <v>0</v>
      </c>
      <c r="I93" s="49"/>
      <c r="J93" s="50"/>
      <c r="K93" s="51"/>
      <c r="L93" s="62"/>
      <c r="M93" s="16"/>
      <c r="N93" s="16"/>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236" t="s">
        <v>88</v>
      </c>
      <c r="B94" s="237"/>
      <c r="C94" s="237"/>
      <c r="D94" s="237"/>
      <c r="E94" s="123" t="s">
        <v>87</v>
      </c>
      <c r="F94" s="128"/>
      <c r="G94" s="36">
        <v>2000</v>
      </c>
      <c r="H94" s="48">
        <f t="shared" ref="H94:H111" si="10">(F94*G94)</f>
        <v>0</v>
      </c>
      <c r="I94" s="49"/>
      <c r="J94" s="50"/>
      <c r="K94" s="51"/>
      <c r="L94" s="62"/>
      <c r="M94" s="16"/>
      <c r="N94" s="16"/>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236" t="s">
        <v>89</v>
      </c>
      <c r="B95" s="237"/>
      <c r="C95" s="237"/>
      <c r="D95" s="237"/>
      <c r="E95" s="123" t="s">
        <v>87</v>
      </c>
      <c r="F95" s="128"/>
      <c r="G95" s="36">
        <v>7000</v>
      </c>
      <c r="H95" s="48">
        <f t="shared" si="10"/>
        <v>0</v>
      </c>
      <c r="I95" s="49"/>
      <c r="J95" s="50"/>
      <c r="K95" s="51"/>
      <c r="L95" s="62"/>
      <c r="M95" s="16"/>
      <c r="N95" s="16"/>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236" t="s">
        <v>90</v>
      </c>
      <c r="B96" s="237"/>
      <c r="C96" s="237"/>
      <c r="D96" s="237"/>
      <c r="E96" s="123" t="s">
        <v>87</v>
      </c>
      <c r="F96" s="128"/>
      <c r="G96" s="36">
        <v>15200</v>
      </c>
      <c r="H96" s="48">
        <f t="shared" si="10"/>
        <v>0</v>
      </c>
      <c r="I96" s="49"/>
      <c r="J96" s="50"/>
      <c r="K96" s="51"/>
      <c r="L96" s="62"/>
      <c r="M96" s="16"/>
      <c r="N96" s="16"/>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247" t="s">
        <v>91</v>
      </c>
      <c r="B97" s="248"/>
      <c r="C97" s="248"/>
      <c r="D97" s="248"/>
      <c r="E97" s="52" t="s">
        <v>87</v>
      </c>
      <c r="F97" s="128"/>
      <c r="G97" s="53">
        <v>2200</v>
      </c>
      <c r="H97" s="54">
        <f t="shared" si="10"/>
        <v>0</v>
      </c>
      <c r="I97" s="55"/>
      <c r="J97" s="50"/>
      <c r="K97" s="51"/>
      <c r="L97" s="62"/>
      <c r="M97" s="16"/>
      <c r="N97" s="16"/>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236" t="s">
        <v>92</v>
      </c>
      <c r="B98" s="237"/>
      <c r="C98" s="237"/>
      <c r="D98" s="237"/>
      <c r="E98" s="123" t="s">
        <v>87</v>
      </c>
      <c r="F98" s="128"/>
      <c r="G98" s="36">
        <v>2000</v>
      </c>
      <c r="H98" s="48">
        <f t="shared" si="10"/>
        <v>0</v>
      </c>
      <c r="I98" s="49"/>
      <c r="J98" s="50"/>
      <c r="K98" s="51"/>
      <c r="L98" s="62"/>
      <c r="M98" s="16"/>
      <c r="N98" s="16"/>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247" t="s">
        <v>93</v>
      </c>
      <c r="B99" s="248"/>
      <c r="C99" s="248"/>
      <c r="D99" s="248"/>
      <c r="E99" s="52" t="s">
        <v>87</v>
      </c>
      <c r="F99" s="128"/>
      <c r="G99" s="53">
        <v>2500</v>
      </c>
      <c r="H99" s="54">
        <f t="shared" si="10"/>
        <v>0</v>
      </c>
      <c r="I99" s="55"/>
      <c r="J99" s="50"/>
      <c r="K99" s="51"/>
      <c r="L99" s="62"/>
      <c r="M99" s="16"/>
      <c r="N99" s="16"/>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236" t="s">
        <v>94</v>
      </c>
      <c r="B100" s="237"/>
      <c r="C100" s="237"/>
      <c r="D100" s="237"/>
      <c r="E100" s="123" t="s">
        <v>87</v>
      </c>
      <c r="F100" s="128"/>
      <c r="G100" s="36">
        <v>1600</v>
      </c>
      <c r="H100" s="48">
        <f t="shared" si="10"/>
        <v>0</v>
      </c>
      <c r="I100" s="49"/>
      <c r="J100" s="50"/>
      <c r="K100" s="51"/>
      <c r="L100" s="62"/>
      <c r="M100" s="16"/>
      <c r="N100" s="16"/>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249" t="s">
        <v>95</v>
      </c>
      <c r="B101" s="250"/>
      <c r="C101" s="250"/>
      <c r="D101" s="250"/>
      <c r="E101" s="56" t="s">
        <v>87</v>
      </c>
      <c r="F101" s="128"/>
      <c r="G101" s="57">
        <v>1100</v>
      </c>
      <c r="H101" s="58">
        <f t="shared" si="10"/>
        <v>0</v>
      </c>
      <c r="I101" s="49"/>
      <c r="J101" s="50"/>
      <c r="K101" s="51"/>
      <c r="L101" s="62"/>
      <c r="M101" s="16"/>
      <c r="N101" s="16"/>
      <c r="O101" s="16"/>
      <c r="P101" s="16"/>
      <c r="Q101" s="16"/>
      <c r="R101" s="16"/>
      <c r="S101" s="16"/>
      <c r="T101" s="16"/>
      <c r="U101" s="16"/>
      <c r="V101" s="16"/>
      <c r="W101" s="16"/>
      <c r="X101" s="16"/>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236" t="s">
        <v>96</v>
      </c>
      <c r="B102" s="237"/>
      <c r="C102" s="237"/>
      <c r="D102" s="237"/>
      <c r="E102" s="123" t="s">
        <v>87</v>
      </c>
      <c r="F102" s="128"/>
      <c r="G102" s="36">
        <v>2700</v>
      </c>
      <c r="H102" s="48">
        <f t="shared" si="10"/>
        <v>0</v>
      </c>
      <c r="I102" s="59"/>
      <c r="J102" s="50"/>
      <c r="K102" s="51"/>
      <c r="L102" s="62"/>
      <c r="M102" s="16"/>
      <c r="N102" s="16"/>
      <c r="O102" s="16"/>
      <c r="P102" s="16"/>
      <c r="Q102" s="16"/>
      <c r="R102" s="16"/>
      <c r="S102" s="16"/>
      <c r="T102" s="16"/>
      <c r="U102" s="16"/>
      <c r="V102" s="16"/>
      <c r="W102" s="16"/>
      <c r="X102" s="16"/>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238" t="s">
        <v>97</v>
      </c>
      <c r="B103" s="239"/>
      <c r="C103" s="239"/>
      <c r="D103" s="240"/>
      <c r="E103" s="123" t="s">
        <v>87</v>
      </c>
      <c r="F103" s="128"/>
      <c r="G103" s="36">
        <v>2500</v>
      </c>
      <c r="H103" s="48">
        <f t="shared" si="10"/>
        <v>0</v>
      </c>
      <c r="I103" s="59"/>
      <c r="J103" s="50"/>
      <c r="K103" s="51"/>
      <c r="L103" s="62"/>
      <c r="M103" s="16"/>
      <c r="N103" s="16"/>
      <c r="O103" s="16"/>
      <c r="P103" s="16"/>
      <c r="Q103" s="16"/>
      <c r="R103" s="16"/>
      <c r="S103" s="16"/>
      <c r="T103" s="16"/>
      <c r="U103" s="16"/>
      <c r="V103" s="16"/>
      <c r="W103" s="16"/>
      <c r="X103" s="16"/>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236" t="s">
        <v>98</v>
      </c>
      <c r="B104" s="237"/>
      <c r="C104" s="237"/>
      <c r="D104" s="237"/>
      <c r="E104" s="123" t="s">
        <v>87</v>
      </c>
      <c r="F104" s="128"/>
      <c r="G104" s="36">
        <v>13373</v>
      </c>
      <c r="H104" s="48">
        <f t="shared" si="10"/>
        <v>0</v>
      </c>
      <c r="I104" s="59"/>
      <c r="J104" s="50"/>
      <c r="K104" s="51"/>
      <c r="L104" s="62"/>
      <c r="M104" s="16"/>
      <c r="N104" s="16"/>
      <c r="O104" s="16"/>
      <c r="P104" s="16"/>
      <c r="Q104" s="16"/>
      <c r="R104" s="16"/>
      <c r="S104" s="16"/>
      <c r="T104" s="16"/>
      <c r="U104" s="16"/>
      <c r="V104" s="16"/>
      <c r="W104" s="16"/>
      <c r="X104" s="16"/>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238" t="s">
        <v>99</v>
      </c>
      <c r="B105" s="239"/>
      <c r="C105" s="239"/>
      <c r="D105" s="240"/>
      <c r="E105" s="123" t="s">
        <v>87</v>
      </c>
      <c r="F105" s="128"/>
      <c r="G105" s="36">
        <v>800</v>
      </c>
      <c r="H105" s="48">
        <f t="shared" si="10"/>
        <v>0</v>
      </c>
      <c r="I105" s="59"/>
      <c r="J105" s="50"/>
      <c r="K105" s="51"/>
      <c r="L105" s="62"/>
      <c r="M105" s="16"/>
      <c r="N105" s="16"/>
      <c r="O105" s="16"/>
      <c r="P105" s="16"/>
      <c r="Q105" s="16"/>
      <c r="R105" s="16"/>
      <c r="S105" s="16"/>
      <c r="T105" s="16"/>
      <c r="U105" s="16"/>
      <c r="V105" s="16"/>
      <c r="W105" s="16"/>
      <c r="X105" s="16"/>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251" t="s">
        <v>100</v>
      </c>
      <c r="B106" s="252"/>
      <c r="C106" s="252"/>
      <c r="D106" s="252"/>
      <c r="E106" s="4" t="s">
        <v>87</v>
      </c>
      <c r="F106" s="128"/>
      <c r="G106" s="31">
        <v>1900</v>
      </c>
      <c r="H106" s="60">
        <f t="shared" si="10"/>
        <v>0</v>
      </c>
      <c r="I106" s="61"/>
      <c r="J106" s="50"/>
      <c r="K106" s="51"/>
      <c r="L106" s="62"/>
      <c r="M106" s="16"/>
      <c r="N106" s="16"/>
      <c r="O106" s="16"/>
      <c r="P106" s="16"/>
      <c r="Q106" s="16"/>
      <c r="R106" s="16"/>
      <c r="S106" s="16"/>
      <c r="T106" s="16"/>
      <c r="U106" s="16"/>
      <c r="V106" s="16"/>
      <c r="W106" s="16"/>
      <c r="X106" s="16"/>
      <c r="Y106" s="16"/>
      <c r="Z106" s="17"/>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row>
    <row r="107" spans="1:72" ht="15.75">
      <c r="A107" s="236" t="s">
        <v>101</v>
      </c>
      <c r="B107" s="237"/>
      <c r="C107" s="237"/>
      <c r="D107" s="237"/>
      <c r="E107" s="123" t="s">
        <v>87</v>
      </c>
      <c r="F107" s="128"/>
      <c r="G107" s="36">
        <v>2000</v>
      </c>
      <c r="H107" s="48">
        <f t="shared" si="10"/>
        <v>0</v>
      </c>
      <c r="I107" s="59"/>
      <c r="J107" s="50"/>
      <c r="K107" s="51"/>
      <c r="L107" s="62"/>
      <c r="M107" s="16"/>
      <c r="N107" s="16"/>
      <c r="O107" s="16"/>
      <c r="P107" s="16"/>
      <c r="Q107" s="16"/>
      <c r="R107" s="16"/>
      <c r="S107" s="16"/>
      <c r="T107" s="16"/>
      <c r="U107" s="16"/>
      <c r="V107" s="16"/>
      <c r="W107" s="16"/>
      <c r="X107" s="16"/>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236" t="s">
        <v>102</v>
      </c>
      <c r="B108" s="237"/>
      <c r="C108" s="237"/>
      <c r="D108" s="237"/>
      <c r="E108" s="123" t="s">
        <v>87</v>
      </c>
      <c r="F108" s="128"/>
      <c r="G108" s="36">
        <v>200</v>
      </c>
      <c r="H108" s="48">
        <f t="shared" si="10"/>
        <v>0</v>
      </c>
      <c r="I108" s="59"/>
      <c r="J108" s="50"/>
      <c r="K108" s="51"/>
      <c r="L108" s="62"/>
      <c r="M108" s="16"/>
      <c r="N108" s="16"/>
      <c r="O108" s="16"/>
      <c r="P108" s="16"/>
      <c r="Q108" s="16"/>
      <c r="R108" s="16"/>
      <c r="S108" s="16"/>
      <c r="T108" s="16"/>
      <c r="U108" s="16"/>
      <c r="V108" s="16"/>
      <c r="W108" s="16"/>
      <c r="X108" s="16"/>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238" t="s">
        <v>103</v>
      </c>
      <c r="B109" s="239"/>
      <c r="C109" s="239"/>
      <c r="D109" s="240"/>
      <c r="E109" s="123" t="s">
        <v>87</v>
      </c>
      <c r="F109" s="128"/>
      <c r="G109" s="36">
        <v>1100</v>
      </c>
      <c r="H109" s="48">
        <f t="shared" si="10"/>
        <v>0</v>
      </c>
      <c r="I109" s="59"/>
      <c r="J109" s="50"/>
      <c r="K109" s="51"/>
      <c r="L109" s="62"/>
      <c r="M109" s="16"/>
      <c r="N109" s="16"/>
      <c r="O109" s="16"/>
      <c r="P109" s="16"/>
      <c r="Q109" s="16"/>
      <c r="R109" s="16"/>
      <c r="S109" s="16"/>
      <c r="T109" s="16"/>
      <c r="U109" s="16"/>
      <c r="V109" s="16"/>
      <c r="W109" s="16"/>
      <c r="X109" s="16"/>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241" t="s">
        <v>104</v>
      </c>
      <c r="B110" s="241"/>
      <c r="C110" s="241"/>
      <c r="D110" s="241"/>
      <c r="E110" s="63" t="s">
        <v>87</v>
      </c>
      <c r="F110" s="128"/>
      <c r="G110" s="36">
        <v>2200</v>
      </c>
      <c r="H110" s="48">
        <f t="shared" si="10"/>
        <v>0</v>
      </c>
      <c r="I110" s="59"/>
      <c r="J110" s="50"/>
      <c r="K110" s="51"/>
      <c r="L110" s="62"/>
      <c r="M110" s="16"/>
      <c r="N110" s="16"/>
      <c r="O110" s="16"/>
      <c r="P110" s="16"/>
      <c r="Q110" s="16"/>
      <c r="R110" s="16"/>
      <c r="S110" s="16"/>
      <c r="T110" s="16"/>
      <c r="U110" s="16"/>
      <c r="V110" s="16"/>
      <c r="W110" s="16"/>
      <c r="X110" s="16"/>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242" t="s">
        <v>105</v>
      </c>
      <c r="B111" s="243"/>
      <c r="C111" s="243"/>
      <c r="D111" s="244"/>
      <c r="E111" s="4" t="s">
        <v>87</v>
      </c>
      <c r="F111" s="128"/>
      <c r="G111" s="31">
        <v>1420</v>
      </c>
      <c r="H111" s="60">
        <f t="shared" si="10"/>
        <v>0</v>
      </c>
      <c r="I111" s="64"/>
      <c r="J111" s="50"/>
      <c r="K111" s="51"/>
      <c r="L111" s="62"/>
      <c r="M111" s="16"/>
      <c r="N111" s="16"/>
      <c r="O111" s="16"/>
      <c r="P111" s="16"/>
      <c r="Q111" s="16"/>
      <c r="R111" s="16"/>
      <c r="S111" s="16"/>
      <c r="T111" s="16"/>
      <c r="U111" s="16"/>
      <c r="V111" s="16"/>
      <c r="W111" s="16"/>
      <c r="X111" s="16"/>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6.5" thickBot="1">
      <c r="A112" s="236" t="s">
        <v>106</v>
      </c>
      <c r="B112" s="237"/>
      <c r="C112" s="237"/>
      <c r="D112" s="237"/>
      <c r="E112" s="123" t="s">
        <v>87</v>
      </c>
      <c r="F112" s="128"/>
      <c r="G112" s="36">
        <v>383.5</v>
      </c>
      <c r="H112" s="99">
        <f>(F112*G112)</f>
        <v>0</v>
      </c>
      <c r="I112" s="65"/>
      <c r="J112" s="66"/>
      <c r="K112" s="67"/>
      <c r="L112" s="62"/>
      <c r="M112" s="16"/>
      <c r="N112" s="16"/>
      <c r="O112" s="16"/>
      <c r="P112" s="16"/>
      <c r="Q112" s="16"/>
      <c r="R112" s="16"/>
      <c r="S112" s="16"/>
      <c r="T112" s="16"/>
      <c r="U112" s="16"/>
      <c r="V112" s="16"/>
      <c r="W112" s="16"/>
      <c r="X112" s="16"/>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6.5" thickBot="1">
      <c r="A113" s="16"/>
      <c r="B113" s="16"/>
      <c r="C113" s="16"/>
      <c r="D113" s="16"/>
      <c r="E113" s="16"/>
      <c r="F113" s="18"/>
      <c r="G113" s="125" t="s">
        <v>107</v>
      </c>
      <c r="H113" s="110">
        <f>SUM(H93:H112)</f>
        <v>0</v>
      </c>
      <c r="I113" s="68"/>
      <c r="J113" s="69"/>
      <c r="K113" s="70"/>
      <c r="L113" s="135"/>
      <c r="M113" s="7"/>
      <c r="N113" s="7"/>
      <c r="O113" s="16"/>
      <c r="P113" s="16"/>
      <c r="Q113" s="16"/>
      <c r="R113" s="16"/>
      <c r="S113" s="16"/>
      <c r="T113" s="16"/>
      <c r="U113" s="16"/>
      <c r="V113" s="16"/>
      <c r="W113" s="16"/>
      <c r="X113" s="16"/>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6"/>
      <c r="B114" s="16"/>
      <c r="C114" s="16"/>
      <c r="D114" s="16"/>
      <c r="E114" s="16"/>
      <c r="F114" s="7"/>
      <c r="G114" s="38"/>
      <c r="H114" s="22"/>
      <c r="I114" s="71"/>
      <c r="J114" s="18"/>
      <c r="K114" s="137"/>
      <c r="L114" s="136"/>
      <c r="M114" s="7"/>
      <c r="N114" s="7"/>
      <c r="O114" s="16"/>
      <c r="P114" s="16"/>
      <c r="Q114" s="16"/>
      <c r="R114" s="16"/>
      <c r="S114" s="16"/>
      <c r="T114" s="16"/>
      <c r="U114" s="16"/>
      <c r="V114" s="16"/>
      <c r="W114" s="16"/>
      <c r="X114" s="16"/>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6"/>
      <c r="B115" s="16"/>
      <c r="C115" s="16"/>
      <c r="D115" s="16"/>
      <c r="E115" s="138">
        <v>0</v>
      </c>
      <c r="F115" s="7"/>
      <c r="G115" s="38"/>
      <c r="H115" s="142">
        <f>+E115</f>
        <v>0</v>
      </c>
      <c r="I115" s="245" t="s">
        <v>130</v>
      </c>
      <c r="J115" s="230" t="s">
        <v>108</v>
      </c>
      <c r="K115" s="232"/>
      <c r="L115" s="16"/>
      <c r="M115" s="7"/>
      <c r="N115" s="233"/>
      <c r="O115" s="16"/>
      <c r="P115" s="16"/>
      <c r="Q115" s="16"/>
      <c r="R115" s="16"/>
      <c r="S115" s="16"/>
      <c r="T115" s="16"/>
      <c r="U115" s="16"/>
      <c r="V115" s="16"/>
      <c r="W115" s="16"/>
      <c r="X115" s="16"/>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6"/>
      <c r="B116" s="16"/>
      <c r="C116" s="16"/>
      <c r="D116" s="16"/>
      <c r="E116" s="16"/>
      <c r="F116" s="234" t="s">
        <v>109</v>
      </c>
      <c r="G116" s="235"/>
      <c r="H116" s="73">
        <f>H90+H113</f>
        <v>0</v>
      </c>
      <c r="I116" s="246"/>
      <c r="J116" s="231"/>
      <c r="K116" s="232"/>
      <c r="L116" s="16"/>
      <c r="M116" s="7"/>
      <c r="N116" s="233"/>
      <c r="O116" s="16"/>
      <c r="P116" s="16"/>
      <c r="Q116" s="16"/>
      <c r="R116" s="16"/>
      <c r="S116" s="16"/>
      <c r="T116" s="16"/>
      <c r="U116" s="16"/>
      <c r="V116" s="16"/>
      <c r="W116" s="16"/>
      <c r="X116" s="16"/>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6"/>
      <c r="B117" s="16">
        <f>1.13*1.15</f>
        <v>1.2994999999999999</v>
      </c>
      <c r="C117" s="16"/>
      <c r="D117" s="16" t="s">
        <v>173</v>
      </c>
      <c r="E117" s="27"/>
      <c r="F117" s="74" t="s">
        <v>110</v>
      </c>
      <c r="G117" s="172">
        <v>1.1000000000000001</v>
      </c>
      <c r="H117" s="116">
        <f>H116*G117-H116</f>
        <v>0</v>
      </c>
      <c r="I117" s="115">
        <f>+(H124-K123)*0.23</f>
        <v>0</v>
      </c>
      <c r="J117" s="117">
        <f>H117-M123</f>
        <v>0</v>
      </c>
      <c r="K117" s="9"/>
      <c r="L117" s="9"/>
      <c r="M117" s="9"/>
      <c r="N117" s="126" t="s">
        <v>171</v>
      </c>
      <c r="O117" s="126"/>
      <c r="P117" s="16"/>
      <c r="Q117" s="16"/>
      <c r="R117" s="16"/>
      <c r="S117" s="16"/>
      <c r="T117" s="16"/>
      <c r="U117" s="16"/>
      <c r="V117" s="16"/>
      <c r="W117" s="16"/>
      <c r="X117" s="16"/>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6"/>
      <c r="B118" s="16"/>
      <c r="C118" s="16"/>
      <c r="D118" s="16"/>
      <c r="E118" s="27"/>
      <c r="F118" s="77" t="s">
        <v>111</v>
      </c>
      <c r="G118" s="78"/>
      <c r="H118" s="13">
        <f>H116+H117</f>
        <v>0</v>
      </c>
      <c r="I118" s="20"/>
      <c r="J118" s="79"/>
      <c r="K118" s="22"/>
      <c r="L118" s="22"/>
      <c r="M118" s="7"/>
      <c r="N118" s="126"/>
      <c r="O118" s="126"/>
      <c r="P118" s="16"/>
      <c r="Q118" s="16"/>
      <c r="R118" s="16"/>
      <c r="S118" s="16"/>
      <c r="T118" s="16"/>
      <c r="U118" s="16"/>
      <c r="V118" s="16"/>
      <c r="W118" s="16"/>
      <c r="X118" s="16"/>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A119" s="16"/>
      <c r="B119" s="16"/>
      <c r="C119" s="16"/>
      <c r="D119" s="16"/>
      <c r="E119" s="27"/>
      <c r="F119" s="124" t="s">
        <v>113</v>
      </c>
      <c r="G119" s="82">
        <v>0.06</v>
      </c>
      <c r="H119" s="13">
        <f>H118*G119</f>
        <v>0</v>
      </c>
      <c r="I119" s="83"/>
      <c r="J119" s="80"/>
      <c r="K119" s="81" t="s">
        <v>112</v>
      </c>
      <c r="L119" s="111" t="s">
        <v>131</v>
      </c>
      <c r="M119" s="7"/>
      <c r="N119" s="135"/>
      <c r="O119" s="16"/>
      <c r="P119" s="16"/>
      <c r="Q119" s="16"/>
      <c r="R119" s="16"/>
      <c r="S119" s="16"/>
      <c r="T119" s="16"/>
      <c r="U119" s="16"/>
      <c r="V119" s="16"/>
      <c r="W119" s="16"/>
      <c r="X119" s="16"/>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A120" s="16"/>
      <c r="B120" s="16"/>
      <c r="C120" s="16"/>
      <c r="D120" s="16"/>
      <c r="E120" s="27"/>
      <c r="F120" s="4" t="s">
        <v>115</v>
      </c>
      <c r="G120" s="77"/>
      <c r="H120" s="13">
        <f>H118+H119</f>
        <v>0</v>
      </c>
      <c r="I120" s="80"/>
      <c r="J120" s="80" t="s">
        <v>114</v>
      </c>
      <c r="K120" s="6">
        <f>+H30</f>
        <v>0</v>
      </c>
      <c r="L120" s="112"/>
      <c r="M120" s="135"/>
      <c r="N120" s="7"/>
      <c r="O120" s="16"/>
      <c r="P120" s="16"/>
      <c r="Q120" s="16"/>
      <c r="R120" s="16"/>
      <c r="S120" s="16"/>
      <c r="T120" s="16"/>
      <c r="U120" s="16"/>
      <c r="V120" s="16"/>
      <c r="W120" s="16"/>
      <c r="X120" s="16"/>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row r="121" spans="1:72" ht="15.75">
      <c r="A121" s="16"/>
      <c r="B121" s="16"/>
      <c r="C121" s="16"/>
      <c r="D121" s="16"/>
      <c r="E121" s="170">
        <v>0.27500000000000002</v>
      </c>
      <c r="F121" s="124" t="s">
        <v>117</v>
      </c>
      <c r="G121" s="82">
        <v>0.2</v>
      </c>
      <c r="H121" s="13">
        <f>H120*G121</f>
        <v>0</v>
      </c>
      <c r="I121" s="80"/>
      <c r="J121" s="80" t="s">
        <v>116</v>
      </c>
      <c r="K121" s="6">
        <f>H58</f>
        <v>0</v>
      </c>
      <c r="L121" s="112"/>
      <c r="M121" s="135"/>
      <c r="N121" s="7"/>
      <c r="O121" s="16"/>
      <c r="P121" s="16"/>
      <c r="Q121" s="16"/>
      <c r="R121" s="16"/>
      <c r="S121" s="16"/>
      <c r="T121" s="16"/>
      <c r="U121" s="16"/>
      <c r="V121" s="16"/>
      <c r="W121" s="16"/>
      <c r="X121" s="16"/>
      <c r="Y121" s="1"/>
      <c r="Z121" s="120"/>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row>
    <row r="122" spans="1:72" ht="15.75">
      <c r="A122" s="16"/>
      <c r="B122" s="16"/>
      <c r="C122" s="16"/>
      <c r="D122" s="16"/>
      <c r="E122" s="16"/>
      <c r="F122" s="124" t="s">
        <v>119</v>
      </c>
      <c r="G122" s="74"/>
      <c r="H122" s="85">
        <f>H120+H121</f>
        <v>0</v>
      </c>
      <c r="I122" s="13"/>
      <c r="J122" s="80" t="s">
        <v>118</v>
      </c>
      <c r="K122" s="6">
        <f>H90-H60</f>
        <v>0</v>
      </c>
      <c r="L122" s="112"/>
      <c r="M122" s="84" t="s">
        <v>127</v>
      </c>
      <c r="N122" s="7"/>
      <c r="O122" s="16"/>
      <c r="P122" s="16"/>
      <c r="Q122" s="16"/>
      <c r="R122" s="16"/>
      <c r="S122" s="16"/>
      <c r="T122" s="16"/>
      <c r="U122" s="16"/>
      <c r="V122" s="16"/>
      <c r="W122" s="16"/>
      <c r="X122" s="16"/>
      <c r="Y122" s="1"/>
      <c r="Z122" s="120"/>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row>
    <row r="123" spans="1:72" ht="15.75">
      <c r="A123" s="16"/>
      <c r="B123" s="16"/>
      <c r="C123" s="16"/>
      <c r="D123" s="16"/>
      <c r="E123" s="16"/>
      <c r="F123" s="124"/>
      <c r="G123" s="87"/>
      <c r="H123" s="13"/>
      <c r="I123" s="88" t="s">
        <v>120</v>
      </c>
      <c r="J123" s="86" t="s">
        <v>56</v>
      </c>
      <c r="K123" s="6">
        <f>SUM(K120:K122)</f>
        <v>0</v>
      </c>
      <c r="L123" s="113">
        <f>H122-H121</f>
        <v>0</v>
      </c>
      <c r="M123" s="114">
        <f>+(L123-K123)*0.3</f>
        <v>0</v>
      </c>
      <c r="N123" s="7"/>
      <c r="O123" s="16"/>
      <c r="P123" s="16"/>
      <c r="Q123" s="16"/>
      <c r="R123" s="16"/>
      <c r="S123" s="16"/>
      <c r="T123" s="16"/>
      <c r="U123" s="16"/>
      <c r="V123" s="16"/>
      <c r="W123" s="16"/>
      <c r="X123" s="16"/>
      <c r="Y123" s="1"/>
      <c r="Z123" s="120"/>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row>
    <row r="124" spans="1:72" ht="15.75">
      <c r="A124" s="16"/>
      <c r="B124" s="16" t="s">
        <v>121</v>
      </c>
      <c r="C124" s="16"/>
      <c r="D124" s="16"/>
      <c r="E124" s="16"/>
      <c r="F124" s="124" t="s">
        <v>126</v>
      </c>
      <c r="G124" s="90"/>
      <c r="H124" s="98">
        <f>H122+H123</f>
        <v>0</v>
      </c>
      <c r="I124" s="13"/>
      <c r="J124" s="89" t="e">
        <f>H122/H116</f>
        <v>#DIV/0!</v>
      </c>
      <c r="K124" s="7"/>
      <c r="L124" s="7"/>
      <c r="M124" s="23"/>
      <c r="N124" s="7"/>
      <c r="O124" s="16"/>
      <c r="P124" s="16"/>
      <c r="Q124" s="16"/>
      <c r="R124" s="16"/>
      <c r="S124" s="16"/>
      <c r="T124" s="16"/>
      <c r="U124" s="16"/>
      <c r="V124" s="16"/>
      <c r="W124" s="16"/>
      <c r="X124" s="16"/>
      <c r="Y124" s="1"/>
      <c r="Z124" s="120"/>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row>
    <row r="125" spans="1:72" ht="15.75">
      <c r="A125" s="16"/>
      <c r="B125" s="139" t="s">
        <v>172</v>
      </c>
      <c r="C125" s="139" t="s">
        <v>123</v>
      </c>
      <c r="D125" s="140" t="s">
        <v>124</v>
      </c>
      <c r="E125" s="132"/>
      <c r="F125" s="7"/>
      <c r="G125" s="92"/>
      <c r="H125" s="9"/>
      <c r="I125" s="7"/>
      <c r="J125" s="7"/>
      <c r="K125" s="7"/>
      <c r="L125" s="7"/>
      <c r="M125" s="9"/>
      <c r="N125" s="91"/>
      <c r="O125" s="16"/>
      <c r="P125" s="16"/>
      <c r="Q125" s="16"/>
      <c r="R125" s="16"/>
      <c r="S125" s="16"/>
      <c r="T125" s="16"/>
      <c r="U125" s="16"/>
      <c r="V125" s="16"/>
      <c r="W125" s="16"/>
      <c r="X125" s="16"/>
      <c r="Y125" s="1"/>
      <c r="Z125" s="120"/>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row>
    <row r="126" spans="1:72" ht="15.75">
      <c r="A126" s="16"/>
      <c r="B126" s="141">
        <v>0.27500000000000002</v>
      </c>
      <c r="C126" s="141">
        <v>0.05</v>
      </c>
      <c r="D126" s="171">
        <f>1.275*1.05</f>
        <v>1.3387499999999999</v>
      </c>
      <c r="E126" s="16"/>
      <c r="F126" s="92"/>
      <c r="G126" s="93"/>
      <c r="H126" s="9"/>
      <c r="I126" s="7"/>
      <c r="J126" s="7"/>
      <c r="K126" s="7"/>
      <c r="L126" s="7"/>
      <c r="M126" s="9"/>
      <c r="N126" s="7"/>
      <c r="O126" s="16"/>
      <c r="P126" s="16"/>
      <c r="Q126" s="16"/>
      <c r="R126" s="16"/>
      <c r="S126" s="16"/>
      <c r="T126" s="16"/>
      <c r="U126" s="16"/>
      <c r="V126" s="16"/>
      <c r="W126" s="16"/>
      <c r="X126" s="16"/>
      <c r="Y126" s="1"/>
      <c r="Z126" s="120"/>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row>
    <row r="127" spans="1:72" ht="15.75">
      <c r="A127" s="16"/>
      <c r="B127" s="16"/>
      <c r="C127" s="16"/>
      <c r="D127" s="170">
        <v>0.33879999999999999</v>
      </c>
      <c r="E127" s="16"/>
      <c r="F127" s="23"/>
      <c r="G127" s="94"/>
      <c r="H127" s="93"/>
      <c r="I127" s="27"/>
      <c r="J127" s="7"/>
      <c r="K127" s="7"/>
      <c r="L127" s="7"/>
      <c r="M127" s="7"/>
      <c r="N127" s="7"/>
      <c r="O127" s="16"/>
      <c r="P127" s="16"/>
      <c r="Q127" s="16"/>
      <c r="R127" s="16"/>
      <c r="S127" s="16"/>
      <c r="T127" s="16"/>
      <c r="U127" s="16"/>
      <c r="V127" s="16"/>
      <c r="W127" s="16"/>
      <c r="X127" s="16"/>
      <c r="Y127" s="1"/>
      <c r="Z127" s="120"/>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row>
    <row r="128" spans="1:72" ht="15.75">
      <c r="A128" s="1"/>
      <c r="B128" s="1"/>
      <c r="C128" s="1"/>
      <c r="D128" s="1"/>
      <c r="E128" s="1"/>
      <c r="F128" s="23"/>
      <c r="G128" s="94"/>
      <c r="H128" s="93"/>
      <c r="I128" s="95"/>
      <c r="J128" s="18"/>
      <c r="K128" s="18"/>
      <c r="L128" s="18"/>
      <c r="M128" s="18"/>
      <c r="N128" s="18"/>
      <c r="O128" s="1"/>
      <c r="P128" s="1"/>
      <c r="Q128" s="1"/>
      <c r="R128" s="1"/>
      <c r="S128" s="1"/>
      <c r="T128" s="1"/>
      <c r="U128" s="1"/>
      <c r="V128" s="1"/>
      <c r="W128" s="1"/>
      <c r="X128" s="1"/>
      <c r="Y128" s="1"/>
      <c r="Z128" s="120"/>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row>
    <row r="129" spans="1:72" ht="15.75">
      <c r="A129" s="1"/>
      <c r="B129" s="1"/>
      <c r="C129" s="1"/>
      <c r="D129" s="1"/>
      <c r="E129" s="1"/>
      <c r="F129" s="23"/>
      <c r="G129" s="76"/>
      <c r="H129" s="76"/>
      <c r="I129" s="18"/>
      <c r="J129" s="18"/>
      <c r="K129" s="18"/>
      <c r="L129" s="18"/>
      <c r="M129" s="18"/>
      <c r="N129" s="18"/>
      <c r="O129" s="1"/>
      <c r="P129" s="1"/>
      <c r="Q129" s="1"/>
      <c r="R129" s="1"/>
      <c r="S129" s="1"/>
      <c r="T129" s="1"/>
      <c r="U129" s="1"/>
      <c r="V129" s="1"/>
      <c r="W129" s="1"/>
      <c r="X129" s="1"/>
      <c r="Y129" s="1"/>
      <c r="Z129" s="120"/>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row>
    <row r="130" spans="1:72" ht="15.75">
      <c r="A130" s="1"/>
      <c r="B130" s="1"/>
      <c r="C130" s="1"/>
      <c r="D130" s="1"/>
      <c r="E130" s="1"/>
      <c r="F130" s="23"/>
      <c r="G130" s="5"/>
      <c r="H130" s="1"/>
      <c r="I130" s="1"/>
      <c r="J130" s="18"/>
      <c r="K130" s="18"/>
      <c r="L130" s="18"/>
      <c r="M130" s="18"/>
      <c r="N130" s="18"/>
      <c r="O130" s="1"/>
      <c r="P130" s="1"/>
      <c r="Q130" s="1"/>
      <c r="R130" s="1"/>
      <c r="S130" s="1"/>
      <c r="T130" s="1"/>
      <c r="U130" s="1"/>
      <c r="V130" s="1"/>
      <c r="W130" s="1"/>
      <c r="X130" s="1"/>
      <c r="Y130" s="1"/>
      <c r="Z130" s="120"/>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row>
    <row r="131" spans="1:72" ht="15.75">
      <c r="A131" s="1"/>
      <c r="B131" s="1"/>
      <c r="C131" s="1"/>
      <c r="D131" s="1"/>
      <c r="E131" s="1"/>
      <c r="F131" s="1"/>
      <c r="G131" s="18"/>
      <c r="H131" s="41"/>
      <c r="I131" s="1"/>
      <c r="J131" s="1"/>
      <c r="K131" s="1"/>
      <c r="L131" s="1"/>
      <c r="M131" s="1"/>
      <c r="N131" s="1"/>
      <c r="O131" s="1"/>
      <c r="P131" s="1"/>
      <c r="Q131" s="1"/>
      <c r="R131" s="1"/>
      <c r="S131" s="1"/>
      <c r="T131" s="1"/>
      <c r="U131" s="1"/>
      <c r="V131" s="1"/>
      <c r="W131" s="1"/>
      <c r="X131" s="1"/>
      <c r="Y131" s="1"/>
      <c r="Z131" s="120"/>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row>
    <row r="132" spans="1:72" ht="15.75">
      <c r="A132" s="1"/>
      <c r="B132" s="1"/>
      <c r="C132" s="96"/>
      <c r="D132" s="1"/>
      <c r="E132" s="1"/>
      <c r="F132" s="1"/>
      <c r="G132" s="1"/>
      <c r="H132" s="1"/>
      <c r="I132" s="1"/>
      <c r="J132" s="1"/>
      <c r="K132" s="1"/>
      <c r="L132" s="1"/>
      <c r="M132" s="1"/>
      <c r="N132" s="1"/>
      <c r="O132" s="1"/>
      <c r="P132" s="1"/>
      <c r="Q132" s="1"/>
      <c r="R132" s="1"/>
      <c r="S132" s="1"/>
      <c r="T132" s="1"/>
      <c r="U132" s="1"/>
      <c r="V132" s="1"/>
      <c r="W132" s="1"/>
      <c r="X132" s="1"/>
      <c r="Y132" s="1"/>
      <c r="Z132" s="120"/>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row>
    <row r="133" spans="1:72" ht="15.75">
      <c r="A133" s="1"/>
      <c r="B133" s="1"/>
      <c r="C133" s="96"/>
      <c r="D133" s="1"/>
      <c r="E133" s="1"/>
      <c r="F133" s="1"/>
      <c r="G133" s="18"/>
      <c r="H133" s="41"/>
      <c r="I133" s="1"/>
      <c r="J133" s="1"/>
      <c r="K133" s="1"/>
      <c r="L133" s="1"/>
      <c r="M133" s="1"/>
      <c r="N133" s="1"/>
      <c r="O133" s="1"/>
      <c r="P133" s="1"/>
      <c r="Q133" s="1"/>
      <c r="R133" s="1"/>
      <c r="S133" s="1"/>
      <c r="T133" s="1"/>
      <c r="U133" s="1"/>
      <c r="V133" s="1"/>
      <c r="W133" s="1"/>
      <c r="X133" s="1"/>
      <c r="Y133" s="1"/>
      <c r="Z133" s="120"/>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row>
    <row r="134" spans="1:72" ht="15.75">
      <c r="A134" s="1"/>
      <c r="B134" s="1"/>
      <c r="C134" s="96"/>
      <c r="D134" s="1"/>
      <c r="E134" s="1"/>
      <c r="F134" s="1"/>
      <c r="G134" s="1"/>
      <c r="H134" s="1"/>
      <c r="I134" s="1"/>
      <c r="J134" s="1"/>
      <c r="K134" s="1"/>
      <c r="L134" s="1"/>
      <c r="M134" s="1"/>
      <c r="N134" s="1"/>
      <c r="O134" s="1"/>
      <c r="P134" s="1"/>
      <c r="Q134" s="1"/>
      <c r="R134" s="1"/>
      <c r="S134" s="1"/>
      <c r="T134" s="1"/>
      <c r="U134" s="1"/>
      <c r="V134" s="1"/>
      <c r="W134" s="1"/>
      <c r="X134" s="1"/>
      <c r="Y134" s="1"/>
      <c r="Z134" s="120"/>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row>
    <row r="135" spans="1:72" ht="15.75">
      <c r="A135" s="1"/>
      <c r="B135" s="1"/>
      <c r="C135" s="96"/>
      <c r="D135" s="1"/>
      <c r="E135" s="1"/>
      <c r="F135" s="1"/>
      <c r="G135" s="1"/>
      <c r="H135" s="1"/>
      <c r="I135" s="1"/>
      <c r="J135" s="1"/>
      <c r="K135" s="1"/>
      <c r="L135" s="1"/>
      <c r="M135" s="1"/>
      <c r="N135" s="1"/>
      <c r="O135" s="1"/>
      <c r="P135" s="1"/>
      <c r="Q135" s="1"/>
      <c r="R135" s="1"/>
      <c r="S135" s="1"/>
      <c r="T135" s="1"/>
      <c r="U135" s="1"/>
      <c r="V135" s="1"/>
      <c r="W135" s="1"/>
      <c r="X135" s="1"/>
      <c r="Y135" s="1"/>
      <c r="Z135" s="120"/>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row>
    <row r="136" spans="1:72" ht="15.75">
      <c r="A136" s="1"/>
      <c r="B136" s="1"/>
      <c r="C136" s="40"/>
      <c r="D136" s="96"/>
      <c r="E136" s="96"/>
      <c r="F136" s="1"/>
      <c r="G136" s="1"/>
      <c r="H136" s="1"/>
      <c r="I136" s="1"/>
      <c r="J136" s="1"/>
      <c r="K136" s="1"/>
      <c r="L136" s="1"/>
      <c r="M136" s="1"/>
      <c r="N136" s="1"/>
      <c r="O136" s="1"/>
      <c r="P136" s="1"/>
      <c r="Q136" s="1"/>
      <c r="R136" s="1"/>
      <c r="S136" s="1"/>
      <c r="T136" s="1"/>
      <c r="U136" s="1"/>
      <c r="V136" s="1"/>
      <c r="W136" s="1"/>
      <c r="X136" s="1"/>
      <c r="Y136" s="1"/>
      <c r="Z136" s="120"/>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row>
    <row r="137" spans="1:72" ht="15.75">
      <c r="A137" s="1"/>
      <c r="B137" s="96"/>
      <c r="C137" s="1"/>
      <c r="D137" s="1"/>
      <c r="E137" s="1"/>
      <c r="F137" s="1"/>
      <c r="G137" s="1"/>
      <c r="H137" s="1"/>
      <c r="I137" s="1"/>
      <c r="J137" s="1"/>
      <c r="K137" s="1"/>
      <c r="L137" s="1"/>
      <c r="M137" s="1"/>
      <c r="N137" s="1"/>
      <c r="O137" s="1"/>
      <c r="P137" s="1"/>
      <c r="Q137" s="1"/>
      <c r="R137" s="1"/>
      <c r="S137" s="1"/>
      <c r="T137" s="1"/>
      <c r="U137" s="1"/>
      <c r="V137" s="1"/>
      <c r="W137" s="1"/>
      <c r="X137" s="1"/>
      <c r="Y137" s="1"/>
      <c r="Z137" s="120"/>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row>
    <row r="138" spans="1:72" ht="15.75">
      <c r="A138" s="1"/>
      <c r="B138" s="96"/>
      <c r="C138" s="1"/>
      <c r="D138" s="1"/>
      <c r="E138" s="1"/>
      <c r="F138" s="1"/>
      <c r="G138" s="1"/>
      <c r="H138" s="1"/>
      <c r="I138" s="1"/>
      <c r="J138" s="1"/>
      <c r="K138" s="1"/>
      <c r="L138" s="1"/>
      <c r="M138" s="1"/>
      <c r="N138" s="1"/>
      <c r="O138" s="1"/>
      <c r="P138" s="1"/>
      <c r="Q138" s="1"/>
      <c r="R138" s="1"/>
      <c r="S138" s="1"/>
      <c r="T138" s="1"/>
      <c r="U138" s="1"/>
      <c r="V138" s="1"/>
      <c r="W138" s="1"/>
      <c r="X138" s="1"/>
      <c r="Y138" s="1"/>
      <c r="Z138" s="120"/>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row>
    <row r="139" spans="1:72" ht="15.75">
      <c r="A139" s="1"/>
      <c r="B139" s="96"/>
      <c r="C139" s="96"/>
      <c r="D139" s="96"/>
      <c r="E139" s="96"/>
      <c r="F139" s="1"/>
      <c r="G139" s="1"/>
      <c r="H139" s="1"/>
      <c r="I139" s="1"/>
      <c r="J139" s="1"/>
      <c r="K139" s="1"/>
      <c r="L139" s="1"/>
      <c r="M139" s="1"/>
      <c r="N139" s="1"/>
      <c r="O139" s="1"/>
      <c r="P139" s="1"/>
      <c r="Q139" s="1"/>
      <c r="R139" s="1"/>
      <c r="S139" s="1"/>
      <c r="T139" s="1"/>
      <c r="U139" s="1"/>
      <c r="V139" s="1"/>
      <c r="W139" s="1"/>
      <c r="X139" s="1"/>
      <c r="Y139" s="1"/>
      <c r="Z139" s="120"/>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row>
    <row r="140" spans="1:72" ht="15.75">
      <c r="A140" s="1"/>
      <c r="B140" s="1"/>
      <c r="C140" s="1"/>
      <c r="D140" s="1"/>
      <c r="E140" s="1"/>
      <c r="F140" s="96"/>
      <c r="G140" s="72"/>
      <c r="H140" s="1"/>
      <c r="I140" s="1"/>
      <c r="J140" s="1"/>
      <c r="K140" s="1"/>
      <c r="L140" s="1"/>
      <c r="M140" s="1"/>
      <c r="N140" s="1"/>
      <c r="O140" s="1"/>
      <c r="P140" s="1"/>
      <c r="Q140" s="1"/>
      <c r="R140" s="1"/>
      <c r="S140" s="1"/>
      <c r="T140" s="1"/>
      <c r="U140" s="1"/>
      <c r="V140" s="1"/>
      <c r="W140" s="1"/>
      <c r="X140" s="1"/>
      <c r="Y140" s="1"/>
      <c r="Z140" s="120"/>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row>
    <row r="141" spans="1:72" ht="15.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20"/>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row>
    <row r="142" spans="1:72" ht="15.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20"/>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row>
    <row r="143" spans="1:72" ht="15.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20"/>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row>
    <row r="144" spans="1:72" ht="15.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20"/>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row>
    <row r="145" spans="1:72" ht="15.75">
      <c r="A145" s="1"/>
      <c r="B145" s="1"/>
      <c r="C145" s="1"/>
      <c r="D145" s="1"/>
      <c r="E145" s="1"/>
      <c r="F145" s="1"/>
      <c r="G145" s="1"/>
      <c r="H145" s="1"/>
      <c r="I145" s="1"/>
      <c r="J145" s="1"/>
      <c r="K145" s="1"/>
      <c r="L145" s="1"/>
      <c r="O145" s="1"/>
      <c r="P145" s="1"/>
      <c r="Q145" s="1"/>
      <c r="R145" s="1"/>
      <c r="S145" s="1"/>
      <c r="T145" s="1"/>
      <c r="U145" s="1"/>
      <c r="V145" s="1"/>
      <c r="W145" s="1"/>
      <c r="X145" s="1"/>
      <c r="Y145" s="1"/>
      <c r="Z145" s="120"/>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row>
    <row r="146" spans="1:72" ht="15.75">
      <c r="F146" s="1"/>
      <c r="G146" s="1"/>
      <c r="H146" s="1"/>
      <c r="I146" s="1"/>
      <c r="J146" s="1"/>
      <c r="K146" s="1"/>
      <c r="L146" s="1"/>
      <c r="O146" s="1"/>
      <c r="P146" s="1"/>
      <c r="Q146" s="1"/>
      <c r="R146" s="1"/>
      <c r="S146" s="1"/>
      <c r="T146" s="1"/>
      <c r="U146" s="1"/>
      <c r="V146" s="1"/>
      <c r="W146" s="1"/>
      <c r="X146" s="1"/>
      <c r="Y146" s="1"/>
      <c r="Z146" s="120"/>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row>
    <row r="147" spans="1:72" ht="15.75">
      <c r="J147" s="1"/>
      <c r="K147" s="1"/>
      <c r="L147" s="1"/>
      <c r="M147" s="1"/>
      <c r="N147" s="1"/>
      <c r="O147" s="1"/>
      <c r="P147" s="1"/>
      <c r="Q147" s="1"/>
      <c r="R147" s="1"/>
      <c r="S147" s="1"/>
      <c r="T147" s="1"/>
      <c r="U147" s="1"/>
      <c r="V147" s="1"/>
      <c r="W147" s="1"/>
      <c r="X147" s="1"/>
      <c r="Y147" s="1"/>
      <c r="Z147" s="120"/>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row>
  </sheetData>
  <mergeCells count="103">
    <mergeCell ref="A10:D10"/>
    <mergeCell ref="A11:D11"/>
    <mergeCell ref="A12:D12"/>
    <mergeCell ref="A13:D13"/>
    <mergeCell ref="A14:D14"/>
    <mergeCell ref="A15:D15"/>
    <mergeCell ref="A1:H1"/>
    <mergeCell ref="A2:H2"/>
    <mergeCell ref="B5:J5"/>
    <mergeCell ref="A8:D8"/>
    <mergeCell ref="J8:M8"/>
    <mergeCell ref="A9:D9"/>
    <mergeCell ref="A22:D22"/>
    <mergeCell ref="A23:D23"/>
    <mergeCell ref="A24:D24"/>
    <mergeCell ref="A25:D25"/>
    <mergeCell ref="L25:Q28"/>
    <mergeCell ref="A26:D26"/>
    <mergeCell ref="A27:D27"/>
    <mergeCell ref="A28:D28"/>
    <mergeCell ref="A16:D16"/>
    <mergeCell ref="A17:D17"/>
    <mergeCell ref="A18:D18"/>
    <mergeCell ref="A19:D19"/>
    <mergeCell ref="A20:D20"/>
    <mergeCell ref="A21:D21"/>
    <mergeCell ref="A36:D36"/>
    <mergeCell ref="A37:D37"/>
    <mergeCell ref="A38:D38"/>
    <mergeCell ref="A39:D39"/>
    <mergeCell ref="A40:D40"/>
    <mergeCell ref="A41:D41"/>
    <mergeCell ref="A29:D29"/>
    <mergeCell ref="O32:U32"/>
    <mergeCell ref="V32:X32"/>
    <mergeCell ref="A33:D33"/>
    <mergeCell ref="A34:D34"/>
    <mergeCell ref="A35:D35"/>
    <mergeCell ref="A48:D48"/>
    <mergeCell ref="A49:D49"/>
    <mergeCell ref="A51:D51"/>
    <mergeCell ref="A52:D52"/>
    <mergeCell ref="A53:D53"/>
    <mergeCell ref="A54:D54"/>
    <mergeCell ref="A42:D42"/>
    <mergeCell ref="A43:D43"/>
    <mergeCell ref="A44:D44"/>
    <mergeCell ref="A45:D45"/>
    <mergeCell ref="A46:D46"/>
    <mergeCell ref="A47:D47"/>
    <mergeCell ref="A64:D64"/>
    <mergeCell ref="A65:D65"/>
    <mergeCell ref="A66:D66"/>
    <mergeCell ref="A67:D67"/>
    <mergeCell ref="A68:D68"/>
    <mergeCell ref="A69:D69"/>
    <mergeCell ref="A55:D55"/>
    <mergeCell ref="A56:D56"/>
    <mergeCell ref="A59:D59"/>
    <mergeCell ref="A61:D61"/>
    <mergeCell ref="A62:D62"/>
    <mergeCell ref="A63:D63"/>
    <mergeCell ref="J82:K82"/>
    <mergeCell ref="A83:D83"/>
    <mergeCell ref="A84:D84"/>
    <mergeCell ref="A71:B71"/>
    <mergeCell ref="A72:D72"/>
    <mergeCell ref="A73:D73"/>
    <mergeCell ref="A74:D74"/>
    <mergeCell ref="A76:B76"/>
    <mergeCell ref="A77:D77"/>
    <mergeCell ref="A86:B86"/>
    <mergeCell ref="A87:D87"/>
    <mergeCell ref="A88:D88"/>
    <mergeCell ref="A92:D92"/>
    <mergeCell ref="A93:D93"/>
    <mergeCell ref="A94:D94"/>
    <mergeCell ref="A78:D78"/>
    <mergeCell ref="A79:D79"/>
    <mergeCell ref="A82:B82"/>
    <mergeCell ref="A101:D101"/>
    <mergeCell ref="A102:D102"/>
    <mergeCell ref="A103:D103"/>
    <mergeCell ref="A104:D104"/>
    <mergeCell ref="A105:D105"/>
    <mergeCell ref="A106:D106"/>
    <mergeCell ref="A95:D95"/>
    <mergeCell ref="A96:D96"/>
    <mergeCell ref="A97:D97"/>
    <mergeCell ref="A98:D98"/>
    <mergeCell ref="A99:D99"/>
    <mergeCell ref="A100:D100"/>
    <mergeCell ref="I115:I116"/>
    <mergeCell ref="J115:J116"/>
    <mergeCell ref="K115:K116"/>
    <mergeCell ref="N115:N116"/>
    <mergeCell ref="F116:G116"/>
    <mergeCell ref="A107:D107"/>
    <mergeCell ref="A108:D108"/>
    <mergeCell ref="A109:D109"/>
    <mergeCell ref="A110:D110"/>
    <mergeCell ref="A111:D111"/>
    <mergeCell ref="A112:D112"/>
  </mergeCells>
  <pageMargins left="0.7" right="0.7" top="0.75" bottom="0.75" header="0.3" footer="0.3"/>
  <pageSetup paperSize="9" scale="23" fitToWidth="0" orientation="landscape" horizontalDpi="300" verticalDpi="300" r:id="rId1"/>
  <rowBreaks count="1" manualBreakCount="1">
    <brk id="126"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F9D8A-43D8-4144-8123-55A71487FA09}">
  <sheetPr>
    <pageSetUpPr fitToPage="1"/>
  </sheetPr>
  <dimension ref="A1:BT120"/>
  <sheetViews>
    <sheetView view="pageBreakPreview" zoomScale="70" zoomScaleNormal="70" zoomScaleSheetLayoutView="70" workbookViewId="0">
      <selection activeCell="I23" sqref="I23:I33"/>
    </sheetView>
  </sheetViews>
  <sheetFormatPr baseColWidth="10" defaultColWidth="10.7109375" defaultRowHeight="15"/>
  <cols>
    <col min="4" max="4" width="14.5703125" customWidth="1"/>
    <col min="8" max="8" width="15.42578125" customWidth="1"/>
    <col min="10" max="10" width="13" customWidth="1"/>
    <col min="11" max="12" width="13.42578125" customWidth="1"/>
    <col min="13" max="13" width="12.5703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136</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180</v>
      </c>
      <c r="B9" s="274"/>
      <c r="C9" s="274"/>
      <c r="D9" s="275"/>
      <c r="E9" s="4" t="s">
        <v>11</v>
      </c>
      <c r="F9" s="128"/>
      <c r="G9" s="129"/>
      <c r="H9" s="148">
        <f>G9*F9</f>
        <v>0</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85"/>
      <c r="B10" s="285"/>
      <c r="C10" s="285"/>
      <c r="D10" s="285"/>
      <c r="E10" s="4" t="s">
        <v>11</v>
      </c>
      <c r="F10" s="128"/>
      <c r="G10" s="129"/>
      <c r="H10" s="148">
        <f t="shared" ref="H10:H16" si="0">G10*F10</f>
        <v>0</v>
      </c>
      <c r="I10" s="134"/>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82"/>
      <c r="B11" s="283"/>
      <c r="C11" s="283"/>
      <c r="D11" s="284"/>
      <c r="E11" s="4" t="s">
        <v>11</v>
      </c>
      <c r="F11" s="128"/>
      <c r="G11" s="129"/>
      <c r="H11" s="148">
        <f t="shared" si="0"/>
        <v>0</v>
      </c>
      <c r="I11" s="134"/>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82"/>
      <c r="B12" s="283"/>
      <c r="C12" s="283"/>
      <c r="D12" s="284"/>
      <c r="E12" s="4" t="s">
        <v>11</v>
      </c>
      <c r="F12" s="128"/>
      <c r="G12" s="129"/>
      <c r="H12" s="148">
        <f t="shared" si="0"/>
        <v>0</v>
      </c>
      <c r="I12" s="134"/>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82"/>
      <c r="B13" s="283"/>
      <c r="C13" s="283"/>
      <c r="D13" s="284"/>
      <c r="E13" s="4" t="s">
        <v>11</v>
      </c>
      <c r="F13" s="128"/>
      <c r="G13" s="129"/>
      <c r="H13" s="148">
        <f t="shared" si="0"/>
        <v>0</v>
      </c>
      <c r="I13" s="134"/>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82"/>
      <c r="B14" s="283"/>
      <c r="C14" s="283"/>
      <c r="D14" s="284"/>
      <c r="E14" s="4" t="s">
        <v>11</v>
      </c>
      <c r="F14" s="128"/>
      <c r="G14" s="129"/>
      <c r="H14" s="148">
        <f t="shared" si="0"/>
        <v>0</v>
      </c>
      <c r="I14" s="134"/>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82"/>
      <c r="B15" s="283"/>
      <c r="C15" s="283"/>
      <c r="D15" s="284"/>
      <c r="E15" s="4" t="s">
        <v>11</v>
      </c>
      <c r="F15" s="128"/>
      <c r="G15" s="129"/>
      <c r="H15" s="148">
        <f t="shared" si="0"/>
        <v>0</v>
      </c>
      <c r="I15" s="134"/>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c r="B16" s="267"/>
      <c r="C16" s="267"/>
      <c r="D16" s="268"/>
      <c r="E16" s="4" t="s">
        <v>11</v>
      </c>
      <c r="F16" s="128"/>
      <c r="G16" s="129"/>
      <c r="H16" s="148">
        <f t="shared" si="0"/>
        <v>0</v>
      </c>
      <c r="I16" s="134">
        <f>H16*1.455</f>
        <v>0</v>
      </c>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16"/>
      <c r="B17" s="16"/>
      <c r="C17" s="16"/>
      <c r="D17" s="16"/>
      <c r="E17" s="16"/>
      <c r="F17" s="16"/>
      <c r="G17" s="6" t="s">
        <v>12</v>
      </c>
      <c r="H17" s="6">
        <f>SUM(H9:H16)</f>
        <v>0</v>
      </c>
      <c r="I17" s="134"/>
      <c r="J17" s="2"/>
      <c r="K17" s="139"/>
      <c r="L17" s="139"/>
      <c r="M17" s="143"/>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
      <c r="B18" s="16"/>
      <c r="C18" s="16"/>
      <c r="D18" s="16"/>
      <c r="E18" s="16"/>
      <c r="F18" s="16"/>
      <c r="G18" s="16"/>
      <c r="H18" s="30"/>
      <c r="I18" s="30"/>
      <c r="J18" s="144"/>
      <c r="K18" s="144"/>
      <c r="L18" s="16"/>
      <c r="M18" s="3"/>
      <c r="N18" s="16"/>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3" t="s">
        <v>13</v>
      </c>
      <c r="B19" s="7"/>
      <c r="C19" s="7"/>
      <c r="D19" s="7"/>
      <c r="E19" s="7"/>
      <c r="F19" s="7"/>
      <c r="G19" s="8"/>
      <c r="H19" s="9"/>
      <c r="I19" s="9"/>
      <c r="J19" s="10"/>
      <c r="K19" s="7"/>
      <c r="L19" s="7"/>
      <c r="M19" s="7"/>
      <c r="N19" s="7"/>
      <c r="O19" s="269" t="s">
        <v>14</v>
      </c>
      <c r="P19" s="270"/>
      <c r="Q19" s="270"/>
      <c r="R19" s="270"/>
      <c r="S19" s="270"/>
      <c r="T19" s="270"/>
      <c r="U19" s="271"/>
      <c r="V19" s="263" t="s">
        <v>15</v>
      </c>
      <c r="W19" s="263"/>
      <c r="X19" s="264"/>
      <c r="Y19" s="1" t="s">
        <v>157</v>
      </c>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31.5">
      <c r="A20" s="265" t="s">
        <v>16</v>
      </c>
      <c r="B20" s="265"/>
      <c r="C20" s="265"/>
      <c r="D20" s="265"/>
      <c r="E20" s="121" t="s">
        <v>8</v>
      </c>
      <c r="F20" s="121" t="s">
        <v>9</v>
      </c>
      <c r="G20" s="121" t="s">
        <v>159</v>
      </c>
      <c r="H20" s="121" t="s">
        <v>0</v>
      </c>
      <c r="I20" s="121" t="s">
        <v>9</v>
      </c>
      <c r="J20" s="121" t="s">
        <v>17</v>
      </c>
      <c r="K20" s="121" t="s">
        <v>0</v>
      </c>
      <c r="L20" s="121" t="s">
        <v>9</v>
      </c>
      <c r="M20" s="11" t="s">
        <v>160</v>
      </c>
      <c r="N20" s="121" t="s">
        <v>0</v>
      </c>
      <c r="O20" s="121" t="s">
        <v>18</v>
      </c>
      <c r="P20" s="121" t="s">
        <v>19</v>
      </c>
      <c r="Q20" s="121" t="s">
        <v>20</v>
      </c>
      <c r="R20" s="121" t="s">
        <v>21</v>
      </c>
      <c r="S20" s="121" t="s">
        <v>22</v>
      </c>
      <c r="T20" s="121" t="s">
        <v>23</v>
      </c>
      <c r="U20" s="121" t="s">
        <v>24</v>
      </c>
      <c r="V20" s="11" t="s">
        <v>25</v>
      </c>
      <c r="W20" s="11" t="s">
        <v>24</v>
      </c>
      <c r="X20" s="11" t="s">
        <v>26</v>
      </c>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42" t="s">
        <v>30</v>
      </c>
      <c r="B21" s="243"/>
      <c r="C21" s="243"/>
      <c r="D21" s="244"/>
      <c r="E21" s="124" t="s">
        <v>28</v>
      </c>
      <c r="F21" s="128"/>
      <c r="G21" s="12">
        <v>390.39</v>
      </c>
      <c r="H21" s="12">
        <f t="shared" ref="H21:H35" si="1">F21*G21</f>
        <v>0</v>
      </c>
      <c r="I21" s="128"/>
      <c r="J21" s="13">
        <v>358.81</v>
      </c>
      <c r="K21" s="13">
        <f t="shared" ref="K21:K43" si="2">I21*J21</f>
        <v>0</v>
      </c>
      <c r="L21" s="129"/>
      <c r="M21" s="13">
        <v>538.27</v>
      </c>
      <c r="N21" s="13">
        <f t="shared" ref="N21:N43" si="3">L21*M21</f>
        <v>0</v>
      </c>
      <c r="O21" s="107"/>
      <c r="P21" s="107"/>
      <c r="Q21" s="107"/>
      <c r="R21" s="107"/>
      <c r="S21" s="107"/>
      <c r="T21" s="107"/>
      <c r="U21" s="107"/>
      <c r="V21" s="15">
        <f t="shared" ref="V21:V43" si="4">+O21+P21+Q21+R21+S21+T21+U21-W21-X21</f>
        <v>0</v>
      </c>
      <c r="W21" s="107"/>
      <c r="X21" s="107"/>
      <c r="Y21" s="16"/>
      <c r="Z21" s="17"/>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row>
    <row r="22" spans="1:72" ht="15.75">
      <c r="A22" s="260" t="s">
        <v>163</v>
      </c>
      <c r="B22" s="260"/>
      <c r="C22" s="260"/>
      <c r="D22" s="260"/>
      <c r="E22" s="124" t="s">
        <v>28</v>
      </c>
      <c r="F22" s="128"/>
      <c r="G22" s="12">
        <v>317.98</v>
      </c>
      <c r="H22" s="12">
        <f t="shared" si="1"/>
        <v>0</v>
      </c>
      <c r="I22" s="128"/>
      <c r="J22" s="13">
        <v>326.25</v>
      </c>
      <c r="K22" s="13">
        <f t="shared" si="2"/>
        <v>0</v>
      </c>
      <c r="L22" s="129"/>
      <c r="M22" s="13">
        <v>489.37</v>
      </c>
      <c r="N22" s="13">
        <f t="shared" si="3"/>
        <v>0</v>
      </c>
      <c r="O22" s="107"/>
      <c r="P22" s="107"/>
      <c r="Q22" s="107"/>
      <c r="R22" s="107"/>
      <c r="S22" s="107"/>
      <c r="T22" s="107"/>
      <c r="U22" s="107"/>
      <c r="V22" s="15">
        <f t="shared" si="4"/>
        <v>0</v>
      </c>
      <c r="W22" s="107"/>
      <c r="X22" s="107"/>
      <c r="Y22" s="16" t="s">
        <v>168</v>
      </c>
      <c r="Z22" s="17"/>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row>
    <row r="23" spans="1:72" s="102" customFormat="1" ht="15.75">
      <c r="A23" s="242" t="s">
        <v>31</v>
      </c>
      <c r="B23" s="243"/>
      <c r="C23" s="243"/>
      <c r="D23" s="244"/>
      <c r="E23" s="124" t="s">
        <v>28</v>
      </c>
      <c r="F23" s="128"/>
      <c r="G23" s="14">
        <v>390.39</v>
      </c>
      <c r="H23" s="12">
        <f t="shared" si="1"/>
        <v>0</v>
      </c>
      <c r="I23" s="128"/>
      <c r="J23" s="13">
        <v>358.81</v>
      </c>
      <c r="K23" s="13">
        <f t="shared" si="2"/>
        <v>0</v>
      </c>
      <c r="L23" s="129"/>
      <c r="M23" s="13">
        <v>538.22</v>
      </c>
      <c r="N23" s="13">
        <f t="shared" si="3"/>
        <v>0</v>
      </c>
      <c r="O23" s="107"/>
      <c r="P23" s="107"/>
      <c r="Q23" s="107"/>
      <c r="R23" s="107"/>
      <c r="S23" s="107"/>
      <c r="T23" s="107"/>
      <c r="U23" s="107"/>
      <c r="V23" s="15">
        <f t="shared" si="4"/>
        <v>0</v>
      </c>
      <c r="W23" s="107"/>
      <c r="X23" s="107"/>
      <c r="Y23" s="7" t="s">
        <v>161</v>
      </c>
      <c r="Z23" s="101"/>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row>
    <row r="24" spans="1:72" s="106" customFormat="1" ht="15.75">
      <c r="A24" s="242" t="s">
        <v>32</v>
      </c>
      <c r="B24" s="243"/>
      <c r="C24" s="243"/>
      <c r="D24" s="244"/>
      <c r="E24" s="124" t="s">
        <v>28</v>
      </c>
      <c r="F24" s="128"/>
      <c r="G24" s="14">
        <v>317.98</v>
      </c>
      <c r="H24" s="12">
        <f t="shared" si="1"/>
        <v>0</v>
      </c>
      <c r="I24" s="128"/>
      <c r="J24" s="13">
        <v>244.27</v>
      </c>
      <c r="K24" s="13">
        <f t="shared" si="2"/>
        <v>0</v>
      </c>
      <c r="L24" s="129"/>
      <c r="M24" s="13">
        <v>489.37</v>
      </c>
      <c r="N24" s="13">
        <f t="shared" si="3"/>
        <v>0</v>
      </c>
      <c r="O24" s="107"/>
      <c r="P24" s="107"/>
      <c r="Q24" s="107"/>
      <c r="R24" s="107"/>
      <c r="S24" s="107"/>
      <c r="T24" s="107"/>
      <c r="U24" s="107"/>
      <c r="V24" s="15">
        <f t="shared" si="4"/>
        <v>0</v>
      </c>
      <c r="W24" s="107"/>
      <c r="X24" s="107"/>
      <c r="Y24" s="104" t="s">
        <v>162</v>
      </c>
      <c r="Z24" s="105"/>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c r="BN24" s="104"/>
      <c r="BO24" s="104"/>
      <c r="BP24" s="104"/>
      <c r="BQ24" s="104"/>
      <c r="BR24" s="104"/>
      <c r="BS24" s="104"/>
      <c r="BT24" s="104"/>
    </row>
    <row r="25" spans="1:72" ht="15.75">
      <c r="A25" s="242" t="s">
        <v>33</v>
      </c>
      <c r="B25" s="243"/>
      <c r="C25" s="243"/>
      <c r="D25" s="244"/>
      <c r="E25" s="124" t="s">
        <v>28</v>
      </c>
      <c r="F25" s="128"/>
      <c r="G25" s="14">
        <v>310.62</v>
      </c>
      <c r="H25" s="12">
        <f t="shared" si="1"/>
        <v>0</v>
      </c>
      <c r="I25" s="128"/>
      <c r="J25" s="13">
        <v>335</v>
      </c>
      <c r="K25" s="13">
        <f t="shared" si="2"/>
        <v>0</v>
      </c>
      <c r="L25" s="129"/>
      <c r="M25" s="13">
        <v>436.87</v>
      </c>
      <c r="N25" s="13">
        <f t="shared" si="3"/>
        <v>0</v>
      </c>
      <c r="O25" s="107"/>
      <c r="P25" s="107"/>
      <c r="Q25" s="107"/>
      <c r="R25" s="107"/>
      <c r="S25" s="107"/>
      <c r="T25" s="107"/>
      <c r="U25" s="107"/>
      <c r="V25" s="15">
        <f t="shared" si="4"/>
        <v>0</v>
      </c>
      <c r="W25" s="107"/>
      <c r="X25" s="107"/>
      <c r="Y25" s="16"/>
      <c r="Z25" s="17"/>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row>
    <row r="26" spans="1:72" s="100" customFormat="1" ht="15.75">
      <c r="A26" s="242" t="s">
        <v>34</v>
      </c>
      <c r="B26" s="243"/>
      <c r="C26" s="243"/>
      <c r="D26" s="244"/>
      <c r="E26" s="124" t="s">
        <v>28</v>
      </c>
      <c r="F26" s="128"/>
      <c r="G26" s="14">
        <v>209.25</v>
      </c>
      <c r="H26" s="12">
        <f t="shared" si="1"/>
        <v>0</v>
      </c>
      <c r="I26" s="128"/>
      <c r="J26" s="13">
        <v>221.7</v>
      </c>
      <c r="K26" s="13">
        <f t="shared" si="2"/>
        <v>0</v>
      </c>
      <c r="L26" s="129"/>
      <c r="M26" s="13">
        <v>437.63</v>
      </c>
      <c r="N26" s="13">
        <f t="shared" si="3"/>
        <v>0</v>
      </c>
      <c r="O26" s="107"/>
      <c r="P26" s="107"/>
      <c r="Q26" s="107"/>
      <c r="R26" s="107"/>
      <c r="S26" s="107"/>
      <c r="T26" s="107"/>
      <c r="U26" s="107"/>
      <c r="V26" s="15">
        <f t="shared" si="4"/>
        <v>0</v>
      </c>
      <c r="W26" s="107"/>
      <c r="X26" s="107"/>
      <c r="Y26" s="16" t="s">
        <v>164</v>
      </c>
      <c r="Z26" s="17"/>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row>
    <row r="27" spans="1:72" s="106" customFormat="1" ht="15.75">
      <c r="A27" s="260" t="s">
        <v>128</v>
      </c>
      <c r="B27" s="260"/>
      <c r="C27" s="260"/>
      <c r="D27" s="260"/>
      <c r="E27" s="124" t="s">
        <v>28</v>
      </c>
      <c r="F27" s="128"/>
      <c r="G27" s="14">
        <v>237.68</v>
      </c>
      <c r="H27" s="12">
        <f t="shared" si="1"/>
        <v>0</v>
      </c>
      <c r="I27" s="128"/>
      <c r="J27" s="13">
        <v>277.97000000000003</v>
      </c>
      <c r="K27" s="13">
        <f t="shared" si="2"/>
        <v>0</v>
      </c>
      <c r="L27" s="129"/>
      <c r="M27" s="13">
        <v>538.84</v>
      </c>
      <c r="N27" s="13">
        <f t="shared" si="3"/>
        <v>0</v>
      </c>
      <c r="O27" s="107"/>
      <c r="P27" s="107"/>
      <c r="Q27" s="107"/>
      <c r="R27" s="107"/>
      <c r="S27" s="107"/>
      <c r="T27" s="108"/>
      <c r="U27" s="107"/>
      <c r="V27" s="15">
        <f t="shared" si="4"/>
        <v>0</v>
      </c>
      <c r="W27" s="107"/>
      <c r="X27" s="107"/>
      <c r="Y27" s="104"/>
      <c r="Z27" s="105"/>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04"/>
      <c r="BJ27" s="104"/>
      <c r="BK27" s="104"/>
      <c r="BL27" s="104"/>
      <c r="BM27" s="104"/>
      <c r="BN27" s="104"/>
      <c r="BO27" s="104"/>
      <c r="BP27" s="104"/>
      <c r="BQ27" s="104"/>
      <c r="BR27" s="104"/>
      <c r="BS27" s="104"/>
      <c r="BT27" s="104"/>
    </row>
    <row r="28" spans="1:72" ht="15.75">
      <c r="A28" s="242" t="s">
        <v>35</v>
      </c>
      <c r="B28" s="243"/>
      <c r="C28" s="243"/>
      <c r="D28" s="244"/>
      <c r="E28" s="124" t="s">
        <v>28</v>
      </c>
      <c r="F28" s="128"/>
      <c r="G28" s="14">
        <v>368.59</v>
      </c>
      <c r="H28" s="14">
        <f t="shared" si="1"/>
        <v>0</v>
      </c>
      <c r="I28" s="128"/>
      <c r="J28" s="13">
        <v>221.7</v>
      </c>
      <c r="K28" s="13">
        <f t="shared" si="2"/>
        <v>0</v>
      </c>
      <c r="L28" s="129"/>
      <c r="M28" s="13">
        <v>538.84</v>
      </c>
      <c r="N28" s="13">
        <f t="shared" si="3"/>
        <v>0</v>
      </c>
      <c r="O28" s="107"/>
      <c r="P28" s="107"/>
      <c r="Q28" s="107"/>
      <c r="R28" s="107"/>
      <c r="S28" s="107"/>
      <c r="T28" s="108"/>
      <c r="U28" s="107"/>
      <c r="V28" s="15">
        <f t="shared" si="4"/>
        <v>0</v>
      </c>
      <c r="W28" s="107"/>
      <c r="X28" s="107"/>
      <c r="Y28" s="16"/>
      <c r="Z28" s="17"/>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row>
    <row r="29" spans="1:72" s="106" customFormat="1" ht="15.75">
      <c r="A29" s="260" t="s">
        <v>129</v>
      </c>
      <c r="B29" s="260"/>
      <c r="C29" s="260"/>
      <c r="D29" s="260"/>
      <c r="E29" s="124" t="s">
        <v>28</v>
      </c>
      <c r="F29" s="128"/>
      <c r="G29" s="14">
        <v>143</v>
      </c>
      <c r="H29" s="14">
        <f t="shared" si="1"/>
        <v>0</v>
      </c>
      <c r="I29" s="128"/>
      <c r="J29" s="13">
        <v>165</v>
      </c>
      <c r="K29" s="13">
        <f t="shared" si="2"/>
        <v>0</v>
      </c>
      <c r="L29" s="129"/>
      <c r="M29" s="13">
        <v>277.56</v>
      </c>
      <c r="N29" s="13">
        <f t="shared" si="3"/>
        <v>0</v>
      </c>
      <c r="O29" s="107"/>
      <c r="P29" s="107"/>
      <c r="Q29" s="107"/>
      <c r="R29" s="107"/>
      <c r="S29" s="107"/>
      <c r="T29" s="108"/>
      <c r="U29" s="107"/>
      <c r="V29" s="15">
        <f t="shared" si="4"/>
        <v>0</v>
      </c>
      <c r="W29" s="107"/>
      <c r="X29" s="107"/>
      <c r="Y29" s="104"/>
      <c r="Z29" s="105"/>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c r="BO29" s="104"/>
      <c r="BP29" s="104"/>
      <c r="BQ29" s="104"/>
      <c r="BR29" s="104"/>
      <c r="BS29" s="104"/>
      <c r="BT29" s="104"/>
    </row>
    <row r="30" spans="1:72" s="100" customFormat="1" ht="15.75">
      <c r="A30" s="260" t="s">
        <v>36</v>
      </c>
      <c r="B30" s="260"/>
      <c r="C30" s="260"/>
      <c r="D30" s="260"/>
      <c r="E30" s="124" t="s">
        <v>28</v>
      </c>
      <c r="F30" s="128"/>
      <c r="G30" s="14">
        <v>190.25</v>
      </c>
      <c r="H30" s="14">
        <f t="shared" si="1"/>
        <v>0</v>
      </c>
      <c r="I30" s="128"/>
      <c r="J30" s="13">
        <v>221.7</v>
      </c>
      <c r="K30" s="13">
        <f t="shared" si="2"/>
        <v>0</v>
      </c>
      <c r="L30" s="129"/>
      <c r="M30" s="13">
        <v>297.41000000000003</v>
      </c>
      <c r="N30" s="13">
        <f t="shared" si="3"/>
        <v>0</v>
      </c>
      <c r="O30" s="107"/>
      <c r="P30" s="107"/>
      <c r="Q30" s="107"/>
      <c r="R30" s="107"/>
      <c r="S30" s="107"/>
      <c r="T30" s="108"/>
      <c r="U30" s="107"/>
      <c r="V30" s="15">
        <f t="shared" si="4"/>
        <v>0</v>
      </c>
      <c r="W30" s="107"/>
      <c r="X30" s="107"/>
      <c r="Y30" s="16"/>
      <c r="Z30" s="17"/>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row>
    <row r="31" spans="1:72" s="100" customFormat="1" ht="15.75">
      <c r="A31" s="260" t="s">
        <v>37</v>
      </c>
      <c r="B31" s="260"/>
      <c r="C31" s="260"/>
      <c r="D31" s="260"/>
      <c r="E31" s="124" t="s">
        <v>28</v>
      </c>
      <c r="F31" s="128"/>
      <c r="G31" s="14">
        <v>119.54</v>
      </c>
      <c r="H31" s="12">
        <f t="shared" si="1"/>
        <v>0</v>
      </c>
      <c r="I31" s="128"/>
      <c r="J31" s="13">
        <v>137.91999999999999</v>
      </c>
      <c r="K31" s="13">
        <f>I31*J31</f>
        <v>0</v>
      </c>
      <c r="L31" s="129"/>
      <c r="M31" s="13">
        <v>0</v>
      </c>
      <c r="N31" s="13">
        <f t="shared" si="3"/>
        <v>0</v>
      </c>
      <c r="O31" s="107"/>
      <c r="P31" s="107"/>
      <c r="Q31" s="107"/>
      <c r="R31" s="107"/>
      <c r="S31" s="107"/>
      <c r="T31" s="108"/>
      <c r="U31" s="107"/>
      <c r="V31" s="15">
        <f t="shared" si="4"/>
        <v>0</v>
      </c>
      <c r="W31" s="107"/>
      <c r="X31" s="107"/>
      <c r="Y31" s="16" t="s">
        <v>166</v>
      </c>
      <c r="Z31" s="17"/>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row>
    <row r="32" spans="1:72" ht="15.75">
      <c r="A32" s="260" t="s">
        <v>38</v>
      </c>
      <c r="B32" s="260"/>
      <c r="C32" s="260"/>
      <c r="D32" s="260"/>
      <c r="E32" s="124" t="s">
        <v>28</v>
      </c>
      <c r="F32" s="128"/>
      <c r="G32" s="14">
        <v>119.54</v>
      </c>
      <c r="H32" s="12">
        <f t="shared" si="1"/>
        <v>0</v>
      </c>
      <c r="I32" s="128"/>
      <c r="J32" s="13">
        <v>137.91999999999999</v>
      </c>
      <c r="K32" s="13">
        <f>I32*J32</f>
        <v>0</v>
      </c>
      <c r="L32" s="129"/>
      <c r="M32" s="13">
        <v>240.95</v>
      </c>
      <c r="N32" s="13">
        <f t="shared" si="3"/>
        <v>0</v>
      </c>
      <c r="O32" s="107"/>
      <c r="P32" s="107"/>
      <c r="Q32" s="107"/>
      <c r="R32" s="107"/>
      <c r="S32" s="107"/>
      <c r="T32" s="108"/>
      <c r="U32" s="107"/>
      <c r="V32" s="15">
        <f t="shared" si="4"/>
        <v>0</v>
      </c>
      <c r="W32" s="107"/>
      <c r="X32" s="107"/>
      <c r="Y32" s="16" t="s">
        <v>165</v>
      </c>
      <c r="Z32" s="17"/>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row>
    <row r="33" spans="1:72" ht="15.75">
      <c r="A33" s="260" t="s">
        <v>39</v>
      </c>
      <c r="B33" s="260"/>
      <c r="C33" s="260"/>
      <c r="D33" s="260"/>
      <c r="E33" s="124" t="s">
        <v>28</v>
      </c>
      <c r="F33" s="128"/>
      <c r="G33" s="14">
        <v>106.45</v>
      </c>
      <c r="H33" s="14">
        <f t="shared" si="1"/>
        <v>0</v>
      </c>
      <c r="I33" s="128"/>
      <c r="J33" s="13">
        <v>137.91999999999999</v>
      </c>
      <c r="K33" s="13">
        <f t="shared" si="2"/>
        <v>0</v>
      </c>
      <c r="L33" s="129"/>
      <c r="M33" s="13">
        <v>260.95</v>
      </c>
      <c r="N33" s="13">
        <f t="shared" si="3"/>
        <v>0</v>
      </c>
      <c r="O33" s="107"/>
      <c r="P33" s="107"/>
      <c r="Q33" s="107"/>
      <c r="R33" s="107"/>
      <c r="S33" s="107"/>
      <c r="T33" s="108"/>
      <c r="U33" s="107"/>
      <c r="V33" s="15">
        <f t="shared" si="4"/>
        <v>0</v>
      </c>
      <c r="W33" s="107"/>
      <c r="X33" s="107"/>
      <c r="Y33" s="16"/>
      <c r="Z33" s="17"/>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row>
    <row r="34" spans="1:72" s="100" customFormat="1" ht="15.75">
      <c r="A34" s="242" t="s">
        <v>40</v>
      </c>
      <c r="B34" s="243"/>
      <c r="C34" s="243"/>
      <c r="D34" s="244"/>
      <c r="E34" s="124" t="s">
        <v>28</v>
      </c>
      <c r="F34" s="128"/>
      <c r="G34" s="14">
        <v>106.45</v>
      </c>
      <c r="H34" s="14">
        <f t="shared" si="1"/>
        <v>0</v>
      </c>
      <c r="I34" s="128"/>
      <c r="J34" s="13">
        <v>122.4</v>
      </c>
      <c r="K34" s="13">
        <f t="shared" si="2"/>
        <v>0</v>
      </c>
      <c r="L34" s="129"/>
      <c r="M34" s="13"/>
      <c r="N34" s="13">
        <f t="shared" si="3"/>
        <v>0</v>
      </c>
      <c r="O34" s="107"/>
      <c r="P34" s="107"/>
      <c r="Q34" s="107"/>
      <c r="R34" s="107"/>
      <c r="S34" s="107"/>
      <c r="T34" s="108"/>
      <c r="U34" s="107"/>
      <c r="V34" s="15">
        <f t="shared" si="4"/>
        <v>0</v>
      </c>
      <c r="W34" s="107"/>
      <c r="X34" s="107"/>
      <c r="Y34" s="3"/>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s="100" customFormat="1" ht="15.75">
      <c r="A35" s="242" t="s">
        <v>41</v>
      </c>
      <c r="B35" s="243"/>
      <c r="C35" s="243"/>
      <c r="D35" s="244"/>
      <c r="E35" s="124" t="s">
        <v>28</v>
      </c>
      <c r="F35" s="128"/>
      <c r="G35" s="14">
        <v>106.54</v>
      </c>
      <c r="H35" s="14">
        <f t="shared" si="1"/>
        <v>0</v>
      </c>
      <c r="I35" s="128"/>
      <c r="J35" s="13">
        <v>122.4</v>
      </c>
      <c r="K35" s="13">
        <f t="shared" si="2"/>
        <v>0</v>
      </c>
      <c r="L35" s="129"/>
      <c r="M35" s="13">
        <v>198.17</v>
      </c>
      <c r="N35" s="13">
        <f t="shared" si="3"/>
        <v>0</v>
      </c>
      <c r="O35" s="107"/>
      <c r="P35" s="107"/>
      <c r="Q35" s="107"/>
      <c r="R35" s="107"/>
      <c r="S35" s="107"/>
      <c r="T35" s="107"/>
      <c r="U35" s="107"/>
      <c r="V35" s="15">
        <f t="shared" si="4"/>
        <v>0</v>
      </c>
      <c r="W35" s="107"/>
      <c r="X35" s="107"/>
      <c r="Y35" s="16" t="s">
        <v>167</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ht="15.75">
      <c r="A36" s="242" t="s">
        <v>42</v>
      </c>
      <c r="B36" s="243"/>
      <c r="C36" s="243"/>
      <c r="D36" s="244"/>
      <c r="E36" s="124" t="s">
        <v>28</v>
      </c>
      <c r="F36" s="128"/>
      <c r="G36" s="14">
        <v>100.42</v>
      </c>
      <c r="H36" s="14">
        <f>F36*G36</f>
        <v>0</v>
      </c>
      <c r="I36" s="128"/>
      <c r="J36" s="13">
        <v>122.4</v>
      </c>
      <c r="K36" s="13">
        <f t="shared" si="2"/>
        <v>0</v>
      </c>
      <c r="L36" s="129"/>
      <c r="M36" s="13">
        <v>0</v>
      </c>
      <c r="N36" s="13">
        <f t="shared" si="3"/>
        <v>0</v>
      </c>
      <c r="O36" s="109"/>
      <c r="P36" s="109"/>
      <c r="Q36" s="109"/>
      <c r="R36" s="109"/>
      <c r="S36" s="109"/>
      <c r="T36" s="109"/>
      <c r="U36" s="107"/>
      <c r="V36" s="15">
        <f t="shared" si="4"/>
        <v>0</v>
      </c>
      <c r="W36" s="107"/>
      <c r="X36" s="107"/>
      <c r="Y36" s="16"/>
      <c r="Z36" s="17"/>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row>
    <row r="37" spans="1:72" ht="15.75">
      <c r="A37" s="167" t="s">
        <v>169</v>
      </c>
      <c r="B37" s="168"/>
      <c r="C37" s="168"/>
      <c r="D37" s="169"/>
      <c r="E37" s="124" t="s">
        <v>28</v>
      </c>
      <c r="F37" s="128"/>
      <c r="G37" s="12">
        <v>209.25</v>
      </c>
      <c r="H37" s="12">
        <f t="shared" ref="H37:H43" si="5">F37*G37</f>
        <v>0</v>
      </c>
      <c r="I37" s="128"/>
      <c r="J37" s="13">
        <v>406</v>
      </c>
      <c r="K37" s="13">
        <f t="shared" si="2"/>
        <v>0</v>
      </c>
      <c r="L37" s="129"/>
      <c r="M37" s="13">
        <v>564.86</v>
      </c>
      <c r="N37" s="13">
        <f t="shared" si="3"/>
        <v>0</v>
      </c>
      <c r="O37" s="109"/>
      <c r="P37" s="109"/>
      <c r="Q37" s="109"/>
      <c r="R37" s="109"/>
      <c r="S37" s="109"/>
      <c r="T37" s="109"/>
      <c r="U37" s="107"/>
      <c r="V37" s="15">
        <v>0</v>
      </c>
      <c r="W37" s="107"/>
      <c r="X37" s="107"/>
      <c r="Y37" s="16" t="s">
        <v>170</v>
      </c>
      <c r="Z37" s="17"/>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row>
    <row r="38" spans="1:72" ht="15.75">
      <c r="A38" s="260" t="s">
        <v>27</v>
      </c>
      <c r="B38" s="260"/>
      <c r="C38" s="260"/>
      <c r="D38" s="260"/>
      <c r="E38" s="124" t="s">
        <v>28</v>
      </c>
      <c r="F38" s="128"/>
      <c r="G38" s="12">
        <v>0</v>
      </c>
      <c r="H38" s="12">
        <f t="shared" si="5"/>
        <v>0</v>
      </c>
      <c r="I38" s="128"/>
      <c r="J38" s="13">
        <v>0</v>
      </c>
      <c r="K38" s="13">
        <f t="shared" si="2"/>
        <v>0</v>
      </c>
      <c r="L38" s="129"/>
      <c r="M38" s="13">
        <v>0</v>
      </c>
      <c r="N38" s="13">
        <f t="shared" si="3"/>
        <v>0</v>
      </c>
      <c r="O38" s="107"/>
      <c r="P38" s="107"/>
      <c r="Q38" s="107"/>
      <c r="R38" s="107"/>
      <c r="S38" s="107"/>
      <c r="T38" s="107"/>
      <c r="U38" s="107"/>
      <c r="V38" s="15">
        <f>+O38+P38+Q38+R38+S38+T38+U38-W38-X38</f>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ht="15.75">
      <c r="A39" s="260" t="s">
        <v>29</v>
      </c>
      <c r="B39" s="260"/>
      <c r="C39" s="260"/>
      <c r="D39" s="260"/>
      <c r="E39" s="124" t="s">
        <v>28</v>
      </c>
      <c r="F39" s="128"/>
      <c r="G39" s="12">
        <v>339.75</v>
      </c>
      <c r="H39" s="12">
        <f t="shared" si="5"/>
        <v>0</v>
      </c>
      <c r="I39" s="128"/>
      <c r="J39" s="13">
        <v>325.79000000000002</v>
      </c>
      <c r="K39" s="13">
        <f t="shared" si="2"/>
        <v>0</v>
      </c>
      <c r="L39" s="129"/>
      <c r="M39" s="13">
        <v>488.68</v>
      </c>
      <c r="N39" s="13">
        <f t="shared" si="3"/>
        <v>0</v>
      </c>
      <c r="O39" s="107"/>
      <c r="P39" s="107"/>
      <c r="Q39" s="107"/>
      <c r="R39" s="107"/>
      <c r="S39" s="107"/>
      <c r="T39" s="107"/>
      <c r="U39" s="107"/>
      <c r="V39" s="15">
        <f>+O39+P39+Q39+R39+S39+T39+U39-W39-X39</f>
        <v>0</v>
      </c>
      <c r="W39" s="107"/>
      <c r="X39" s="107"/>
      <c r="Y39" s="16"/>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ht="15.75">
      <c r="A40" s="242" t="s">
        <v>43</v>
      </c>
      <c r="B40" s="243"/>
      <c r="C40" s="243"/>
      <c r="D40" s="244"/>
      <c r="E40" s="124" t="s">
        <v>28</v>
      </c>
      <c r="F40" s="128"/>
      <c r="G40" s="12">
        <v>339.75</v>
      </c>
      <c r="H40" s="12">
        <f t="shared" si="5"/>
        <v>0</v>
      </c>
      <c r="I40" s="128"/>
      <c r="J40" s="13">
        <v>325.79000000000002</v>
      </c>
      <c r="K40" s="13">
        <f t="shared" si="2"/>
        <v>0</v>
      </c>
      <c r="L40" s="129"/>
      <c r="M40" s="13">
        <v>488.68</v>
      </c>
      <c r="N40" s="13">
        <f t="shared" si="3"/>
        <v>0</v>
      </c>
      <c r="O40" s="107"/>
      <c r="P40" s="107"/>
      <c r="Q40" s="107"/>
      <c r="R40" s="107"/>
      <c r="S40" s="107"/>
      <c r="T40" s="107"/>
      <c r="U40" s="107"/>
      <c r="V40" s="15">
        <f t="shared" si="4"/>
        <v>0</v>
      </c>
      <c r="W40" s="107"/>
      <c r="X40" s="107"/>
      <c r="Y40" s="16"/>
      <c r="Z40" s="17"/>
      <c r="AA40" s="16"/>
      <c r="AB40" s="16"/>
      <c r="AC40" s="16"/>
      <c r="AD40" s="16"/>
      <c r="AE40" s="16"/>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row>
    <row r="41" spans="1:72" ht="15.75">
      <c r="A41" s="242" t="s">
        <v>44</v>
      </c>
      <c r="B41" s="243"/>
      <c r="C41" s="243"/>
      <c r="D41" s="244"/>
      <c r="E41" s="124" t="s">
        <v>28</v>
      </c>
      <c r="F41" s="128"/>
      <c r="G41" s="12">
        <v>339.75</v>
      </c>
      <c r="H41" s="12">
        <f t="shared" si="5"/>
        <v>0</v>
      </c>
      <c r="I41" s="128"/>
      <c r="J41" s="13">
        <v>325.79000000000002</v>
      </c>
      <c r="K41" s="13">
        <f t="shared" si="2"/>
        <v>0</v>
      </c>
      <c r="L41" s="129"/>
      <c r="M41" s="13">
        <v>488.68</v>
      </c>
      <c r="N41" s="13">
        <f t="shared" si="3"/>
        <v>0</v>
      </c>
      <c r="O41" s="107"/>
      <c r="P41" s="107"/>
      <c r="Q41" s="107"/>
      <c r="R41" s="107"/>
      <c r="S41" s="107"/>
      <c r="T41" s="107"/>
      <c r="U41" s="107"/>
      <c r="V41" s="15">
        <f t="shared" si="4"/>
        <v>0</v>
      </c>
      <c r="W41" s="107"/>
      <c r="X41" s="107"/>
      <c r="Y41" s="1"/>
      <c r="Z41" s="120"/>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row>
    <row r="42" spans="1:72" ht="15.75">
      <c r="A42" s="242" t="s">
        <v>45</v>
      </c>
      <c r="B42" s="243"/>
      <c r="C42" s="243"/>
      <c r="D42" s="244"/>
      <c r="E42" s="124" t="s">
        <v>28</v>
      </c>
      <c r="F42" s="128"/>
      <c r="G42" s="14">
        <v>650</v>
      </c>
      <c r="H42" s="14">
        <f t="shared" si="5"/>
        <v>0</v>
      </c>
      <c r="I42" s="128"/>
      <c r="J42" s="13">
        <f>G42*1.5</f>
        <v>975</v>
      </c>
      <c r="K42" s="13">
        <f t="shared" si="2"/>
        <v>0</v>
      </c>
      <c r="L42" s="129"/>
      <c r="M42" s="13">
        <v>1747.46</v>
      </c>
      <c r="N42" s="13">
        <f t="shared" si="3"/>
        <v>0</v>
      </c>
      <c r="O42" s="107"/>
      <c r="P42" s="107"/>
      <c r="Q42" s="107"/>
      <c r="R42" s="107"/>
      <c r="S42" s="107"/>
      <c r="T42" s="107"/>
      <c r="U42" s="107"/>
      <c r="V42" s="15">
        <f t="shared" si="4"/>
        <v>0</v>
      </c>
      <c r="W42" s="107"/>
      <c r="X42" s="107"/>
      <c r="Y42" s="1"/>
      <c r="Z42" s="120"/>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row>
    <row r="43" spans="1:72" ht="15.75">
      <c r="A43" s="242" t="s">
        <v>46</v>
      </c>
      <c r="B43" s="243"/>
      <c r="C43" s="243"/>
      <c r="D43" s="244"/>
      <c r="E43" s="124" t="s">
        <v>28</v>
      </c>
      <c r="F43" s="128"/>
      <c r="G43" s="14"/>
      <c r="H43" s="14">
        <f t="shared" si="5"/>
        <v>0</v>
      </c>
      <c r="I43" s="128"/>
      <c r="J43" s="13">
        <f t="shared" ref="J43" si="6">G43*1.5</f>
        <v>0</v>
      </c>
      <c r="K43" s="13">
        <f t="shared" si="2"/>
        <v>0</v>
      </c>
      <c r="L43" s="129"/>
      <c r="M43" s="13">
        <f t="shared" ref="M43" si="7">G43*2.25</f>
        <v>0</v>
      </c>
      <c r="N43" s="13">
        <f t="shared" si="3"/>
        <v>0</v>
      </c>
      <c r="O43" s="107"/>
      <c r="P43" s="107"/>
      <c r="Q43" s="107"/>
      <c r="R43" s="107"/>
      <c r="S43" s="107"/>
      <c r="T43" s="107"/>
      <c r="U43" s="107"/>
      <c r="V43" s="15">
        <f t="shared" si="4"/>
        <v>0</v>
      </c>
      <c r="W43" s="107"/>
      <c r="X43" s="107"/>
      <c r="Y43" s="1"/>
      <c r="Z43" s="120"/>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row>
    <row r="44" spans="1:72" ht="15.75">
      <c r="A44" s="7"/>
      <c r="B44" s="7"/>
      <c r="C44" s="7"/>
      <c r="D44" s="7"/>
      <c r="E44" s="7"/>
      <c r="F44" s="7">
        <f>V44</f>
        <v>0</v>
      </c>
      <c r="G44" s="6" t="s">
        <v>47</v>
      </c>
      <c r="H44" s="19">
        <f>SUM(H21:H43)</f>
        <v>0</v>
      </c>
      <c r="I44" s="103"/>
      <c r="J44" s="6" t="s">
        <v>48</v>
      </c>
      <c r="K44" s="6">
        <f>SUM(K21:K43)</f>
        <v>0</v>
      </c>
      <c r="L44" s="145"/>
      <c r="M44" s="21" t="s">
        <v>48</v>
      </c>
      <c r="N44" s="6">
        <f>SUM(N21:N43)</f>
        <v>0</v>
      </c>
      <c r="O44" s="16"/>
      <c r="P44" s="16"/>
      <c r="Q44" s="16"/>
      <c r="R44" s="16"/>
      <c r="S44" s="16"/>
      <c r="T44" s="16"/>
      <c r="U44" s="16"/>
      <c r="V44" s="16"/>
      <c r="W44" s="16"/>
      <c r="X44" s="16"/>
      <c r="Y44" s="1"/>
      <c r="Z44" s="120"/>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row>
    <row r="45" spans="1:72" ht="15.75">
      <c r="A45" s="7"/>
      <c r="B45" s="7"/>
      <c r="C45" s="7"/>
      <c r="D45" s="7"/>
      <c r="E45" s="7"/>
      <c r="F45" s="7"/>
      <c r="G45" s="6" t="s">
        <v>49</v>
      </c>
      <c r="H45" s="19">
        <f>H44+K44+N44</f>
        <v>0</v>
      </c>
      <c r="I45" s="22"/>
      <c r="J45" s="22"/>
      <c r="K45" s="22"/>
      <c r="L45" s="7"/>
      <c r="M45" s="23"/>
      <c r="N45" s="22"/>
      <c r="O45" s="16"/>
      <c r="P45" s="16"/>
      <c r="Q45" s="16"/>
      <c r="R45" s="16"/>
      <c r="S45" s="16"/>
      <c r="T45" s="16"/>
      <c r="U45" s="16"/>
      <c r="V45" s="16"/>
      <c r="W45" s="16"/>
      <c r="X45" s="16"/>
      <c r="Y45" s="1"/>
      <c r="Z45" s="120"/>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row>
    <row r="46" spans="1:72" ht="15.75">
      <c r="A46" s="281" t="s">
        <v>50</v>
      </c>
      <c r="B46" s="281"/>
      <c r="C46" s="281"/>
      <c r="D46" s="281"/>
      <c r="E46" s="24"/>
      <c r="F46" s="25"/>
      <c r="G46" s="26" t="s">
        <v>51</v>
      </c>
      <c r="H46" s="6">
        <f>+H45*0.06</f>
        <v>0</v>
      </c>
      <c r="I46" s="22"/>
      <c r="J46" s="7"/>
      <c r="K46" s="7"/>
      <c r="L46" s="7"/>
      <c r="M46" s="7"/>
      <c r="N46" s="7"/>
      <c r="O46" s="16"/>
      <c r="P46" s="16"/>
      <c r="Q46" s="16"/>
      <c r="R46" s="16"/>
      <c r="S46" s="16"/>
      <c r="T46" s="16"/>
      <c r="U46" s="16"/>
      <c r="V46" s="16"/>
      <c r="W46" s="16"/>
      <c r="X46" s="16"/>
      <c r="Y46" s="1"/>
      <c r="Z46" s="120"/>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row>
    <row r="47" spans="1:72" ht="15.75">
      <c r="A47" s="173"/>
      <c r="B47" s="173"/>
      <c r="C47" s="173"/>
      <c r="D47" s="173"/>
      <c r="E47" s="7"/>
      <c r="F47" s="7"/>
      <c r="G47" s="176"/>
      <c r="H47" s="22"/>
      <c r="I47" s="174"/>
      <c r="J47" s="7"/>
      <c r="K47" s="7"/>
      <c r="L47" s="7"/>
      <c r="M47" s="7"/>
      <c r="N47" s="7"/>
      <c r="O47" s="16"/>
      <c r="P47" s="16"/>
      <c r="Q47" s="16"/>
      <c r="R47" s="16"/>
      <c r="S47" s="16"/>
      <c r="T47" s="16"/>
      <c r="U47" s="16"/>
      <c r="V47" s="16"/>
      <c r="W47" s="16"/>
      <c r="X47" s="16"/>
      <c r="Y47" s="1"/>
      <c r="Z47" s="120"/>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row>
    <row r="48" spans="1:72" ht="15.75">
      <c r="A48" s="37"/>
      <c r="B48" s="37"/>
      <c r="C48" s="37"/>
      <c r="D48" s="37"/>
      <c r="E48" s="7"/>
      <c r="F48" s="7"/>
      <c r="G48" s="176"/>
      <c r="H48" s="22"/>
      <c r="I48" s="22"/>
      <c r="J48" s="7"/>
      <c r="K48" s="7"/>
      <c r="L48" s="7"/>
      <c r="M48" s="7"/>
      <c r="N48" s="7"/>
      <c r="O48" s="16"/>
      <c r="P48" s="16"/>
      <c r="Q48" s="16"/>
      <c r="R48" s="16"/>
      <c r="S48" s="16"/>
      <c r="T48" s="16"/>
      <c r="U48" s="16"/>
      <c r="V48" s="16"/>
      <c r="W48" s="16"/>
      <c r="X48" s="16"/>
      <c r="Y48" s="1"/>
      <c r="Z48" s="120"/>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row>
    <row r="49" spans="1:72" ht="15.75">
      <c r="A49" s="262" t="s">
        <v>52</v>
      </c>
      <c r="B49" s="262"/>
      <c r="C49" s="262"/>
      <c r="D49" s="262"/>
      <c r="E49" s="7"/>
      <c r="F49" s="7"/>
      <c r="G49" s="38"/>
      <c r="H49" s="22"/>
      <c r="I49" s="22"/>
      <c r="J49" s="7"/>
      <c r="K49" s="7"/>
      <c r="L49" s="7"/>
      <c r="M49" s="7"/>
      <c r="N49" s="7"/>
      <c r="O49" s="16"/>
      <c r="P49" s="16"/>
      <c r="Q49" s="16"/>
      <c r="R49" s="16"/>
      <c r="S49" s="16"/>
      <c r="T49" s="16"/>
      <c r="U49" s="16"/>
      <c r="V49" s="16"/>
      <c r="W49" s="16"/>
      <c r="X49" s="16"/>
      <c r="Y49" s="1"/>
      <c r="Z49" s="120"/>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row>
    <row r="50" spans="1:72" ht="15.75">
      <c r="A50" s="255" t="s">
        <v>7</v>
      </c>
      <c r="B50" s="255"/>
      <c r="C50" s="255"/>
      <c r="D50" s="255"/>
      <c r="E50" s="28" t="s">
        <v>8</v>
      </c>
      <c r="F50" s="175" t="s">
        <v>9</v>
      </c>
      <c r="G50" s="175" t="s">
        <v>10</v>
      </c>
      <c r="H50" s="175" t="s">
        <v>0</v>
      </c>
      <c r="I50" s="38"/>
      <c r="J50" s="118" t="s">
        <v>53</v>
      </c>
      <c r="K50" s="118" t="s">
        <v>54</v>
      </c>
      <c r="L50" s="118" t="s">
        <v>55</v>
      </c>
      <c r="M50" s="118" t="s">
        <v>56</v>
      </c>
      <c r="N50" s="16"/>
      <c r="O50" s="16"/>
      <c r="P50" s="16"/>
      <c r="Q50" s="16"/>
      <c r="R50" s="16"/>
      <c r="S50" s="16"/>
      <c r="T50" s="16"/>
      <c r="U50" s="16"/>
      <c r="V50" s="16"/>
      <c r="W50" s="16"/>
      <c r="X50" s="16"/>
      <c r="Y50" s="1"/>
      <c r="Z50" s="120"/>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row>
    <row r="51" spans="1:72" ht="33.6" customHeight="1">
      <c r="A51" s="257" t="s">
        <v>133</v>
      </c>
      <c r="B51" s="258"/>
      <c r="C51" s="258"/>
      <c r="D51" s="258"/>
      <c r="E51" s="31" t="s">
        <v>57</v>
      </c>
      <c r="F51" s="146">
        <v>0</v>
      </c>
      <c r="G51" s="127">
        <v>150</v>
      </c>
      <c r="H51" s="127">
        <f t="shared" ref="H51:H57" si="8">F51*G51</f>
        <v>0</v>
      </c>
      <c r="I51" s="30"/>
      <c r="J51" s="31"/>
      <c r="K51" s="31"/>
      <c r="L51" s="31"/>
      <c r="M51" s="31">
        <f>J51+K51+L51</f>
        <v>0</v>
      </c>
      <c r="N51" s="16"/>
      <c r="O51" s="16"/>
      <c r="P51" s="16"/>
      <c r="Q51" s="16"/>
      <c r="R51" s="16"/>
      <c r="S51" s="16"/>
      <c r="T51" s="16"/>
      <c r="U51" s="16"/>
      <c r="V51" s="16"/>
      <c r="W51" s="16"/>
      <c r="X51" s="16"/>
      <c r="Y51" s="1"/>
      <c r="Z51" s="120"/>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row>
    <row r="52" spans="1:72" ht="33.6" customHeight="1">
      <c r="A52" s="257" t="s">
        <v>134</v>
      </c>
      <c r="B52" s="258"/>
      <c r="C52" s="258"/>
      <c r="D52" s="258"/>
      <c r="E52" s="31" t="s">
        <v>57</v>
      </c>
      <c r="F52" s="146">
        <v>0</v>
      </c>
      <c r="G52" s="127">
        <v>150</v>
      </c>
      <c r="H52" s="127">
        <f t="shared" si="8"/>
        <v>0</v>
      </c>
      <c r="I52" s="30"/>
      <c r="J52" s="31"/>
      <c r="K52" s="31"/>
      <c r="L52" s="31"/>
      <c r="M52" s="31">
        <f>J52+K52+L52</f>
        <v>0</v>
      </c>
      <c r="N52" s="16"/>
      <c r="O52" s="16"/>
      <c r="P52" s="16"/>
      <c r="Q52" s="16"/>
      <c r="R52" s="16"/>
      <c r="S52" s="16"/>
      <c r="T52" s="16"/>
      <c r="U52" s="16"/>
      <c r="V52" s="16"/>
      <c r="W52" s="16"/>
      <c r="X52" s="16"/>
      <c r="Y52" s="1"/>
      <c r="Z52" s="120"/>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row>
    <row r="53" spans="1:72" ht="33.6" customHeight="1">
      <c r="A53" s="257" t="s">
        <v>58</v>
      </c>
      <c r="B53" s="258"/>
      <c r="C53" s="258"/>
      <c r="D53" s="258"/>
      <c r="E53" s="31" t="s">
        <v>57</v>
      </c>
      <c r="F53" s="146">
        <v>0</v>
      </c>
      <c r="G53" s="127">
        <v>60</v>
      </c>
      <c r="H53" s="127">
        <f t="shared" si="8"/>
        <v>0</v>
      </c>
      <c r="I53" s="30"/>
      <c r="J53" s="31"/>
      <c r="K53" s="31"/>
      <c r="L53" s="31"/>
      <c r="M53" s="31">
        <f>J53+K53+L53</f>
        <v>0</v>
      </c>
      <c r="N53" s="16"/>
      <c r="O53" s="16"/>
      <c r="P53" s="16"/>
      <c r="Q53" s="16"/>
      <c r="R53" s="16"/>
      <c r="S53" s="16"/>
      <c r="T53" s="16"/>
      <c r="U53" s="16"/>
      <c r="V53" s="16"/>
      <c r="W53" s="16"/>
      <c r="X53" s="16"/>
      <c r="Y53" s="1"/>
      <c r="Z53" s="120"/>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row>
    <row r="54" spans="1:72" ht="33.6" customHeight="1">
      <c r="A54" s="257" t="s">
        <v>135</v>
      </c>
      <c r="B54" s="258"/>
      <c r="C54" s="258"/>
      <c r="D54" s="258"/>
      <c r="E54" s="31" t="s">
        <v>57</v>
      </c>
      <c r="F54" s="146">
        <v>0</v>
      </c>
      <c r="G54" s="127">
        <v>120</v>
      </c>
      <c r="H54" s="127">
        <f t="shared" si="8"/>
        <v>0</v>
      </c>
      <c r="I54" s="30"/>
      <c r="J54" s="31"/>
      <c r="K54" s="31"/>
      <c r="L54" s="31"/>
      <c r="M54" s="31">
        <f>J54+K54+L54</f>
        <v>0</v>
      </c>
      <c r="N54" s="16"/>
      <c r="O54" s="16"/>
      <c r="P54" s="16"/>
      <c r="Q54" s="16"/>
      <c r="R54" s="16"/>
      <c r="S54" s="16"/>
      <c r="T54" s="16"/>
      <c r="U54" s="16"/>
      <c r="V54" s="16"/>
      <c r="W54" s="16"/>
      <c r="X54" s="16"/>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33.6" customHeight="1">
      <c r="A55" s="257"/>
      <c r="B55" s="258"/>
      <c r="C55" s="258"/>
      <c r="D55" s="258"/>
      <c r="E55" s="31" t="s">
        <v>57</v>
      </c>
      <c r="F55" s="146">
        <v>0</v>
      </c>
      <c r="G55" s="127"/>
      <c r="H55" s="127">
        <f t="shared" si="8"/>
        <v>0</v>
      </c>
      <c r="I55" s="30"/>
      <c r="J55" s="31"/>
      <c r="K55" s="31"/>
      <c r="L55" s="31"/>
      <c r="M55" s="31">
        <f t="shared" ref="M55:M57" si="9">J55+K55+L55</f>
        <v>0</v>
      </c>
      <c r="N55" s="16"/>
      <c r="O55" s="16"/>
      <c r="P55" s="16"/>
      <c r="Q55" s="16"/>
      <c r="R55" s="16"/>
      <c r="S55" s="16"/>
      <c r="T55" s="16"/>
      <c r="U55" s="16"/>
      <c r="V55" s="16"/>
      <c r="W55" s="16"/>
      <c r="X55" s="16"/>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33.6" customHeight="1">
      <c r="A56" s="257"/>
      <c r="B56" s="258"/>
      <c r="C56" s="258"/>
      <c r="D56" s="258"/>
      <c r="E56" s="31" t="s">
        <v>59</v>
      </c>
      <c r="F56" s="146">
        <v>0</v>
      </c>
      <c r="G56" s="127"/>
      <c r="H56" s="127">
        <f t="shared" si="8"/>
        <v>0</v>
      </c>
      <c r="I56" s="30"/>
      <c r="J56" s="31"/>
      <c r="K56" s="31"/>
      <c r="L56" s="31"/>
      <c r="M56" s="31">
        <f t="shared" si="9"/>
        <v>0</v>
      </c>
      <c r="N56" s="16"/>
      <c r="O56" s="16"/>
      <c r="P56" s="16"/>
      <c r="Q56" s="16"/>
      <c r="R56" s="16"/>
      <c r="S56" s="16"/>
      <c r="T56" s="16"/>
      <c r="U56" s="16"/>
      <c r="V56" s="16"/>
      <c r="W56" s="16"/>
      <c r="X56" s="16"/>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33.6" customHeight="1">
      <c r="A57" s="257" t="s">
        <v>60</v>
      </c>
      <c r="B57" s="258"/>
      <c r="C57" s="258"/>
      <c r="D57" s="258"/>
      <c r="E57" s="31" t="s">
        <v>61</v>
      </c>
      <c r="F57" s="146">
        <v>0</v>
      </c>
      <c r="G57" s="127">
        <v>2.5</v>
      </c>
      <c r="H57" s="127">
        <f t="shared" si="8"/>
        <v>0</v>
      </c>
      <c r="I57" s="30"/>
      <c r="J57" s="31"/>
      <c r="K57" s="31"/>
      <c r="L57" s="31"/>
      <c r="M57" s="31">
        <f t="shared" si="9"/>
        <v>0</v>
      </c>
      <c r="N57" s="16"/>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16"/>
      <c r="B58" s="16"/>
      <c r="C58" s="16"/>
      <c r="D58" s="16"/>
      <c r="E58" s="16"/>
      <c r="F58" s="16"/>
      <c r="G58" s="34" t="s">
        <v>62</v>
      </c>
      <c r="H58" s="34">
        <f>SUM(H51:H57)</f>
        <v>0</v>
      </c>
      <c r="I58" s="22"/>
      <c r="J58" s="16"/>
      <c r="K58" s="16"/>
      <c r="L58" s="16"/>
      <c r="M58" s="139"/>
      <c r="N58" s="16"/>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16"/>
      <c r="B59" s="16"/>
      <c r="C59" s="16"/>
      <c r="D59" s="16"/>
      <c r="E59" s="16"/>
      <c r="F59" s="16"/>
      <c r="G59" s="118" t="s">
        <v>82</v>
      </c>
      <c r="H59" s="34">
        <f>H58+H45+H17</f>
        <v>0</v>
      </c>
      <c r="I59" s="134"/>
      <c r="J59" s="62"/>
      <c r="K59" s="16"/>
      <c r="L59" s="16"/>
      <c r="M59" s="16"/>
      <c r="N59" s="16"/>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3" t="s">
        <v>83</v>
      </c>
      <c r="B60" s="7"/>
      <c r="C60" s="7"/>
      <c r="D60" s="16"/>
      <c r="E60" s="16"/>
      <c r="F60" s="16"/>
      <c r="G60" s="1"/>
      <c r="H60" s="42"/>
      <c r="I60" s="9"/>
      <c r="J60" s="62"/>
      <c r="K60" s="7"/>
      <c r="L60" s="16"/>
      <c r="M60" s="16"/>
      <c r="N60" s="16"/>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56" t="s">
        <v>7</v>
      </c>
      <c r="B61" s="256"/>
      <c r="C61" s="256"/>
      <c r="D61" s="256"/>
      <c r="E61" s="43" t="s">
        <v>8</v>
      </c>
      <c r="F61" s="119" t="s">
        <v>9</v>
      </c>
      <c r="G61" s="119" t="s">
        <v>10</v>
      </c>
      <c r="H61" s="44" t="s">
        <v>0</v>
      </c>
      <c r="I61" s="45" t="s">
        <v>84</v>
      </c>
      <c r="J61" s="46"/>
      <c r="K61" s="46" t="s">
        <v>85</v>
      </c>
      <c r="L61" s="47"/>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36" t="s">
        <v>86</v>
      </c>
      <c r="B62" s="237"/>
      <c r="C62" s="237"/>
      <c r="D62" s="237"/>
      <c r="E62" s="123" t="s">
        <v>87</v>
      </c>
      <c r="F62" s="128"/>
      <c r="G62" s="36">
        <v>2200</v>
      </c>
      <c r="H62" s="48">
        <f>(F62*G62)</f>
        <v>0</v>
      </c>
      <c r="I62" s="49"/>
      <c r="J62" s="50"/>
      <c r="K62" s="51"/>
      <c r="L62" s="62"/>
      <c r="M62" s="16"/>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15.75">
      <c r="A63" s="236" t="s">
        <v>88</v>
      </c>
      <c r="B63" s="237"/>
      <c r="C63" s="237"/>
      <c r="D63" s="237"/>
      <c r="E63" s="123" t="s">
        <v>87</v>
      </c>
      <c r="F63" s="128"/>
      <c r="G63" s="36">
        <v>2000</v>
      </c>
      <c r="H63" s="48">
        <f t="shared" ref="H63:H84" si="10">(F63*G63)</f>
        <v>0</v>
      </c>
      <c r="I63" s="49"/>
      <c r="J63" s="50"/>
      <c r="K63" s="51"/>
      <c r="L63" s="62"/>
      <c r="M63" s="16"/>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15.75">
      <c r="A64" s="236" t="s">
        <v>89</v>
      </c>
      <c r="B64" s="237"/>
      <c r="C64" s="237"/>
      <c r="D64" s="237"/>
      <c r="E64" s="123" t="s">
        <v>87</v>
      </c>
      <c r="F64" s="128"/>
      <c r="G64" s="36">
        <v>7000</v>
      </c>
      <c r="H64" s="48">
        <f t="shared" si="10"/>
        <v>0</v>
      </c>
      <c r="I64" s="49"/>
      <c r="J64" s="50"/>
      <c r="K64" s="51"/>
      <c r="L64" s="62"/>
      <c r="M64" s="16"/>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15.75">
      <c r="A65" s="236" t="s">
        <v>90</v>
      </c>
      <c r="B65" s="237"/>
      <c r="C65" s="237"/>
      <c r="D65" s="237"/>
      <c r="E65" s="123" t="s">
        <v>87</v>
      </c>
      <c r="F65" s="128"/>
      <c r="G65" s="36">
        <v>15200</v>
      </c>
      <c r="H65" s="48">
        <f t="shared" si="10"/>
        <v>0</v>
      </c>
      <c r="I65" s="49"/>
      <c r="J65" s="50"/>
      <c r="K65" s="51"/>
      <c r="L65" s="62"/>
      <c r="M65" s="16"/>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15.75">
      <c r="A66" s="236" t="s">
        <v>91</v>
      </c>
      <c r="B66" s="237"/>
      <c r="C66" s="237"/>
      <c r="D66" s="237"/>
      <c r="E66" s="123" t="s">
        <v>87</v>
      </c>
      <c r="F66" s="128"/>
      <c r="G66" s="36">
        <v>2200</v>
      </c>
      <c r="H66" s="48">
        <f t="shared" si="10"/>
        <v>0</v>
      </c>
      <c r="I66" s="55"/>
      <c r="J66" s="50"/>
      <c r="K66" s="51"/>
      <c r="L66" s="62"/>
      <c r="M66" s="16"/>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15.75">
      <c r="A67" s="236" t="s">
        <v>92</v>
      </c>
      <c r="B67" s="237"/>
      <c r="C67" s="237"/>
      <c r="D67" s="237"/>
      <c r="E67" s="123" t="s">
        <v>87</v>
      </c>
      <c r="F67" s="128"/>
      <c r="G67" s="36">
        <v>2000</v>
      </c>
      <c r="H67" s="48">
        <f t="shared" si="10"/>
        <v>0</v>
      </c>
      <c r="I67" s="49"/>
      <c r="J67" s="50"/>
      <c r="K67" s="51"/>
      <c r="L67" s="62"/>
      <c r="M67" s="16"/>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15.75">
      <c r="A68" s="236" t="s">
        <v>93</v>
      </c>
      <c r="B68" s="237"/>
      <c r="C68" s="237"/>
      <c r="D68" s="237"/>
      <c r="E68" s="123" t="s">
        <v>87</v>
      </c>
      <c r="F68" s="128"/>
      <c r="G68" s="36">
        <v>2500</v>
      </c>
      <c r="H68" s="48">
        <f t="shared" si="10"/>
        <v>0</v>
      </c>
      <c r="I68" s="55"/>
      <c r="J68" s="50"/>
      <c r="K68" s="51"/>
      <c r="L68" s="62"/>
      <c r="M68" s="16"/>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15.75">
      <c r="A69" s="236" t="s">
        <v>94</v>
      </c>
      <c r="B69" s="237"/>
      <c r="C69" s="237"/>
      <c r="D69" s="237"/>
      <c r="E69" s="123" t="s">
        <v>87</v>
      </c>
      <c r="F69" s="128"/>
      <c r="G69" s="36">
        <v>1600</v>
      </c>
      <c r="H69" s="48">
        <f t="shared" si="10"/>
        <v>0</v>
      </c>
      <c r="I69" s="49"/>
      <c r="J69" s="50"/>
      <c r="K69" s="51"/>
      <c r="L69" s="62"/>
      <c r="M69" s="16"/>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236" t="s">
        <v>95</v>
      </c>
      <c r="B70" s="237"/>
      <c r="C70" s="237"/>
      <c r="D70" s="237"/>
      <c r="E70" s="123" t="s">
        <v>87</v>
      </c>
      <c r="F70" s="128"/>
      <c r="G70" s="36">
        <v>1100</v>
      </c>
      <c r="H70" s="48">
        <f t="shared" si="10"/>
        <v>0</v>
      </c>
      <c r="I70" s="49"/>
      <c r="J70" s="50"/>
      <c r="K70" s="51"/>
      <c r="L70" s="62"/>
      <c r="M70" s="16"/>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36" t="s">
        <v>96</v>
      </c>
      <c r="B71" s="237"/>
      <c r="C71" s="237"/>
      <c r="D71" s="237"/>
      <c r="E71" s="123" t="s">
        <v>87</v>
      </c>
      <c r="F71" s="128"/>
      <c r="G71" s="36">
        <v>2700</v>
      </c>
      <c r="H71" s="48">
        <f t="shared" si="10"/>
        <v>0</v>
      </c>
      <c r="I71" s="59"/>
      <c r="J71" s="50"/>
      <c r="K71" s="51"/>
      <c r="L71" s="62"/>
      <c r="M71" s="16"/>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36" t="s">
        <v>97</v>
      </c>
      <c r="B72" s="237"/>
      <c r="C72" s="237"/>
      <c r="D72" s="237"/>
      <c r="E72" s="123" t="s">
        <v>87</v>
      </c>
      <c r="F72" s="128"/>
      <c r="G72" s="36">
        <v>2500</v>
      </c>
      <c r="H72" s="48">
        <f t="shared" si="10"/>
        <v>0</v>
      </c>
      <c r="I72" s="59"/>
      <c r="J72" s="50"/>
      <c r="K72" s="51"/>
      <c r="L72" s="62"/>
      <c r="M72" s="16"/>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15.75">
      <c r="A73" s="236" t="s">
        <v>98</v>
      </c>
      <c r="B73" s="237"/>
      <c r="C73" s="237"/>
      <c r="D73" s="237"/>
      <c r="E73" s="123" t="s">
        <v>87</v>
      </c>
      <c r="F73" s="128"/>
      <c r="G73" s="36">
        <v>13373</v>
      </c>
      <c r="H73" s="48">
        <f t="shared" si="10"/>
        <v>0</v>
      </c>
      <c r="I73" s="59"/>
      <c r="J73" s="50"/>
      <c r="K73" s="51"/>
      <c r="L73" s="62"/>
      <c r="M73" s="16"/>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15.75">
      <c r="A74" s="236" t="s">
        <v>99</v>
      </c>
      <c r="B74" s="237"/>
      <c r="C74" s="237"/>
      <c r="D74" s="237"/>
      <c r="E74" s="123" t="s">
        <v>87</v>
      </c>
      <c r="F74" s="128"/>
      <c r="G74" s="36">
        <v>800</v>
      </c>
      <c r="H74" s="48">
        <f t="shared" si="10"/>
        <v>0</v>
      </c>
      <c r="I74" s="59"/>
      <c r="J74" s="50"/>
      <c r="K74" s="51"/>
      <c r="L74" s="62"/>
      <c r="M74" s="16"/>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236" t="s">
        <v>156</v>
      </c>
      <c r="B75" s="237"/>
      <c r="C75" s="237"/>
      <c r="D75" s="237"/>
      <c r="E75" s="4" t="s">
        <v>87</v>
      </c>
      <c r="F75" s="128"/>
      <c r="G75" s="31">
        <v>1900</v>
      </c>
      <c r="H75" s="60">
        <f t="shared" si="10"/>
        <v>0</v>
      </c>
      <c r="I75" s="61"/>
      <c r="J75" s="50"/>
      <c r="K75" s="51"/>
      <c r="L75" s="62"/>
      <c r="M75" s="16"/>
      <c r="N75" s="16"/>
      <c r="O75" s="16"/>
      <c r="P75" s="16"/>
      <c r="Q75" s="16"/>
      <c r="R75" s="16"/>
      <c r="S75" s="16"/>
      <c r="T75" s="16"/>
      <c r="U75" s="16"/>
      <c r="V75" s="16"/>
      <c r="W75" s="16"/>
      <c r="X75" s="16"/>
      <c r="Y75" s="16"/>
      <c r="Z75" s="17"/>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row>
    <row r="76" spans="1:72" ht="15.75">
      <c r="A76" s="236" t="s">
        <v>101</v>
      </c>
      <c r="B76" s="237"/>
      <c r="C76" s="237"/>
      <c r="D76" s="237"/>
      <c r="E76" s="123" t="s">
        <v>87</v>
      </c>
      <c r="F76" s="128"/>
      <c r="G76" s="36">
        <v>2000</v>
      </c>
      <c r="H76" s="48">
        <f t="shared" si="10"/>
        <v>0</v>
      </c>
      <c r="I76" s="59"/>
      <c r="J76" s="50"/>
      <c r="K76" s="51"/>
      <c r="L76" s="62"/>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36" t="s">
        <v>102</v>
      </c>
      <c r="B77" s="237"/>
      <c r="C77" s="237"/>
      <c r="D77" s="237"/>
      <c r="E77" s="123" t="s">
        <v>87</v>
      </c>
      <c r="F77" s="128"/>
      <c r="G77" s="36">
        <v>200</v>
      </c>
      <c r="H77" s="48">
        <f t="shared" si="10"/>
        <v>0</v>
      </c>
      <c r="I77" s="59"/>
      <c r="J77" s="50"/>
      <c r="K77" s="51"/>
      <c r="L77" s="62"/>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15.75">
      <c r="A78" s="236" t="s">
        <v>103</v>
      </c>
      <c r="B78" s="237"/>
      <c r="C78" s="237"/>
      <c r="D78" s="237"/>
      <c r="E78" s="123" t="s">
        <v>87</v>
      </c>
      <c r="F78" s="128"/>
      <c r="G78" s="36">
        <v>1100</v>
      </c>
      <c r="H78" s="48">
        <f t="shared" si="10"/>
        <v>0</v>
      </c>
      <c r="I78" s="59"/>
      <c r="J78" s="50"/>
      <c r="K78" s="51"/>
      <c r="L78" s="62"/>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15.75">
      <c r="A79" s="236" t="s">
        <v>104</v>
      </c>
      <c r="B79" s="237"/>
      <c r="C79" s="237"/>
      <c r="D79" s="237"/>
      <c r="E79" s="123" t="s">
        <v>87</v>
      </c>
      <c r="F79" s="128"/>
      <c r="G79" s="36">
        <v>2200</v>
      </c>
      <c r="H79" s="48">
        <f t="shared" si="10"/>
        <v>0</v>
      </c>
      <c r="I79" s="59"/>
      <c r="J79" s="50"/>
      <c r="K79" s="51"/>
      <c r="L79" s="62"/>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236" t="s">
        <v>105</v>
      </c>
      <c r="B80" s="237"/>
      <c r="C80" s="237"/>
      <c r="D80" s="237"/>
      <c r="E80" s="4" t="s">
        <v>87</v>
      </c>
      <c r="F80" s="128"/>
      <c r="G80" s="31">
        <v>1420</v>
      </c>
      <c r="H80" s="60">
        <f t="shared" si="10"/>
        <v>0</v>
      </c>
      <c r="I80" s="64"/>
      <c r="J80" s="50"/>
      <c r="K80" s="51"/>
      <c r="L80" s="62"/>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236" t="s">
        <v>153</v>
      </c>
      <c r="B81" s="237"/>
      <c r="C81" s="237"/>
      <c r="D81" s="237"/>
      <c r="E81" s="4" t="s">
        <v>87</v>
      </c>
      <c r="F81" s="128"/>
      <c r="G81" s="31">
        <v>15200</v>
      </c>
      <c r="H81" s="60">
        <f t="shared" si="10"/>
        <v>0</v>
      </c>
      <c r="I81" s="166"/>
      <c r="J81" s="66"/>
      <c r="K81" s="67"/>
      <c r="L81" s="62"/>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36" t="s">
        <v>155</v>
      </c>
      <c r="B82" s="237"/>
      <c r="C82" s="237"/>
      <c r="D82" s="237"/>
      <c r="E82" s="4" t="s">
        <v>87</v>
      </c>
      <c r="F82" s="128"/>
      <c r="G82" s="31">
        <v>5800</v>
      </c>
      <c r="H82" s="60">
        <f t="shared" si="10"/>
        <v>0</v>
      </c>
      <c r="I82" s="166"/>
      <c r="J82" s="66"/>
      <c r="K82" s="67"/>
      <c r="L82" s="62"/>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36"/>
      <c r="B83" s="237"/>
      <c r="C83" s="237"/>
      <c r="D83" s="237"/>
      <c r="E83" s="4" t="s">
        <v>87</v>
      </c>
      <c r="F83" s="128"/>
      <c r="G83" s="31"/>
      <c r="H83" s="60">
        <f t="shared" si="10"/>
        <v>0</v>
      </c>
      <c r="I83" s="166"/>
      <c r="J83" s="66"/>
      <c r="K83" s="67"/>
      <c r="L83" s="62"/>
      <c r="M83" s="16"/>
      <c r="N83" s="16"/>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15.75">
      <c r="A84" s="236" t="s">
        <v>154</v>
      </c>
      <c r="B84" s="237"/>
      <c r="C84" s="237"/>
      <c r="D84" s="237"/>
      <c r="E84" s="4" t="s">
        <v>87</v>
      </c>
      <c r="F84" s="128"/>
      <c r="G84" s="31">
        <v>15000</v>
      </c>
      <c r="H84" s="60">
        <f t="shared" si="10"/>
        <v>0</v>
      </c>
      <c r="I84" s="166"/>
      <c r="J84" s="66"/>
      <c r="K84" s="67"/>
      <c r="L84" s="62"/>
      <c r="M84" s="16"/>
      <c r="N84" s="16"/>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6.5" thickBot="1">
      <c r="A85" s="236" t="s">
        <v>106</v>
      </c>
      <c r="B85" s="237"/>
      <c r="C85" s="237"/>
      <c r="D85" s="237"/>
      <c r="E85" s="123" t="s">
        <v>87</v>
      </c>
      <c r="F85" s="128"/>
      <c r="G85" s="36">
        <v>383.5</v>
      </c>
      <c r="H85" s="99">
        <f>(F85*G85)</f>
        <v>0</v>
      </c>
      <c r="I85" s="65"/>
      <c r="J85" s="66"/>
      <c r="K85" s="67"/>
      <c r="L85" s="62"/>
      <c r="M85" s="16"/>
      <c r="N85" s="16"/>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6.5" thickBot="1">
      <c r="A86" s="16"/>
      <c r="B86" s="16"/>
      <c r="C86" s="16"/>
      <c r="D86" s="16"/>
      <c r="E86" s="16"/>
      <c r="F86" s="18"/>
      <c r="G86" s="125" t="s">
        <v>107</v>
      </c>
      <c r="H86" s="110">
        <f>SUM(H62:H85)</f>
        <v>0</v>
      </c>
      <c r="I86" s="68"/>
      <c r="J86" s="69"/>
      <c r="K86" s="70"/>
      <c r="L86" s="135"/>
      <c r="M86" s="7"/>
      <c r="N86" s="7"/>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16"/>
      <c r="B87" s="16"/>
      <c r="C87" s="16"/>
      <c r="D87" s="16"/>
      <c r="E87" s="16"/>
      <c r="F87" s="7"/>
      <c r="G87" s="38"/>
      <c r="H87" s="22"/>
      <c r="I87" s="71"/>
      <c r="J87" s="18"/>
      <c r="K87" s="137"/>
      <c r="L87" s="136"/>
      <c r="M87" s="7"/>
      <c r="N87" s="7"/>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5.75">
      <c r="A88" s="16"/>
      <c r="B88" s="16"/>
      <c r="C88" s="16"/>
      <c r="D88" s="16"/>
      <c r="E88" s="138">
        <v>0</v>
      </c>
      <c r="F88" s="7"/>
      <c r="G88" s="38"/>
      <c r="H88" s="142">
        <f>+E88</f>
        <v>0</v>
      </c>
      <c r="I88" s="245" t="s">
        <v>130</v>
      </c>
      <c r="J88" s="230" t="s">
        <v>108</v>
      </c>
      <c r="K88" s="232"/>
      <c r="L88" s="16"/>
      <c r="M88" s="7"/>
      <c r="N88" s="233"/>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234" t="s">
        <v>109</v>
      </c>
      <c r="G89" s="235"/>
      <c r="H89" s="73">
        <f>H59+H86</f>
        <v>0</v>
      </c>
      <c r="I89" s="246"/>
      <c r="J89" s="231"/>
      <c r="K89" s="232"/>
      <c r="L89" s="16"/>
      <c r="M89" s="7"/>
      <c r="N89" s="233"/>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27"/>
      <c r="F90" s="74" t="s">
        <v>110</v>
      </c>
      <c r="G90" s="75">
        <v>0.25</v>
      </c>
      <c r="H90" s="116">
        <f>H89*G90</f>
        <v>0</v>
      </c>
      <c r="I90" s="115">
        <f>+M96</f>
        <v>0</v>
      </c>
      <c r="J90" s="117">
        <f>H90-M96</f>
        <v>0</v>
      </c>
      <c r="K90" s="9"/>
      <c r="L90" s="9"/>
      <c r="M90" s="9"/>
      <c r="N90" s="126" t="s">
        <v>132</v>
      </c>
      <c r="O90" s="12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16"/>
      <c r="B91" s="16"/>
      <c r="C91" s="16"/>
      <c r="D91" s="16"/>
      <c r="E91" s="27"/>
      <c r="F91" s="77" t="s">
        <v>111</v>
      </c>
      <c r="G91" s="78"/>
      <c r="H91" s="13">
        <f>H89+H90</f>
        <v>0</v>
      </c>
      <c r="I91" s="20"/>
      <c r="J91" s="79"/>
      <c r="K91" s="22"/>
      <c r="L91" s="22"/>
      <c r="M91" s="7"/>
      <c r="N91" s="126"/>
      <c r="O91" s="12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16"/>
      <c r="B92" s="16"/>
      <c r="C92" s="16"/>
      <c r="D92" s="16"/>
      <c r="E92" s="27"/>
      <c r="F92" s="124" t="s">
        <v>113</v>
      </c>
      <c r="G92" s="82">
        <v>0.06</v>
      </c>
      <c r="H92" s="13">
        <f>H91*G92</f>
        <v>0</v>
      </c>
      <c r="I92" s="83"/>
      <c r="J92" s="80"/>
      <c r="K92" s="81" t="s">
        <v>112</v>
      </c>
      <c r="L92" s="111" t="s">
        <v>131</v>
      </c>
      <c r="M92" s="7"/>
      <c r="N92" s="135"/>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16"/>
      <c r="B93" s="16"/>
      <c r="C93" s="16"/>
      <c r="D93" s="16"/>
      <c r="E93" s="27"/>
      <c r="F93" s="4" t="s">
        <v>115</v>
      </c>
      <c r="G93" s="77"/>
      <c r="H93" s="13">
        <f>H91+H92</f>
        <v>0</v>
      </c>
      <c r="I93" s="80"/>
      <c r="J93" s="80" t="s">
        <v>114</v>
      </c>
      <c r="K93" s="6">
        <f>+H17</f>
        <v>0</v>
      </c>
      <c r="L93" s="112"/>
      <c r="M93" s="135"/>
      <c r="N93" s="7"/>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16"/>
      <c r="B94" s="16"/>
      <c r="C94" s="16"/>
      <c r="D94" s="16"/>
      <c r="E94" s="16"/>
      <c r="F94" s="124" t="s">
        <v>117</v>
      </c>
      <c r="G94" s="82">
        <v>0.2</v>
      </c>
      <c r="H94" s="13">
        <f>H93*G94</f>
        <v>0</v>
      </c>
      <c r="I94" s="80"/>
      <c r="J94" s="80" t="s">
        <v>116</v>
      </c>
      <c r="K94" s="6">
        <f>H44</f>
        <v>0</v>
      </c>
      <c r="L94" s="112"/>
      <c r="M94" s="135"/>
      <c r="N94" s="7"/>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16"/>
      <c r="B95" s="16"/>
      <c r="C95" s="16"/>
      <c r="D95" s="16"/>
      <c r="E95" s="16"/>
      <c r="F95" s="124" t="s">
        <v>119</v>
      </c>
      <c r="G95" s="74"/>
      <c r="H95" s="85">
        <f>H93+H94</f>
        <v>0</v>
      </c>
      <c r="I95" s="13"/>
      <c r="J95" s="80" t="s">
        <v>118</v>
      </c>
      <c r="K95" s="6">
        <f>H59-H46</f>
        <v>0</v>
      </c>
      <c r="L95" s="112"/>
      <c r="M95" s="84" t="s">
        <v>127</v>
      </c>
      <c r="N95" s="7"/>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16"/>
      <c r="B96" s="16"/>
      <c r="C96" s="16"/>
      <c r="D96" s="16"/>
      <c r="E96" s="16"/>
      <c r="F96" s="124" t="s">
        <v>125</v>
      </c>
      <c r="G96" s="87"/>
      <c r="H96" s="97">
        <f>'MAT (3)'!H124</f>
        <v>0</v>
      </c>
      <c r="I96" s="88" t="s">
        <v>120</v>
      </c>
      <c r="J96" s="86" t="s">
        <v>56</v>
      </c>
      <c r="K96" s="6">
        <f>SUM(K93:K95)</f>
        <v>0</v>
      </c>
      <c r="L96" s="113">
        <f>H95-H94</f>
        <v>0</v>
      </c>
      <c r="M96" s="114">
        <f>+(L96-K96)*0.3</f>
        <v>0</v>
      </c>
      <c r="N96" s="7"/>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16"/>
      <c r="B97" s="16" t="s">
        <v>121</v>
      </c>
      <c r="C97" s="16"/>
      <c r="D97" s="16"/>
      <c r="E97" s="16"/>
      <c r="F97" s="124" t="s">
        <v>126</v>
      </c>
      <c r="G97" s="90"/>
      <c r="H97" s="98">
        <f>H95+H96</f>
        <v>0</v>
      </c>
      <c r="I97" s="13"/>
      <c r="J97" s="89" t="e">
        <f>H95/H89</f>
        <v>#DIV/0!</v>
      </c>
      <c r="K97" s="7"/>
      <c r="L97" s="7"/>
      <c r="M97" s="23"/>
      <c r="N97" s="7"/>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16"/>
      <c r="B98" s="139" t="s">
        <v>122</v>
      </c>
      <c r="C98" s="139" t="s">
        <v>123</v>
      </c>
      <c r="D98" s="140" t="s">
        <v>124</v>
      </c>
      <c r="E98" s="132"/>
      <c r="F98" s="7"/>
      <c r="G98" s="92"/>
      <c r="H98" s="9"/>
      <c r="I98" s="7"/>
      <c r="J98" s="7"/>
      <c r="K98" s="7"/>
      <c r="L98" s="7"/>
      <c r="M98" s="9"/>
      <c r="N98" s="91"/>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16"/>
      <c r="B99" s="141">
        <v>0.27500000000000002</v>
      </c>
      <c r="C99" s="141">
        <v>0.05</v>
      </c>
      <c r="D99" s="141">
        <f>B99+C99</f>
        <v>0.32500000000000001</v>
      </c>
      <c r="E99" s="16"/>
      <c r="F99" s="92"/>
      <c r="G99" s="93"/>
      <c r="H99" s="9"/>
      <c r="I99" s="7"/>
      <c r="J99" s="7"/>
      <c r="K99" s="7"/>
      <c r="L99" s="7"/>
      <c r="M99" s="9"/>
      <c r="N99" s="7"/>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16"/>
      <c r="B100" s="16"/>
      <c r="C100" s="16"/>
      <c r="D100" s="16"/>
      <c r="E100" s="16"/>
      <c r="F100" s="23"/>
      <c r="G100" s="94"/>
      <c r="H100" s="93"/>
      <c r="I100" s="27"/>
      <c r="J100" s="7"/>
      <c r="K100" s="7"/>
      <c r="L100" s="7"/>
      <c r="M100" s="7"/>
      <c r="N100" s="7"/>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1"/>
      <c r="B101" s="1"/>
      <c r="C101" s="1"/>
      <c r="D101" s="1"/>
      <c r="E101" s="1"/>
      <c r="F101" s="23"/>
      <c r="G101" s="94"/>
      <c r="H101" s="93"/>
      <c r="I101" s="95"/>
      <c r="J101" s="18"/>
      <c r="K101" s="18"/>
      <c r="L101" s="18"/>
      <c r="M101" s="18"/>
      <c r="N101" s="18"/>
      <c r="O101" s="1"/>
      <c r="P101" s="1"/>
      <c r="Q101" s="1"/>
      <c r="R101" s="1"/>
      <c r="S101" s="1"/>
      <c r="T101" s="1"/>
      <c r="U101" s="1"/>
      <c r="V101" s="1"/>
      <c r="W101" s="1"/>
      <c r="X101" s="1"/>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1"/>
      <c r="B102" s="1"/>
      <c r="C102" s="1"/>
      <c r="D102" s="1"/>
      <c r="E102" s="1"/>
      <c r="F102" s="23"/>
      <c r="G102" s="76"/>
      <c r="H102" s="76"/>
      <c r="I102" s="18"/>
      <c r="J102" s="18"/>
      <c r="K102" s="18"/>
      <c r="L102" s="18"/>
      <c r="M102" s="18"/>
      <c r="N102" s="18"/>
      <c r="O102" s="1"/>
      <c r="P102" s="1"/>
      <c r="Q102" s="1"/>
      <c r="R102" s="1"/>
      <c r="S102" s="1"/>
      <c r="T102" s="1"/>
      <c r="U102" s="1"/>
      <c r="V102" s="1"/>
      <c r="W102" s="1"/>
      <c r="X102" s="1"/>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1"/>
      <c r="B103" s="1"/>
      <c r="C103" s="1"/>
      <c r="D103" s="1"/>
      <c r="E103" s="1"/>
      <c r="F103" s="23"/>
      <c r="G103" s="5"/>
      <c r="H103" s="1"/>
      <c r="I103" s="1"/>
      <c r="J103" s="18"/>
      <c r="K103" s="18"/>
      <c r="L103" s="18"/>
      <c r="M103" s="18"/>
      <c r="N103" s="18"/>
      <c r="O103" s="1"/>
      <c r="P103" s="1"/>
      <c r="Q103" s="1"/>
      <c r="R103" s="1"/>
      <c r="S103" s="1"/>
      <c r="T103" s="1"/>
      <c r="U103" s="1"/>
      <c r="V103" s="1"/>
      <c r="W103" s="1"/>
      <c r="X103" s="1"/>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1"/>
      <c r="B104" s="1"/>
      <c r="C104" s="1"/>
      <c r="D104" s="1"/>
      <c r="E104" s="1"/>
      <c r="F104" s="1"/>
      <c r="G104" s="18"/>
      <c r="H104" s="41"/>
      <c r="I104" s="1"/>
      <c r="J104" s="1"/>
      <c r="K104" s="1"/>
      <c r="L104" s="1"/>
      <c r="M104" s="1"/>
      <c r="N104" s="1"/>
      <c r="O104" s="1"/>
      <c r="P104" s="1"/>
      <c r="Q104" s="1"/>
      <c r="R104" s="1"/>
      <c r="S104" s="1"/>
      <c r="T104" s="1"/>
      <c r="U104" s="1"/>
      <c r="V104" s="1"/>
      <c r="W104" s="1"/>
      <c r="X104" s="1"/>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1"/>
      <c r="B105" s="1"/>
      <c r="C105" s="96"/>
      <c r="D105" s="1"/>
      <c r="E105" s="1"/>
      <c r="F105" s="1"/>
      <c r="G105" s="1"/>
      <c r="H105" s="1"/>
      <c r="I105" s="1"/>
      <c r="J105" s="1"/>
      <c r="K105" s="1"/>
      <c r="L105" s="1"/>
      <c r="M105" s="1"/>
      <c r="N105" s="1"/>
      <c r="O105" s="1"/>
      <c r="P105" s="1"/>
      <c r="Q105" s="1"/>
      <c r="R105" s="1"/>
      <c r="S105" s="1"/>
      <c r="T105" s="1"/>
      <c r="U105" s="1"/>
      <c r="V105" s="1"/>
      <c r="W105" s="1"/>
      <c r="X105" s="1"/>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1"/>
      <c r="B106" s="1"/>
      <c r="C106" s="96"/>
      <c r="D106" s="1"/>
      <c r="E106" s="1"/>
      <c r="F106" s="1"/>
      <c r="G106" s="18"/>
      <c r="H106" s="41"/>
      <c r="I106" s="1"/>
      <c r="J106" s="1"/>
      <c r="K106" s="1"/>
      <c r="L106" s="1"/>
      <c r="M106" s="1"/>
      <c r="N106" s="1"/>
      <c r="O106" s="1"/>
      <c r="P106" s="1"/>
      <c r="Q106" s="1"/>
      <c r="R106" s="1"/>
      <c r="S106" s="1"/>
      <c r="T106" s="1"/>
      <c r="U106" s="1"/>
      <c r="V106" s="1"/>
      <c r="W106" s="1"/>
      <c r="X106" s="1"/>
      <c r="Y106" s="1"/>
      <c r="Z106" s="120"/>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row>
    <row r="107" spans="1:72" ht="15.75">
      <c r="A107" s="1"/>
      <c r="B107" s="1"/>
      <c r="C107" s="96"/>
      <c r="D107" s="1"/>
      <c r="E107" s="1"/>
      <c r="F107" s="1"/>
      <c r="G107" s="1"/>
      <c r="H107" s="1"/>
      <c r="I107" s="1"/>
      <c r="J107" s="1"/>
      <c r="K107" s="1"/>
      <c r="L107" s="1"/>
      <c r="M107" s="1"/>
      <c r="N107" s="1"/>
      <c r="O107" s="1"/>
      <c r="P107" s="1"/>
      <c r="Q107" s="1"/>
      <c r="R107" s="1"/>
      <c r="S107" s="1"/>
      <c r="T107" s="1"/>
      <c r="U107" s="1"/>
      <c r="V107" s="1"/>
      <c r="W107" s="1"/>
      <c r="X107" s="1"/>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1"/>
      <c r="B108" s="1"/>
      <c r="C108" s="96"/>
      <c r="D108" s="1"/>
      <c r="E108" s="1"/>
      <c r="F108" s="1"/>
      <c r="G108" s="1"/>
      <c r="H108" s="1"/>
      <c r="I108" s="1"/>
      <c r="J108" s="1"/>
      <c r="K108" s="1"/>
      <c r="L108" s="1"/>
      <c r="M108" s="1"/>
      <c r="N108" s="1"/>
      <c r="O108" s="1"/>
      <c r="P108" s="1"/>
      <c r="Q108" s="1"/>
      <c r="R108" s="1"/>
      <c r="S108" s="1"/>
      <c r="T108" s="1"/>
      <c r="U108" s="1"/>
      <c r="V108" s="1"/>
      <c r="W108" s="1"/>
      <c r="X108" s="1"/>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1"/>
      <c r="B109" s="1"/>
      <c r="C109" s="40"/>
      <c r="D109" s="96"/>
      <c r="E109" s="96"/>
      <c r="F109" s="1"/>
      <c r="G109" s="1"/>
      <c r="H109" s="1"/>
      <c r="I109" s="1"/>
      <c r="J109" s="1"/>
      <c r="K109" s="1"/>
      <c r="L109" s="1"/>
      <c r="M109" s="1"/>
      <c r="N109" s="1"/>
      <c r="O109" s="1"/>
      <c r="P109" s="1"/>
      <c r="Q109" s="1"/>
      <c r="R109" s="1"/>
      <c r="S109" s="1"/>
      <c r="T109" s="1"/>
      <c r="U109" s="1"/>
      <c r="V109" s="1"/>
      <c r="W109" s="1"/>
      <c r="X109" s="1"/>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1"/>
      <c r="B110" s="96"/>
      <c r="C110" s="1"/>
      <c r="D110" s="1"/>
      <c r="E110" s="1"/>
      <c r="F110" s="1"/>
      <c r="G110" s="1"/>
      <c r="H110" s="1"/>
      <c r="I110" s="1"/>
      <c r="J110" s="1"/>
      <c r="K110" s="1"/>
      <c r="L110" s="1"/>
      <c r="M110" s="1"/>
      <c r="N110" s="1"/>
      <c r="O110" s="1"/>
      <c r="P110" s="1"/>
      <c r="Q110" s="1"/>
      <c r="R110" s="1"/>
      <c r="S110" s="1"/>
      <c r="T110" s="1"/>
      <c r="U110" s="1"/>
      <c r="V110" s="1"/>
      <c r="W110" s="1"/>
      <c r="X110" s="1"/>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1"/>
      <c r="B111" s="96"/>
      <c r="C111" s="1"/>
      <c r="D111" s="1"/>
      <c r="E111" s="1"/>
      <c r="F111" s="1"/>
      <c r="G111" s="1"/>
      <c r="H111" s="1"/>
      <c r="I111" s="1"/>
      <c r="J111" s="1"/>
      <c r="K111" s="1"/>
      <c r="L111" s="1"/>
      <c r="M111" s="1"/>
      <c r="N111" s="1"/>
      <c r="O111" s="1"/>
      <c r="P111" s="1"/>
      <c r="Q111" s="1"/>
      <c r="R111" s="1"/>
      <c r="S111" s="1"/>
      <c r="T111" s="1"/>
      <c r="U111" s="1"/>
      <c r="V111" s="1"/>
      <c r="W111" s="1"/>
      <c r="X111" s="1"/>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5.75">
      <c r="A112" s="1"/>
      <c r="B112" s="96"/>
      <c r="C112" s="96"/>
      <c r="D112" s="96"/>
      <c r="E112" s="96"/>
      <c r="F112" s="1"/>
      <c r="G112" s="1"/>
      <c r="H112" s="1"/>
      <c r="I112" s="1"/>
      <c r="J112" s="1"/>
      <c r="K112" s="1"/>
      <c r="L112" s="1"/>
      <c r="M112" s="1"/>
      <c r="N112" s="1"/>
      <c r="O112" s="1"/>
      <c r="P112" s="1"/>
      <c r="Q112" s="1"/>
      <c r="R112" s="1"/>
      <c r="S112" s="1"/>
      <c r="T112" s="1"/>
      <c r="U112" s="1"/>
      <c r="V112" s="1"/>
      <c r="W112" s="1"/>
      <c r="X112" s="1"/>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5.75">
      <c r="A113" s="1"/>
      <c r="B113" s="1"/>
      <c r="C113" s="1"/>
      <c r="D113" s="1"/>
      <c r="E113" s="1"/>
      <c r="F113" s="96"/>
      <c r="G113" s="72"/>
      <c r="H113" s="1"/>
      <c r="I113" s="1"/>
      <c r="J113" s="1"/>
      <c r="K113" s="1"/>
      <c r="L113" s="1"/>
      <c r="M113" s="1"/>
      <c r="N113" s="1"/>
      <c r="O113" s="1"/>
      <c r="P113" s="1"/>
      <c r="Q113" s="1"/>
      <c r="R113" s="1"/>
      <c r="S113" s="1"/>
      <c r="T113" s="1"/>
      <c r="U113" s="1"/>
      <c r="V113" s="1"/>
      <c r="W113" s="1"/>
      <c r="X113" s="1"/>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
      <c r="B118" s="1"/>
      <c r="C118" s="1"/>
      <c r="D118" s="1"/>
      <c r="E118" s="1"/>
      <c r="F118" s="1"/>
      <c r="G118" s="1"/>
      <c r="H118" s="1"/>
      <c r="I118" s="1"/>
      <c r="J118" s="1"/>
      <c r="K118" s="1"/>
      <c r="L118" s="1"/>
      <c r="O118" s="1"/>
      <c r="P118" s="1"/>
      <c r="Q118" s="1"/>
      <c r="R118" s="1"/>
      <c r="S118" s="1"/>
      <c r="T118" s="1"/>
      <c r="U118" s="1"/>
      <c r="V118" s="1"/>
      <c r="W118" s="1"/>
      <c r="X118" s="1"/>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F119" s="1"/>
      <c r="G119" s="1"/>
      <c r="H119" s="1"/>
      <c r="I119" s="1"/>
      <c r="J119" s="1"/>
      <c r="K119" s="1"/>
      <c r="L119" s="1"/>
      <c r="O119" s="1"/>
      <c r="P119" s="1"/>
      <c r="Q119" s="1"/>
      <c r="R119" s="1"/>
      <c r="S119" s="1"/>
      <c r="T119" s="1"/>
      <c r="U119" s="1"/>
      <c r="V119" s="1"/>
      <c r="W119" s="1"/>
      <c r="X119" s="1"/>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J120" s="1"/>
      <c r="K120" s="1"/>
      <c r="L120" s="1"/>
      <c r="M120" s="1"/>
      <c r="N120" s="1"/>
      <c r="O120" s="1"/>
      <c r="P120" s="1"/>
      <c r="Q120" s="1"/>
      <c r="R120" s="1"/>
      <c r="S120" s="1"/>
      <c r="T120" s="1"/>
      <c r="U120" s="1"/>
      <c r="V120" s="1"/>
      <c r="W120" s="1"/>
      <c r="X120" s="1"/>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sheetData>
  <mergeCells count="78">
    <mergeCell ref="A15:D15"/>
    <mergeCell ref="A1:H1"/>
    <mergeCell ref="A2:H2"/>
    <mergeCell ref="B5:J5"/>
    <mergeCell ref="A8:D8"/>
    <mergeCell ref="J8:M8"/>
    <mergeCell ref="A9:D9"/>
    <mergeCell ref="A10:D10"/>
    <mergeCell ref="A11:D11"/>
    <mergeCell ref="A12:D12"/>
    <mergeCell ref="A13:D13"/>
    <mergeCell ref="A14:D14"/>
    <mergeCell ref="A28:D28"/>
    <mergeCell ref="A16:D16"/>
    <mergeCell ref="O19:U19"/>
    <mergeCell ref="V19:X19"/>
    <mergeCell ref="A20:D20"/>
    <mergeCell ref="A21:D21"/>
    <mergeCell ref="A22:D22"/>
    <mergeCell ref="A23:D23"/>
    <mergeCell ref="A24:D24"/>
    <mergeCell ref="A25:D25"/>
    <mergeCell ref="A26:D26"/>
    <mergeCell ref="A27:D27"/>
    <mergeCell ref="A41:D41"/>
    <mergeCell ref="A29:D29"/>
    <mergeCell ref="A30:D30"/>
    <mergeCell ref="A31:D31"/>
    <mergeCell ref="A32:D32"/>
    <mergeCell ref="A33:D33"/>
    <mergeCell ref="A34:D34"/>
    <mergeCell ref="A35:D35"/>
    <mergeCell ref="A36:D36"/>
    <mergeCell ref="A38:D38"/>
    <mergeCell ref="A39:D39"/>
    <mergeCell ref="A40:D40"/>
    <mergeCell ref="A57:D57"/>
    <mergeCell ref="A42:D42"/>
    <mergeCell ref="A43:D43"/>
    <mergeCell ref="A46:D46"/>
    <mergeCell ref="A49:D49"/>
    <mergeCell ref="A50:D50"/>
    <mergeCell ref="A51:D51"/>
    <mergeCell ref="A52:D52"/>
    <mergeCell ref="A53:D53"/>
    <mergeCell ref="A54:D54"/>
    <mergeCell ref="A55:D55"/>
    <mergeCell ref="A56:D56"/>
    <mergeCell ref="A72:D72"/>
    <mergeCell ref="A61:D61"/>
    <mergeCell ref="A62:D62"/>
    <mergeCell ref="A63:D63"/>
    <mergeCell ref="A64:D64"/>
    <mergeCell ref="A65:D65"/>
    <mergeCell ref="A66:D66"/>
    <mergeCell ref="A67:D67"/>
    <mergeCell ref="A68:D68"/>
    <mergeCell ref="A69:D69"/>
    <mergeCell ref="A70:D70"/>
    <mergeCell ref="A71:D71"/>
    <mergeCell ref="A84:D84"/>
    <mergeCell ref="A73:D73"/>
    <mergeCell ref="A74:D74"/>
    <mergeCell ref="A75:D75"/>
    <mergeCell ref="A76:D76"/>
    <mergeCell ref="A77:D77"/>
    <mergeCell ref="A78:D78"/>
    <mergeCell ref="A79:D79"/>
    <mergeCell ref="A80:D80"/>
    <mergeCell ref="A81:D81"/>
    <mergeCell ref="A82:D82"/>
    <mergeCell ref="A83:D83"/>
    <mergeCell ref="A85:D85"/>
    <mergeCell ref="I88:I89"/>
    <mergeCell ref="J88:J89"/>
    <mergeCell ref="K88:K89"/>
    <mergeCell ref="N88:N89"/>
    <mergeCell ref="F89:G89"/>
  </mergeCells>
  <pageMargins left="0.7" right="0.7" top="0.75" bottom="0.75" header="0.3" footer="0.3"/>
  <pageSetup paperSize="9" scale="29" fitToWidth="0" orientation="landscape" horizontalDpi="300" verticalDpi="300" r:id="rId1"/>
  <rowBreaks count="1" manualBreakCount="1">
    <brk id="99"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B6834-C816-4B59-B5B3-FD407ECAD7AB}">
  <sheetPr>
    <pageSetUpPr fitToPage="1"/>
  </sheetPr>
  <dimension ref="A1:BT147"/>
  <sheetViews>
    <sheetView view="pageBreakPreview" topLeftCell="A95" zoomScale="87" zoomScaleNormal="70" zoomScaleSheetLayoutView="87" workbookViewId="0">
      <selection activeCell="F131" sqref="F131"/>
    </sheetView>
  </sheetViews>
  <sheetFormatPr baseColWidth="10" defaultColWidth="10.7109375" defaultRowHeight="15"/>
  <cols>
    <col min="3" max="3" width="11.42578125" customWidth="1"/>
    <col min="4" max="4" width="21.7109375" bestFit="1" customWidth="1"/>
    <col min="5" max="6" width="11.42578125" customWidth="1"/>
    <col min="7" max="7" width="13.42578125" customWidth="1"/>
    <col min="8" max="8" width="15.42578125" customWidth="1"/>
    <col min="10" max="10" width="13" customWidth="1"/>
    <col min="11" max="12" width="13.42578125" customWidth="1"/>
    <col min="13" max="13" width="12.42578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137</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c r="B9" s="274"/>
      <c r="C9" s="274"/>
      <c r="D9" s="275"/>
      <c r="E9" s="4" t="s">
        <v>11</v>
      </c>
      <c r="F9" s="129"/>
      <c r="G9" s="129"/>
      <c r="H9" s="148">
        <f>G9*F9</f>
        <v>0</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66"/>
      <c r="B10" s="267"/>
      <c r="C10" s="267"/>
      <c r="D10" s="268"/>
      <c r="E10" s="4" t="s">
        <v>11</v>
      </c>
      <c r="F10" s="129"/>
      <c r="G10" s="129"/>
      <c r="H10" s="148">
        <f t="shared" ref="H10:H29" si="0">G10*F10</f>
        <v>0</v>
      </c>
      <c r="I10" s="38"/>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66"/>
      <c r="B11" s="267"/>
      <c r="C11" s="267"/>
      <c r="D11" s="268"/>
      <c r="E11" s="4" t="s">
        <v>11</v>
      </c>
      <c r="F11" s="129"/>
      <c r="G11" s="129"/>
      <c r="H11" s="148">
        <f t="shared" si="0"/>
        <v>0</v>
      </c>
      <c r="I11" s="38"/>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66"/>
      <c r="B12" s="267"/>
      <c r="C12" s="267"/>
      <c r="D12" s="268"/>
      <c r="E12" s="4" t="s">
        <v>11</v>
      </c>
      <c r="F12" s="129"/>
      <c r="G12" s="129"/>
      <c r="H12" s="148">
        <f t="shared" si="0"/>
        <v>0</v>
      </c>
      <c r="I12" s="38"/>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66"/>
      <c r="B13" s="267"/>
      <c r="C13" s="267"/>
      <c r="D13" s="268"/>
      <c r="E13" s="4" t="s">
        <v>11</v>
      </c>
      <c r="F13" s="129"/>
      <c r="G13" s="129"/>
      <c r="H13" s="148">
        <f t="shared" si="0"/>
        <v>0</v>
      </c>
      <c r="I13" s="38"/>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66"/>
      <c r="B14" s="267"/>
      <c r="C14" s="267"/>
      <c r="D14" s="268"/>
      <c r="E14" s="4" t="s">
        <v>11</v>
      </c>
      <c r="F14" s="129"/>
      <c r="G14" s="129"/>
      <c r="H14" s="148">
        <f t="shared" si="0"/>
        <v>0</v>
      </c>
      <c r="I14" s="38"/>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66"/>
      <c r="B15" s="267"/>
      <c r="C15" s="267"/>
      <c r="D15" s="268"/>
      <c r="E15" s="4" t="s">
        <v>11</v>
      </c>
      <c r="F15" s="129"/>
      <c r="G15" s="129"/>
      <c r="H15" s="148">
        <f t="shared" si="0"/>
        <v>0</v>
      </c>
      <c r="I15" s="38"/>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c r="B16" s="267"/>
      <c r="C16" s="267"/>
      <c r="D16" s="268"/>
      <c r="E16" s="4" t="s">
        <v>11</v>
      </c>
      <c r="F16" s="129"/>
      <c r="G16" s="129"/>
      <c r="H16" s="148">
        <f t="shared" si="0"/>
        <v>0</v>
      </c>
      <c r="I16" s="38"/>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266"/>
      <c r="B17" s="267"/>
      <c r="C17" s="267"/>
      <c r="D17" s="268"/>
      <c r="E17" s="4" t="s">
        <v>11</v>
      </c>
      <c r="F17" s="129"/>
      <c r="G17" s="129"/>
      <c r="H17" s="148">
        <f t="shared" si="0"/>
        <v>0</v>
      </c>
      <c r="I17" s="38"/>
      <c r="J17" s="16"/>
      <c r="K17" s="139"/>
      <c r="L17" s="139"/>
      <c r="M17" s="139"/>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2"/>
      <c r="B18" s="267"/>
      <c r="C18" s="267"/>
      <c r="D18" s="268"/>
      <c r="E18" s="4" t="s">
        <v>11</v>
      </c>
      <c r="F18" s="129"/>
      <c r="G18" s="129"/>
      <c r="H18" s="148">
        <f t="shared" si="0"/>
        <v>0</v>
      </c>
      <c r="I18" s="38"/>
      <c r="J18" s="16"/>
      <c r="K18" s="139"/>
      <c r="L18" s="139"/>
      <c r="M18" s="139"/>
      <c r="N18" s="139"/>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266"/>
      <c r="B19" s="267"/>
      <c r="C19" s="267"/>
      <c r="D19" s="268"/>
      <c r="E19" s="4" t="s">
        <v>11</v>
      </c>
      <c r="F19" s="129"/>
      <c r="G19" s="129"/>
      <c r="H19" s="148">
        <f t="shared" si="0"/>
        <v>0</v>
      </c>
      <c r="I19" s="38"/>
      <c r="J19" s="16"/>
      <c r="K19" s="139"/>
      <c r="L19" s="139"/>
      <c r="M19" s="139"/>
      <c r="N19" s="139"/>
      <c r="O19" s="16"/>
      <c r="P19" s="16"/>
      <c r="Q19" s="16"/>
      <c r="R19" s="16"/>
      <c r="S19" s="16"/>
      <c r="T19" s="16"/>
      <c r="U19" s="16"/>
      <c r="V19" s="16"/>
      <c r="W19" s="16"/>
      <c r="X19" s="16"/>
      <c r="Y19" s="1"/>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15.75">
      <c r="A20" s="266"/>
      <c r="B20" s="267"/>
      <c r="C20" s="267"/>
      <c r="D20" s="268"/>
      <c r="E20" s="4" t="s">
        <v>11</v>
      </c>
      <c r="F20" s="129"/>
      <c r="G20" s="129"/>
      <c r="H20" s="148">
        <f t="shared" si="0"/>
        <v>0</v>
      </c>
      <c r="I20" s="38"/>
      <c r="J20" s="16"/>
      <c r="K20" s="139"/>
      <c r="L20" s="139"/>
      <c r="M20" s="139"/>
      <c r="N20" s="139"/>
      <c r="O20" s="16"/>
      <c r="P20" s="16"/>
      <c r="Q20" s="16"/>
      <c r="R20" s="16"/>
      <c r="S20" s="16"/>
      <c r="T20" s="16"/>
      <c r="U20" s="16"/>
      <c r="V20" s="16"/>
      <c r="W20" s="16"/>
      <c r="X20" s="16"/>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66"/>
      <c r="B21" s="267"/>
      <c r="C21" s="267"/>
      <c r="D21" s="268"/>
      <c r="E21" s="4" t="s">
        <v>11</v>
      </c>
      <c r="F21" s="129"/>
      <c r="G21" s="129"/>
      <c r="H21" s="148">
        <f t="shared" si="0"/>
        <v>0</v>
      </c>
      <c r="I21" s="38"/>
      <c r="J21" s="16"/>
      <c r="K21" s="139"/>
      <c r="L21" s="139"/>
      <c r="M21" s="139"/>
      <c r="N21" s="139"/>
      <c r="O21" s="16"/>
      <c r="P21" s="16"/>
      <c r="Q21" s="16"/>
      <c r="R21" s="16"/>
      <c r="S21" s="16"/>
      <c r="T21" s="16"/>
      <c r="U21" s="16"/>
      <c r="V21" s="16"/>
      <c r="W21" s="16"/>
      <c r="X21" s="16"/>
      <c r="Y21" s="1"/>
      <c r="Z21" s="120"/>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row>
    <row r="22" spans="1:72" ht="15.75">
      <c r="A22" s="266"/>
      <c r="B22" s="267"/>
      <c r="C22" s="267"/>
      <c r="D22" s="268"/>
      <c r="E22" s="4" t="s">
        <v>11</v>
      </c>
      <c r="F22" s="129"/>
      <c r="G22" s="129"/>
      <c r="H22" s="148">
        <f t="shared" si="0"/>
        <v>0</v>
      </c>
      <c r="I22" s="134"/>
      <c r="J22" s="16"/>
      <c r="K22" s="139"/>
      <c r="L22" s="139"/>
      <c r="M22" s="139"/>
      <c r="N22" s="139"/>
      <c r="O22" s="16"/>
      <c r="P22" s="16"/>
      <c r="Q22" s="16"/>
      <c r="R22" s="16"/>
      <c r="S22" s="16"/>
      <c r="T22" s="16"/>
      <c r="U22" s="16"/>
      <c r="V22" s="16"/>
      <c r="W22" s="16"/>
      <c r="X22" s="16"/>
      <c r="Y22" s="1"/>
      <c r="Z22" s="120"/>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row>
    <row r="23" spans="1:72" ht="15.75">
      <c r="A23" s="266"/>
      <c r="B23" s="267"/>
      <c r="C23" s="267"/>
      <c r="D23" s="268"/>
      <c r="E23" s="4" t="s">
        <v>183</v>
      </c>
      <c r="F23" s="129"/>
      <c r="G23" s="129"/>
      <c r="H23" s="148">
        <f t="shared" si="0"/>
        <v>0</v>
      </c>
      <c r="I23" s="134"/>
      <c r="J23" s="16"/>
      <c r="K23" s="139"/>
      <c r="L23" s="139"/>
      <c r="M23" s="139"/>
      <c r="N23" s="139"/>
      <c r="O23" s="16"/>
      <c r="P23" s="16"/>
      <c r="Q23" s="16"/>
      <c r="R23" s="16"/>
      <c r="S23" s="16"/>
      <c r="T23" s="16"/>
      <c r="U23" s="16"/>
      <c r="V23" s="16"/>
      <c r="W23" s="16"/>
      <c r="X23" s="16"/>
      <c r="Y23" s="1"/>
      <c r="Z23" s="120"/>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row>
    <row r="24" spans="1:72" ht="15.75">
      <c r="A24" s="266"/>
      <c r="B24" s="267"/>
      <c r="C24" s="267"/>
      <c r="D24" s="268"/>
      <c r="E24" s="4" t="s">
        <v>11</v>
      </c>
      <c r="F24" s="129"/>
      <c r="G24" s="129"/>
      <c r="H24" s="148">
        <f t="shared" si="0"/>
        <v>0</v>
      </c>
      <c r="I24" s="134"/>
      <c r="J24" s="16"/>
      <c r="K24" s="139"/>
      <c r="L24" s="139"/>
      <c r="M24" s="139"/>
      <c r="N24" s="139"/>
      <c r="O24" s="16"/>
      <c r="P24" s="16"/>
      <c r="Q24" s="16"/>
      <c r="R24" s="16"/>
      <c r="S24" s="16"/>
      <c r="T24" s="16"/>
      <c r="U24" s="16"/>
      <c r="V24" s="16"/>
      <c r="W24" s="16"/>
      <c r="X24" s="16"/>
      <c r="Y24" s="1"/>
      <c r="Z24" s="120"/>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row>
    <row r="25" spans="1:72" ht="15.75">
      <c r="A25" s="266"/>
      <c r="B25" s="267"/>
      <c r="C25" s="267"/>
      <c r="D25" s="268"/>
      <c r="E25" s="4" t="s">
        <v>196</v>
      </c>
      <c r="F25" s="129"/>
      <c r="G25" s="129"/>
      <c r="H25" s="148">
        <f t="shared" si="0"/>
        <v>0</v>
      </c>
      <c r="I25" s="134"/>
      <c r="J25" s="16"/>
      <c r="K25" s="139"/>
      <c r="L25" s="280" t="s">
        <v>158</v>
      </c>
      <c r="M25" s="280"/>
      <c r="N25" s="280"/>
      <c r="O25" s="280"/>
      <c r="P25" s="280"/>
      <c r="Q25" s="280"/>
      <c r="R25" s="16"/>
      <c r="S25" s="16"/>
      <c r="T25" s="16"/>
      <c r="U25" s="16"/>
      <c r="V25" s="16"/>
      <c r="W25" s="16"/>
      <c r="X25" s="16"/>
      <c r="Y25" s="1"/>
      <c r="Z25" s="120"/>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row>
    <row r="26" spans="1:72" ht="15.75">
      <c r="A26" s="272"/>
      <c r="B26" s="267"/>
      <c r="C26" s="267"/>
      <c r="D26" s="268"/>
      <c r="E26" s="4" t="s">
        <v>11</v>
      </c>
      <c r="F26" s="129"/>
      <c r="G26" s="129"/>
      <c r="H26" s="148">
        <f t="shared" si="0"/>
        <v>0</v>
      </c>
      <c r="I26" s="134"/>
      <c r="J26" s="16"/>
      <c r="K26" s="139"/>
      <c r="L26" s="280"/>
      <c r="M26" s="280"/>
      <c r="N26" s="280"/>
      <c r="O26" s="280"/>
      <c r="P26" s="280"/>
      <c r="Q26" s="280"/>
      <c r="R26" s="16"/>
      <c r="S26" s="16"/>
      <c r="T26" s="16"/>
      <c r="U26" s="16"/>
      <c r="V26" s="16"/>
      <c r="W26" s="16"/>
      <c r="X26" s="16"/>
      <c r="Y26" s="1"/>
      <c r="Z26" s="120"/>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row>
    <row r="27" spans="1:72" ht="15.75">
      <c r="A27" s="266"/>
      <c r="B27" s="267"/>
      <c r="C27" s="267"/>
      <c r="D27" s="268"/>
      <c r="E27" s="4" t="s">
        <v>11</v>
      </c>
      <c r="F27" s="129"/>
      <c r="G27" s="129"/>
      <c r="H27" s="148">
        <f t="shared" si="0"/>
        <v>0</v>
      </c>
      <c r="I27" s="134"/>
      <c r="J27" s="16"/>
      <c r="K27" s="139"/>
      <c r="L27" s="280"/>
      <c r="M27" s="280"/>
      <c r="N27" s="280"/>
      <c r="O27" s="280"/>
      <c r="P27" s="280"/>
      <c r="Q27" s="280"/>
      <c r="R27" s="16"/>
      <c r="S27" s="16"/>
      <c r="T27" s="16"/>
      <c r="U27" s="16"/>
      <c r="V27" s="16"/>
      <c r="W27" s="16"/>
      <c r="X27" s="16"/>
      <c r="Y27" s="1"/>
      <c r="Z27" s="120"/>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row>
    <row r="28" spans="1:72" ht="15.75">
      <c r="A28" s="266"/>
      <c r="B28" s="267"/>
      <c r="C28" s="267"/>
      <c r="D28" s="268"/>
      <c r="E28" s="4" t="s">
        <v>200</v>
      </c>
      <c r="F28" s="129"/>
      <c r="G28" s="129"/>
      <c r="H28" s="148">
        <f t="shared" si="0"/>
        <v>0</v>
      </c>
      <c r="I28" s="134"/>
      <c r="J28" s="16"/>
      <c r="K28" s="139"/>
      <c r="L28" s="280"/>
      <c r="M28" s="280"/>
      <c r="N28" s="280"/>
      <c r="O28" s="280"/>
      <c r="P28" s="280"/>
      <c r="Q28" s="280"/>
      <c r="R28" s="16"/>
      <c r="S28" s="16"/>
      <c r="T28" s="16"/>
      <c r="U28" s="16"/>
      <c r="V28" s="16"/>
      <c r="W28" s="16"/>
      <c r="X28" s="16"/>
      <c r="Y28" s="1"/>
      <c r="Z28" s="120"/>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row>
    <row r="29" spans="1:72" ht="15.75">
      <c r="A29" s="266"/>
      <c r="B29" s="267"/>
      <c r="C29" s="267"/>
      <c r="D29" s="268"/>
      <c r="E29" s="4" t="s">
        <v>11</v>
      </c>
      <c r="F29" s="129"/>
      <c r="G29" s="129"/>
      <c r="H29" s="148">
        <f t="shared" si="0"/>
        <v>0</v>
      </c>
      <c r="I29" s="134">
        <f>H29*1.455</f>
        <v>0</v>
      </c>
      <c r="J29" s="16"/>
      <c r="K29" s="139"/>
      <c r="L29" s="139"/>
      <c r="M29" s="139"/>
      <c r="N29" s="139"/>
      <c r="O29" s="16"/>
      <c r="P29" s="16"/>
      <c r="Q29" s="16"/>
      <c r="R29" s="16"/>
      <c r="S29" s="16"/>
      <c r="T29" s="16"/>
      <c r="U29" s="16"/>
      <c r="V29" s="16"/>
      <c r="W29" s="16"/>
      <c r="X29" s="16"/>
      <c r="Y29" s="1"/>
      <c r="Z29" s="120"/>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row>
    <row r="30" spans="1:72" ht="15.75">
      <c r="A30" s="16"/>
      <c r="B30" s="16"/>
      <c r="C30" s="16"/>
      <c r="D30" s="16"/>
      <c r="E30" s="16"/>
      <c r="F30" s="16"/>
      <c r="G30" s="6" t="s">
        <v>12</v>
      </c>
      <c r="H30" s="6">
        <f>SUM(H9:H29)</f>
        <v>0</v>
      </c>
      <c r="I30" s="134"/>
      <c r="J30" s="2"/>
      <c r="K30" s="139"/>
      <c r="L30" s="139"/>
      <c r="M30" s="143"/>
      <c r="N30" s="139"/>
      <c r="O30" s="16"/>
      <c r="P30" s="16"/>
      <c r="Q30" s="16"/>
      <c r="R30" s="16"/>
      <c r="S30" s="16"/>
      <c r="T30" s="16"/>
      <c r="U30" s="16"/>
      <c r="V30" s="16"/>
      <c r="W30" s="16"/>
      <c r="X30" s="16"/>
      <c r="Y30" s="1"/>
      <c r="Z30" s="120"/>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row>
    <row r="31" spans="1:72" ht="15.75">
      <c r="A31" s="27"/>
      <c r="B31" s="16"/>
      <c r="C31" s="16"/>
      <c r="D31" s="16"/>
      <c r="E31" s="16"/>
      <c r="F31" s="16"/>
      <c r="G31" s="16"/>
      <c r="H31" s="30"/>
      <c r="I31" s="30"/>
      <c r="J31" s="144"/>
      <c r="K31" s="144"/>
      <c r="L31" s="16"/>
      <c r="M31" s="3"/>
      <c r="N31" s="16"/>
      <c r="O31" s="16"/>
      <c r="P31" s="16"/>
      <c r="Q31" s="16"/>
      <c r="R31" s="16"/>
      <c r="S31" s="16"/>
      <c r="T31" s="16"/>
      <c r="U31" s="16"/>
      <c r="V31" s="16"/>
      <c r="W31" s="16"/>
      <c r="X31" s="16"/>
      <c r="Y31" s="1"/>
      <c r="Z31" s="120"/>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row>
    <row r="32" spans="1:72" ht="15.75">
      <c r="A32" s="3" t="s">
        <v>13</v>
      </c>
      <c r="B32" s="7"/>
      <c r="C32" s="7"/>
      <c r="D32" s="7"/>
      <c r="E32" s="7"/>
      <c r="F32" s="7"/>
      <c r="G32" s="8"/>
      <c r="H32" s="9"/>
      <c r="I32" s="9"/>
      <c r="J32" s="10"/>
      <c r="K32" s="7"/>
      <c r="L32" s="7"/>
      <c r="M32" s="7"/>
      <c r="N32" s="7"/>
      <c r="O32" s="269" t="s">
        <v>14</v>
      </c>
      <c r="P32" s="270"/>
      <c r="Q32" s="270"/>
      <c r="R32" s="270"/>
      <c r="S32" s="270"/>
      <c r="T32" s="270"/>
      <c r="U32" s="271"/>
      <c r="V32" s="263" t="s">
        <v>15</v>
      </c>
      <c r="W32" s="263"/>
      <c r="X32" s="264"/>
      <c r="Y32" s="1" t="s">
        <v>157</v>
      </c>
      <c r="Z32" s="120"/>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row>
    <row r="33" spans="1:72" ht="31.5">
      <c r="A33" s="265" t="s">
        <v>16</v>
      </c>
      <c r="B33" s="265"/>
      <c r="C33" s="265"/>
      <c r="D33" s="265"/>
      <c r="E33" s="121" t="s">
        <v>8</v>
      </c>
      <c r="F33" s="121" t="s">
        <v>9</v>
      </c>
      <c r="G33" s="121" t="s">
        <v>159</v>
      </c>
      <c r="H33" s="121" t="s">
        <v>0</v>
      </c>
      <c r="I33" s="121" t="s">
        <v>9</v>
      </c>
      <c r="J33" s="121" t="s">
        <v>17</v>
      </c>
      <c r="K33" s="121" t="s">
        <v>0</v>
      </c>
      <c r="L33" s="121" t="s">
        <v>9</v>
      </c>
      <c r="M33" s="11" t="s">
        <v>160</v>
      </c>
      <c r="N33" s="121" t="s">
        <v>0</v>
      </c>
      <c r="O33" s="121" t="s">
        <v>18</v>
      </c>
      <c r="P33" s="121" t="s">
        <v>19</v>
      </c>
      <c r="Q33" s="121" t="s">
        <v>20</v>
      </c>
      <c r="R33" s="121" t="s">
        <v>21</v>
      </c>
      <c r="S33" s="121" t="s">
        <v>22</v>
      </c>
      <c r="T33" s="121" t="s">
        <v>23</v>
      </c>
      <c r="U33" s="121" t="s">
        <v>24</v>
      </c>
      <c r="V33" s="11" t="s">
        <v>25</v>
      </c>
      <c r="W33" s="11" t="s">
        <v>24</v>
      </c>
      <c r="X33" s="11" t="s">
        <v>26</v>
      </c>
      <c r="Y33" s="1"/>
      <c r="Z33" s="120"/>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row>
    <row r="34" spans="1:72" ht="15.75">
      <c r="A34" s="242" t="s">
        <v>30</v>
      </c>
      <c r="B34" s="243"/>
      <c r="C34" s="243"/>
      <c r="D34" s="244"/>
      <c r="E34" s="124" t="s">
        <v>28</v>
      </c>
      <c r="F34" s="128"/>
      <c r="G34" s="12">
        <v>390.39</v>
      </c>
      <c r="H34" s="12">
        <f t="shared" ref="H34:H48" si="1">F34*G34</f>
        <v>0</v>
      </c>
      <c r="I34" s="128"/>
      <c r="J34" s="13">
        <v>358.81</v>
      </c>
      <c r="K34" s="13">
        <f t="shared" ref="K34:K56" si="2">I34*J34</f>
        <v>0</v>
      </c>
      <c r="L34" s="129"/>
      <c r="M34" s="13">
        <v>538.27</v>
      </c>
      <c r="N34" s="13">
        <f t="shared" ref="N34:N56" si="3">L34*M34</f>
        <v>0</v>
      </c>
      <c r="O34" s="107"/>
      <c r="P34" s="107"/>
      <c r="Q34" s="107"/>
      <c r="R34" s="107"/>
      <c r="S34" s="107"/>
      <c r="T34" s="107"/>
      <c r="U34" s="107"/>
      <c r="V34" s="15">
        <f t="shared" ref="V34:V56" si="4">+O34+P34+Q34+R34+S34+T34+U34-W34-X34</f>
        <v>0</v>
      </c>
      <c r="W34" s="107"/>
      <c r="X34" s="107"/>
      <c r="Y34" s="16"/>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ht="15.75">
      <c r="A35" s="260" t="s">
        <v>163</v>
      </c>
      <c r="B35" s="260"/>
      <c r="C35" s="260"/>
      <c r="D35" s="260"/>
      <c r="E35" s="124" t="s">
        <v>28</v>
      </c>
      <c r="F35" s="128"/>
      <c r="G35" s="12">
        <v>243.45</v>
      </c>
      <c r="H35" s="12">
        <f t="shared" si="1"/>
        <v>0</v>
      </c>
      <c r="I35" s="128"/>
      <c r="J35" s="13">
        <v>211.59</v>
      </c>
      <c r="K35" s="13">
        <f t="shared" si="2"/>
        <v>0</v>
      </c>
      <c r="L35" s="129"/>
      <c r="M35" s="13">
        <v>317.39</v>
      </c>
      <c r="N35" s="13">
        <f t="shared" si="3"/>
        <v>0</v>
      </c>
      <c r="O35" s="107"/>
      <c r="P35" s="107"/>
      <c r="Q35" s="107"/>
      <c r="R35" s="107"/>
      <c r="S35" s="107"/>
      <c r="T35" s="107"/>
      <c r="U35" s="107"/>
      <c r="V35" s="15">
        <f t="shared" si="4"/>
        <v>0</v>
      </c>
      <c r="W35" s="107"/>
      <c r="X35" s="107"/>
      <c r="Y35" s="16" t="s">
        <v>168</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s="102" customFormat="1" ht="15.75">
      <c r="A36" s="242" t="s">
        <v>31</v>
      </c>
      <c r="B36" s="243"/>
      <c r="C36" s="243"/>
      <c r="D36" s="244"/>
      <c r="E36" s="124" t="s">
        <v>28</v>
      </c>
      <c r="F36" s="128"/>
      <c r="G36" s="14">
        <v>390.39</v>
      </c>
      <c r="H36" s="12">
        <f t="shared" si="1"/>
        <v>0</v>
      </c>
      <c r="I36" s="128"/>
      <c r="J36" s="13">
        <v>358.81</v>
      </c>
      <c r="K36" s="13">
        <f t="shared" si="2"/>
        <v>0</v>
      </c>
      <c r="L36" s="129"/>
      <c r="M36" s="13">
        <v>538.22</v>
      </c>
      <c r="N36" s="13">
        <f t="shared" si="3"/>
        <v>0</v>
      </c>
      <c r="O36" s="107"/>
      <c r="P36" s="107"/>
      <c r="Q36" s="107"/>
      <c r="R36" s="107"/>
      <c r="S36" s="107"/>
      <c r="T36" s="107"/>
      <c r="U36" s="107"/>
      <c r="V36" s="15">
        <f t="shared" si="4"/>
        <v>0</v>
      </c>
      <c r="W36" s="107"/>
      <c r="X36" s="107"/>
      <c r="Y36" s="7" t="s">
        <v>161</v>
      </c>
      <c r="Z36" s="101"/>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row>
    <row r="37" spans="1:72" s="106" customFormat="1" ht="15.75">
      <c r="A37" s="242" t="s">
        <v>32</v>
      </c>
      <c r="B37" s="243"/>
      <c r="C37" s="243"/>
      <c r="D37" s="244"/>
      <c r="E37" s="124" t="s">
        <v>28</v>
      </c>
      <c r="F37" s="128"/>
      <c r="G37" s="14">
        <v>231.67</v>
      </c>
      <c r="H37" s="12">
        <f t="shared" si="1"/>
        <v>0</v>
      </c>
      <c r="I37" s="128"/>
      <c r="J37" s="13">
        <v>197.63</v>
      </c>
      <c r="K37" s="13">
        <f t="shared" si="2"/>
        <v>0</v>
      </c>
      <c r="L37" s="129"/>
      <c r="M37" s="13">
        <v>296.45</v>
      </c>
      <c r="N37" s="13">
        <f t="shared" si="3"/>
        <v>0</v>
      </c>
      <c r="O37" s="107"/>
      <c r="P37" s="107"/>
      <c r="Q37" s="107"/>
      <c r="R37" s="107"/>
      <c r="S37" s="107"/>
      <c r="T37" s="107"/>
      <c r="U37" s="107"/>
      <c r="V37" s="15">
        <f t="shared" si="4"/>
        <v>0</v>
      </c>
      <c r="W37" s="107"/>
      <c r="X37" s="107"/>
      <c r="Y37" s="104" t="s">
        <v>162</v>
      </c>
      <c r="Z37" s="105"/>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c r="BO37" s="104"/>
      <c r="BP37" s="104"/>
      <c r="BQ37" s="104"/>
      <c r="BR37" s="104"/>
      <c r="BS37" s="104"/>
      <c r="BT37" s="104"/>
    </row>
    <row r="38" spans="1:72" ht="15.75">
      <c r="A38" s="242" t="s">
        <v>33</v>
      </c>
      <c r="B38" s="243"/>
      <c r="C38" s="243"/>
      <c r="D38" s="244"/>
      <c r="E38" s="124" t="s">
        <v>28</v>
      </c>
      <c r="F38" s="128"/>
      <c r="G38" s="14">
        <v>310.62</v>
      </c>
      <c r="H38" s="12">
        <f t="shared" si="1"/>
        <v>0</v>
      </c>
      <c r="I38" s="128"/>
      <c r="J38" s="13">
        <v>291.24</v>
      </c>
      <c r="K38" s="13">
        <f t="shared" si="2"/>
        <v>0</v>
      </c>
      <c r="L38" s="129"/>
      <c r="M38" s="13">
        <v>436.87</v>
      </c>
      <c r="N38" s="13">
        <f t="shared" si="3"/>
        <v>0</v>
      </c>
      <c r="O38" s="107"/>
      <c r="P38" s="107"/>
      <c r="Q38" s="107"/>
      <c r="R38" s="107"/>
      <c r="S38" s="107"/>
      <c r="T38" s="107"/>
      <c r="U38" s="107"/>
      <c r="V38" s="15">
        <f t="shared" si="4"/>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s="100" customFormat="1" ht="15.75">
      <c r="A39" s="242" t="s">
        <v>34</v>
      </c>
      <c r="B39" s="243"/>
      <c r="C39" s="243"/>
      <c r="D39" s="244"/>
      <c r="E39" s="124" t="s">
        <v>28</v>
      </c>
      <c r="F39" s="128"/>
      <c r="G39" s="14">
        <v>310.62</v>
      </c>
      <c r="H39" s="12">
        <f t="shared" si="1"/>
        <v>0</v>
      </c>
      <c r="I39" s="128"/>
      <c r="J39" s="13">
        <v>291.24</v>
      </c>
      <c r="K39" s="13">
        <f t="shared" si="2"/>
        <v>0</v>
      </c>
      <c r="L39" s="129"/>
      <c r="M39" s="13">
        <v>436.87</v>
      </c>
      <c r="N39" s="13">
        <f t="shared" si="3"/>
        <v>0</v>
      </c>
      <c r="O39" s="107"/>
      <c r="P39" s="107"/>
      <c r="Q39" s="107"/>
      <c r="R39" s="107"/>
      <c r="S39" s="107"/>
      <c r="T39" s="107"/>
      <c r="U39" s="107"/>
      <c r="V39" s="15">
        <f t="shared" si="4"/>
        <v>0</v>
      </c>
      <c r="W39" s="107"/>
      <c r="X39" s="107"/>
      <c r="Y39" s="16" t="s">
        <v>164</v>
      </c>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s="106" customFormat="1" ht="15.75">
      <c r="A40" s="260" t="s">
        <v>128</v>
      </c>
      <c r="B40" s="260"/>
      <c r="C40" s="260"/>
      <c r="D40" s="260"/>
      <c r="E40" s="124" t="s">
        <v>28</v>
      </c>
      <c r="F40" s="128"/>
      <c r="G40" s="14"/>
      <c r="H40" s="12">
        <f t="shared" si="1"/>
        <v>0</v>
      </c>
      <c r="I40" s="128"/>
      <c r="J40" s="13">
        <v>0</v>
      </c>
      <c r="K40" s="13">
        <f t="shared" si="2"/>
        <v>0</v>
      </c>
      <c r="L40" s="129"/>
      <c r="M40" s="13">
        <v>0</v>
      </c>
      <c r="N40" s="13">
        <f t="shared" si="3"/>
        <v>0</v>
      </c>
      <c r="O40" s="107"/>
      <c r="P40" s="107"/>
      <c r="Q40" s="107"/>
      <c r="R40" s="107"/>
      <c r="S40" s="107"/>
      <c r="T40" s="108"/>
      <c r="U40" s="107"/>
      <c r="V40" s="15">
        <f t="shared" si="4"/>
        <v>0</v>
      </c>
      <c r="W40" s="107"/>
      <c r="X40" s="107"/>
      <c r="Y40" s="104"/>
      <c r="Z40" s="105"/>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c r="BQ40" s="104"/>
      <c r="BR40" s="104"/>
      <c r="BS40" s="104"/>
      <c r="BT40" s="104"/>
    </row>
    <row r="41" spans="1:72" ht="15.75">
      <c r="A41" s="242" t="s">
        <v>35</v>
      </c>
      <c r="B41" s="243"/>
      <c r="C41" s="243"/>
      <c r="D41" s="244"/>
      <c r="E41" s="124" t="s">
        <v>28</v>
      </c>
      <c r="F41" s="128"/>
      <c r="G41" s="14">
        <v>199.6</v>
      </c>
      <c r="H41" s="14">
        <f t="shared" si="1"/>
        <v>0</v>
      </c>
      <c r="I41" s="128"/>
      <c r="J41" s="13">
        <v>159.6</v>
      </c>
      <c r="K41" s="13">
        <f t="shared" si="2"/>
        <v>0</v>
      </c>
      <c r="L41" s="129"/>
      <c r="M41" s="13">
        <v>239.4</v>
      </c>
      <c r="N41" s="13">
        <f t="shared" si="3"/>
        <v>0</v>
      </c>
      <c r="O41" s="107"/>
      <c r="P41" s="107"/>
      <c r="Q41" s="107"/>
      <c r="R41" s="107"/>
      <c r="S41" s="107"/>
      <c r="T41" s="108"/>
      <c r="U41" s="107"/>
      <c r="V41" s="15">
        <f t="shared" si="4"/>
        <v>0</v>
      </c>
      <c r="W41" s="107"/>
      <c r="X41" s="107"/>
      <c r="Y41" s="16"/>
      <c r="Z41" s="17"/>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row>
    <row r="42" spans="1:72" s="106" customFormat="1" ht="15.75">
      <c r="A42" s="260" t="s">
        <v>129</v>
      </c>
      <c r="B42" s="260"/>
      <c r="C42" s="260"/>
      <c r="D42" s="260"/>
      <c r="E42" s="124" t="s">
        <v>28</v>
      </c>
      <c r="F42" s="128"/>
      <c r="G42" s="14">
        <v>199.6</v>
      </c>
      <c r="H42" s="14">
        <f t="shared" si="1"/>
        <v>0</v>
      </c>
      <c r="I42" s="128"/>
      <c r="J42" s="13">
        <v>159.6</v>
      </c>
      <c r="K42" s="13">
        <f t="shared" si="2"/>
        <v>0</v>
      </c>
      <c r="L42" s="129"/>
      <c r="M42" s="13">
        <v>239.4</v>
      </c>
      <c r="N42" s="13">
        <f t="shared" si="3"/>
        <v>0</v>
      </c>
      <c r="O42" s="107"/>
      <c r="P42" s="107"/>
      <c r="Q42" s="107"/>
      <c r="R42" s="107"/>
      <c r="S42" s="107"/>
      <c r="T42" s="108"/>
      <c r="U42" s="107"/>
      <c r="V42" s="15">
        <f t="shared" si="4"/>
        <v>0</v>
      </c>
      <c r="W42" s="107"/>
      <c r="X42" s="107"/>
      <c r="Y42" s="104"/>
      <c r="Z42" s="105"/>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c r="BO42" s="104"/>
      <c r="BP42" s="104"/>
      <c r="BQ42" s="104"/>
      <c r="BR42" s="104"/>
      <c r="BS42" s="104"/>
      <c r="BT42" s="104"/>
    </row>
    <row r="43" spans="1:72" s="100" customFormat="1" ht="15.75">
      <c r="A43" s="260" t="s">
        <v>36</v>
      </c>
      <c r="B43" s="260"/>
      <c r="C43" s="260"/>
      <c r="D43" s="260"/>
      <c r="E43" s="124" t="s">
        <v>28</v>
      </c>
      <c r="F43" s="128"/>
      <c r="G43" s="14">
        <v>199.6</v>
      </c>
      <c r="H43" s="14">
        <f t="shared" si="1"/>
        <v>0</v>
      </c>
      <c r="I43" s="128"/>
      <c r="J43" s="13">
        <v>159.6</v>
      </c>
      <c r="K43" s="13">
        <f t="shared" si="2"/>
        <v>0</v>
      </c>
      <c r="L43" s="129"/>
      <c r="M43" s="13">
        <v>239.4</v>
      </c>
      <c r="N43" s="13">
        <f t="shared" si="3"/>
        <v>0</v>
      </c>
      <c r="O43" s="107"/>
      <c r="P43" s="107"/>
      <c r="Q43" s="107"/>
      <c r="R43" s="107"/>
      <c r="S43" s="107"/>
      <c r="T43" s="108"/>
      <c r="U43" s="107"/>
      <c r="V43" s="15">
        <f t="shared" si="4"/>
        <v>0</v>
      </c>
      <c r="W43" s="107"/>
      <c r="X43" s="107"/>
      <c r="Y43" s="16"/>
      <c r="Z43" s="17"/>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row>
    <row r="44" spans="1:72" s="100" customFormat="1" ht="15.75">
      <c r="A44" s="260" t="s">
        <v>37</v>
      </c>
      <c r="B44" s="260"/>
      <c r="C44" s="260"/>
      <c r="D44" s="260"/>
      <c r="E44" s="124" t="s">
        <v>28</v>
      </c>
      <c r="F44" s="128"/>
      <c r="G44" s="14">
        <v>211.15</v>
      </c>
      <c r="H44" s="12">
        <f t="shared" si="1"/>
        <v>0</v>
      </c>
      <c r="I44" s="128"/>
      <c r="J44" s="13">
        <v>173.29</v>
      </c>
      <c r="K44" s="13">
        <f t="shared" si="2"/>
        <v>0</v>
      </c>
      <c r="L44" s="129"/>
      <c r="M44" s="13">
        <v>259.94</v>
      </c>
      <c r="N44" s="13">
        <f t="shared" si="3"/>
        <v>0</v>
      </c>
      <c r="O44" s="107"/>
      <c r="P44" s="107"/>
      <c r="Q44" s="107"/>
      <c r="R44" s="107"/>
      <c r="S44" s="107"/>
      <c r="T44" s="108"/>
      <c r="U44" s="107"/>
      <c r="V44" s="15">
        <f t="shared" si="4"/>
        <v>0</v>
      </c>
      <c r="W44" s="107"/>
      <c r="X44" s="107"/>
      <c r="Y44" s="16" t="s">
        <v>166</v>
      </c>
      <c r="Z44" s="17"/>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row>
    <row r="45" spans="1:72" ht="15.75">
      <c r="A45" s="260" t="s">
        <v>38</v>
      </c>
      <c r="B45" s="260"/>
      <c r="C45" s="260"/>
      <c r="D45" s="260"/>
      <c r="E45" s="124" t="s">
        <v>28</v>
      </c>
      <c r="F45" s="128"/>
      <c r="G45" s="14">
        <v>199.6</v>
      </c>
      <c r="H45" s="12">
        <f t="shared" si="1"/>
        <v>0</v>
      </c>
      <c r="I45" s="128"/>
      <c r="J45" s="13">
        <v>159.6</v>
      </c>
      <c r="K45" s="13">
        <f t="shared" si="2"/>
        <v>0</v>
      </c>
      <c r="L45" s="129"/>
      <c r="M45" s="13">
        <v>239.4</v>
      </c>
      <c r="N45" s="13">
        <f t="shared" si="3"/>
        <v>0</v>
      </c>
      <c r="O45" s="107"/>
      <c r="P45" s="107"/>
      <c r="Q45" s="107"/>
      <c r="R45" s="107"/>
      <c r="S45" s="107"/>
      <c r="T45" s="108"/>
      <c r="U45" s="107"/>
      <c r="V45" s="15">
        <f t="shared" si="4"/>
        <v>0</v>
      </c>
      <c r="W45" s="107"/>
      <c r="X45" s="107"/>
      <c r="Y45" s="16" t="s">
        <v>165</v>
      </c>
      <c r="Z45" s="17"/>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row>
    <row r="46" spans="1:72" ht="15.75">
      <c r="A46" s="260" t="s">
        <v>39</v>
      </c>
      <c r="B46" s="260"/>
      <c r="C46" s="260"/>
      <c r="D46" s="260"/>
      <c r="E46" s="124" t="s">
        <v>28</v>
      </c>
      <c r="F46" s="128"/>
      <c r="G46" s="14">
        <v>187.81</v>
      </c>
      <c r="H46" s="14">
        <f t="shared" si="1"/>
        <v>0</v>
      </c>
      <c r="I46" s="128"/>
      <c r="J46" s="13">
        <v>145.62</v>
      </c>
      <c r="K46" s="13">
        <f t="shared" si="2"/>
        <v>0</v>
      </c>
      <c r="L46" s="129"/>
      <c r="M46" s="13">
        <v>218.43</v>
      </c>
      <c r="N46" s="13">
        <f t="shared" si="3"/>
        <v>0</v>
      </c>
      <c r="O46" s="107"/>
      <c r="P46" s="107"/>
      <c r="Q46" s="107"/>
      <c r="R46" s="107"/>
      <c r="S46" s="107"/>
      <c r="T46" s="108"/>
      <c r="U46" s="107"/>
      <c r="V46" s="15">
        <f t="shared" si="4"/>
        <v>0</v>
      </c>
      <c r="W46" s="107"/>
      <c r="X46" s="107"/>
      <c r="Y46" s="16"/>
      <c r="Z46" s="17"/>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row>
    <row r="47" spans="1:72" s="100" customFormat="1" ht="15.75">
      <c r="A47" s="242" t="s">
        <v>40</v>
      </c>
      <c r="B47" s="243"/>
      <c r="C47" s="243"/>
      <c r="D47" s="244"/>
      <c r="E47" s="124" t="s">
        <v>28</v>
      </c>
      <c r="F47" s="128"/>
      <c r="G47" s="14"/>
      <c r="H47" s="14">
        <f t="shared" si="1"/>
        <v>0</v>
      </c>
      <c r="I47" s="128"/>
      <c r="J47" s="13">
        <v>0</v>
      </c>
      <c r="K47" s="13">
        <f t="shared" si="2"/>
        <v>0</v>
      </c>
      <c r="L47" s="129"/>
      <c r="M47" s="13"/>
      <c r="N47" s="13">
        <f t="shared" si="3"/>
        <v>0</v>
      </c>
      <c r="O47" s="107"/>
      <c r="P47" s="107"/>
      <c r="Q47" s="107"/>
      <c r="R47" s="107"/>
      <c r="S47" s="107"/>
      <c r="T47" s="108"/>
      <c r="U47" s="107"/>
      <c r="V47" s="15">
        <f t="shared" si="4"/>
        <v>0</v>
      </c>
      <c r="W47" s="107"/>
      <c r="X47" s="107"/>
      <c r="Y47" s="3"/>
      <c r="Z47" s="17"/>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row>
    <row r="48" spans="1:72" s="100" customFormat="1" ht="15.75">
      <c r="A48" s="242" t="s">
        <v>41</v>
      </c>
      <c r="B48" s="243"/>
      <c r="C48" s="243"/>
      <c r="D48" s="244"/>
      <c r="E48" s="124" t="s">
        <v>28</v>
      </c>
      <c r="F48" s="128"/>
      <c r="G48" s="14">
        <v>187.81</v>
      </c>
      <c r="H48" s="14">
        <f t="shared" si="1"/>
        <v>0</v>
      </c>
      <c r="I48" s="128"/>
      <c r="J48" s="13">
        <v>145.62</v>
      </c>
      <c r="K48" s="13">
        <f t="shared" si="2"/>
        <v>0</v>
      </c>
      <c r="L48" s="129"/>
      <c r="M48" s="13">
        <v>218.43</v>
      </c>
      <c r="N48" s="13">
        <f t="shared" si="3"/>
        <v>0</v>
      </c>
      <c r="O48" s="107"/>
      <c r="P48" s="107"/>
      <c r="Q48" s="107"/>
      <c r="R48" s="107"/>
      <c r="S48" s="107"/>
      <c r="T48" s="107"/>
      <c r="U48" s="107"/>
      <c r="V48" s="15">
        <f t="shared" si="4"/>
        <v>0</v>
      </c>
      <c r="W48" s="107"/>
      <c r="X48" s="107"/>
      <c r="Y48" s="16" t="s">
        <v>167</v>
      </c>
      <c r="Z48" s="17"/>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row>
    <row r="49" spans="1:72" ht="15.75">
      <c r="A49" s="242" t="s">
        <v>42</v>
      </c>
      <c r="B49" s="243"/>
      <c r="C49" s="243"/>
      <c r="D49" s="244"/>
      <c r="E49" s="124" t="s">
        <v>28</v>
      </c>
      <c r="F49" s="128"/>
      <c r="G49" s="14">
        <v>94.81</v>
      </c>
      <c r="H49" s="14">
        <f>F49*G49</f>
        <v>0</v>
      </c>
      <c r="I49" s="128"/>
      <c r="J49" s="13">
        <v>145.62</v>
      </c>
      <c r="K49" s="13">
        <f t="shared" si="2"/>
        <v>0</v>
      </c>
      <c r="L49" s="129"/>
      <c r="M49" s="13">
        <v>218.43</v>
      </c>
      <c r="N49" s="13">
        <f t="shared" si="3"/>
        <v>0</v>
      </c>
      <c r="O49" s="109"/>
      <c r="P49" s="109"/>
      <c r="Q49" s="109"/>
      <c r="R49" s="109"/>
      <c r="S49" s="109"/>
      <c r="T49" s="109"/>
      <c r="U49" s="107"/>
      <c r="V49" s="15">
        <f t="shared" si="4"/>
        <v>0</v>
      </c>
      <c r="W49" s="107"/>
      <c r="X49" s="107"/>
      <c r="Y49" s="16"/>
      <c r="Z49" s="17"/>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row>
    <row r="50" spans="1:72" ht="15.75">
      <c r="A50" s="167" t="s">
        <v>169</v>
      </c>
      <c r="B50" s="168"/>
      <c r="C50" s="168"/>
      <c r="D50" s="169"/>
      <c r="E50" s="124" t="s">
        <v>28</v>
      </c>
      <c r="F50" s="128"/>
      <c r="G50" s="12">
        <v>243.45</v>
      </c>
      <c r="H50" s="12">
        <f t="shared" ref="H50:H56" si="5">F50*G50</f>
        <v>0</v>
      </c>
      <c r="I50" s="128"/>
      <c r="J50" s="13">
        <v>211.59</v>
      </c>
      <c r="K50" s="13">
        <f t="shared" si="2"/>
        <v>0</v>
      </c>
      <c r="L50" s="129"/>
      <c r="M50" s="13">
        <v>317.39</v>
      </c>
      <c r="N50" s="13">
        <f t="shared" si="3"/>
        <v>0</v>
      </c>
      <c r="O50" s="109"/>
      <c r="P50" s="109"/>
      <c r="Q50" s="109"/>
      <c r="R50" s="109"/>
      <c r="S50" s="109"/>
      <c r="T50" s="109"/>
      <c r="U50" s="107"/>
      <c r="V50" s="15">
        <v>0</v>
      </c>
      <c r="W50" s="107"/>
      <c r="X50" s="107"/>
      <c r="Y50" s="16" t="s">
        <v>170</v>
      </c>
      <c r="Z50" s="17"/>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row>
    <row r="51" spans="1:72" ht="15.75">
      <c r="A51" s="260" t="s">
        <v>27</v>
      </c>
      <c r="B51" s="260"/>
      <c r="C51" s="260"/>
      <c r="D51" s="260"/>
      <c r="E51" s="124" t="s">
        <v>28</v>
      </c>
      <c r="F51" s="128"/>
      <c r="G51" s="12">
        <v>339.75</v>
      </c>
      <c r="H51" s="12">
        <f t="shared" si="5"/>
        <v>0</v>
      </c>
      <c r="I51" s="128"/>
      <c r="J51" s="13">
        <v>325.79000000000002</v>
      </c>
      <c r="K51" s="13">
        <f t="shared" si="2"/>
        <v>0</v>
      </c>
      <c r="L51" s="129"/>
      <c r="M51" s="13">
        <v>488.68</v>
      </c>
      <c r="N51" s="13">
        <f t="shared" si="3"/>
        <v>0</v>
      </c>
      <c r="O51" s="107"/>
      <c r="P51" s="107"/>
      <c r="Q51" s="107"/>
      <c r="R51" s="107"/>
      <c r="S51" s="107"/>
      <c r="T51" s="107"/>
      <c r="U51" s="107"/>
      <c r="V51" s="15">
        <f>+O51+P51+Q51+R51+S51+T51+U51-W51-X51</f>
        <v>0</v>
      </c>
      <c r="W51" s="107"/>
      <c r="X51" s="107"/>
      <c r="Y51" s="16"/>
      <c r="Z51" s="17"/>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row>
    <row r="52" spans="1:72" ht="15.75">
      <c r="A52" s="260" t="s">
        <v>29</v>
      </c>
      <c r="B52" s="260"/>
      <c r="C52" s="260"/>
      <c r="D52" s="260"/>
      <c r="E52" s="124" t="s">
        <v>28</v>
      </c>
      <c r="F52" s="128"/>
      <c r="G52" s="12">
        <v>339.75</v>
      </c>
      <c r="H52" s="12">
        <f t="shared" si="5"/>
        <v>0</v>
      </c>
      <c r="I52" s="128"/>
      <c r="J52" s="13">
        <v>325.79000000000002</v>
      </c>
      <c r="K52" s="13">
        <f t="shared" si="2"/>
        <v>0</v>
      </c>
      <c r="L52" s="129"/>
      <c r="M52" s="13">
        <v>488.68</v>
      </c>
      <c r="N52" s="13">
        <f t="shared" si="3"/>
        <v>0</v>
      </c>
      <c r="O52" s="107"/>
      <c r="P52" s="107"/>
      <c r="Q52" s="107"/>
      <c r="R52" s="107"/>
      <c r="S52" s="107"/>
      <c r="T52" s="107"/>
      <c r="U52" s="107"/>
      <c r="V52" s="15">
        <f>+O52+P52+Q52+R52+S52+T52+U52-W52-X52</f>
        <v>0</v>
      </c>
      <c r="W52" s="107"/>
      <c r="X52" s="107"/>
      <c r="Y52" s="16"/>
      <c r="Z52" s="17"/>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row>
    <row r="53" spans="1:72" ht="15.75">
      <c r="A53" s="242" t="s">
        <v>43</v>
      </c>
      <c r="B53" s="243"/>
      <c r="C53" s="243"/>
      <c r="D53" s="244"/>
      <c r="E53" s="124" t="s">
        <v>28</v>
      </c>
      <c r="F53" s="128"/>
      <c r="G53" s="12">
        <v>339.75</v>
      </c>
      <c r="H53" s="12">
        <f t="shared" si="5"/>
        <v>0</v>
      </c>
      <c r="I53" s="128"/>
      <c r="J53" s="13">
        <v>325.79000000000002</v>
      </c>
      <c r="K53" s="13">
        <f t="shared" si="2"/>
        <v>0</v>
      </c>
      <c r="L53" s="129"/>
      <c r="M53" s="13">
        <v>488.68</v>
      </c>
      <c r="N53" s="13">
        <f t="shared" si="3"/>
        <v>0</v>
      </c>
      <c r="O53" s="107"/>
      <c r="P53" s="107"/>
      <c r="Q53" s="107"/>
      <c r="R53" s="107"/>
      <c r="S53" s="107"/>
      <c r="T53" s="107"/>
      <c r="U53" s="107"/>
      <c r="V53" s="15">
        <f t="shared" si="4"/>
        <v>0</v>
      </c>
      <c r="W53" s="107"/>
      <c r="X53" s="107"/>
      <c r="Y53" s="16"/>
      <c r="Z53" s="17"/>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row>
    <row r="54" spans="1:72" ht="15.75">
      <c r="A54" s="242" t="s">
        <v>44</v>
      </c>
      <c r="B54" s="243"/>
      <c r="C54" s="243"/>
      <c r="D54" s="244"/>
      <c r="E54" s="124" t="s">
        <v>28</v>
      </c>
      <c r="F54" s="128"/>
      <c r="G54" s="12">
        <v>339.75</v>
      </c>
      <c r="H54" s="12">
        <f t="shared" si="5"/>
        <v>0</v>
      </c>
      <c r="I54" s="128"/>
      <c r="J54" s="13">
        <v>325.79000000000002</v>
      </c>
      <c r="K54" s="13">
        <f t="shared" si="2"/>
        <v>0</v>
      </c>
      <c r="L54" s="129"/>
      <c r="M54" s="13">
        <v>488.68</v>
      </c>
      <c r="N54" s="13">
        <f t="shared" si="3"/>
        <v>0</v>
      </c>
      <c r="O54" s="107"/>
      <c r="P54" s="107"/>
      <c r="Q54" s="107"/>
      <c r="R54" s="107"/>
      <c r="S54" s="107"/>
      <c r="T54" s="107"/>
      <c r="U54" s="107"/>
      <c r="V54" s="15">
        <f t="shared" si="4"/>
        <v>0</v>
      </c>
      <c r="W54" s="107"/>
      <c r="X54" s="107"/>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15.75">
      <c r="A55" s="242" t="s">
        <v>45</v>
      </c>
      <c r="B55" s="243"/>
      <c r="C55" s="243"/>
      <c r="D55" s="244"/>
      <c r="E55" s="124" t="s">
        <v>28</v>
      </c>
      <c r="F55" s="128"/>
      <c r="G55" s="14">
        <v>1004.49</v>
      </c>
      <c r="H55" s="14">
        <f t="shared" si="5"/>
        <v>0</v>
      </c>
      <c r="I55" s="128"/>
      <c r="J55" s="13">
        <v>1164.98</v>
      </c>
      <c r="K55" s="13">
        <f t="shared" si="2"/>
        <v>0</v>
      </c>
      <c r="L55" s="129"/>
      <c r="M55" s="13">
        <v>1747.46</v>
      </c>
      <c r="N55" s="13">
        <f t="shared" si="3"/>
        <v>0</v>
      </c>
      <c r="O55" s="107"/>
      <c r="P55" s="107"/>
      <c r="Q55" s="107"/>
      <c r="R55" s="107"/>
      <c r="S55" s="107"/>
      <c r="T55" s="107"/>
      <c r="U55" s="107"/>
      <c r="V55" s="15">
        <f t="shared" si="4"/>
        <v>0</v>
      </c>
      <c r="W55" s="107"/>
      <c r="X55" s="107"/>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15.75">
      <c r="A56" s="242" t="s">
        <v>46</v>
      </c>
      <c r="B56" s="243"/>
      <c r="C56" s="243"/>
      <c r="D56" s="244"/>
      <c r="E56" s="124" t="s">
        <v>28</v>
      </c>
      <c r="F56" s="128"/>
      <c r="G56" s="14"/>
      <c r="H56" s="14">
        <f t="shared" si="5"/>
        <v>0</v>
      </c>
      <c r="I56" s="128"/>
      <c r="J56" s="13">
        <f t="shared" ref="J56" si="6">G56*1.5</f>
        <v>0</v>
      </c>
      <c r="K56" s="13">
        <f t="shared" si="2"/>
        <v>0</v>
      </c>
      <c r="L56" s="129"/>
      <c r="M56" s="13">
        <f t="shared" ref="M56" si="7">G56*2.25</f>
        <v>0</v>
      </c>
      <c r="N56" s="13">
        <f t="shared" si="3"/>
        <v>0</v>
      </c>
      <c r="O56" s="107"/>
      <c r="P56" s="107"/>
      <c r="Q56" s="107"/>
      <c r="R56" s="107"/>
      <c r="S56" s="107"/>
      <c r="T56" s="107"/>
      <c r="U56" s="107"/>
      <c r="V56" s="15">
        <f t="shared" si="4"/>
        <v>0</v>
      </c>
      <c r="W56" s="107"/>
      <c r="X56" s="107"/>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15.75">
      <c r="A57" s="7"/>
      <c r="B57" s="7"/>
      <c r="C57" s="7"/>
      <c r="D57" s="7"/>
      <c r="E57" s="7"/>
      <c r="F57" s="7">
        <f>V57</f>
        <v>0</v>
      </c>
      <c r="G57" s="6" t="s">
        <v>47</v>
      </c>
      <c r="H57" s="19">
        <f>SUM(H34:H56)</f>
        <v>0</v>
      </c>
      <c r="I57" s="103"/>
      <c r="J57" s="6" t="s">
        <v>48</v>
      </c>
      <c r="K57" s="6">
        <f>SUM(K34:K56)</f>
        <v>0</v>
      </c>
      <c r="L57" s="145"/>
      <c r="M57" s="21" t="s">
        <v>48</v>
      </c>
      <c r="N57" s="6">
        <f>SUM(N34:N56)</f>
        <v>0</v>
      </c>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7"/>
      <c r="B58" s="7"/>
      <c r="C58" s="7"/>
      <c r="D58" s="7"/>
      <c r="E58" s="7"/>
      <c r="F58" s="7"/>
      <c r="G58" s="6" t="s">
        <v>49</v>
      </c>
      <c r="H58" s="19">
        <f>H57+K57+N57</f>
        <v>0</v>
      </c>
      <c r="I58" s="22"/>
      <c r="J58" s="22"/>
      <c r="K58" s="22"/>
      <c r="L58" s="7"/>
      <c r="M58" s="23"/>
      <c r="N58" s="22"/>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261" t="s">
        <v>50</v>
      </c>
      <c r="B59" s="261"/>
      <c r="C59" s="261"/>
      <c r="D59" s="261"/>
      <c r="E59" s="24"/>
      <c r="F59" s="25"/>
      <c r="G59" s="26" t="s">
        <v>51</v>
      </c>
      <c r="H59" s="6">
        <f>+H58*0.06</f>
        <v>0</v>
      </c>
      <c r="I59" s="22"/>
      <c r="J59" s="7"/>
      <c r="K59" s="7"/>
      <c r="L59" s="7"/>
      <c r="M59" s="7"/>
      <c r="N59" s="7"/>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27"/>
      <c r="B60" s="7"/>
      <c r="C60" s="7"/>
      <c r="D60" s="7"/>
      <c r="E60" s="7"/>
      <c r="F60" s="7"/>
      <c r="G60" s="124"/>
      <c r="H60" s="14">
        <f>+H58+H59</f>
        <v>0</v>
      </c>
      <c r="I60" s="22"/>
      <c r="J60" s="7"/>
      <c r="K60" s="7"/>
      <c r="L60" s="7"/>
      <c r="M60" s="7"/>
      <c r="N60" s="7"/>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62" t="s">
        <v>52</v>
      </c>
      <c r="B61" s="262"/>
      <c r="C61" s="262"/>
      <c r="D61" s="262"/>
      <c r="E61" s="16"/>
      <c r="F61" s="16"/>
      <c r="G61" s="16"/>
      <c r="H61" s="16"/>
      <c r="I61" s="16"/>
      <c r="J61" s="16"/>
      <c r="K61" s="16"/>
      <c r="L61" s="16"/>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55" t="s">
        <v>7</v>
      </c>
      <c r="B62" s="255"/>
      <c r="C62" s="255"/>
      <c r="D62" s="255"/>
      <c r="E62" s="28" t="s">
        <v>8</v>
      </c>
      <c r="F62" s="118" t="s">
        <v>9</v>
      </c>
      <c r="G62" s="118" t="s">
        <v>10</v>
      </c>
      <c r="H62" s="118" t="s">
        <v>0</v>
      </c>
      <c r="I62" s="38"/>
      <c r="J62" s="118" t="s">
        <v>53</v>
      </c>
      <c r="K62" s="118" t="s">
        <v>54</v>
      </c>
      <c r="L62" s="118" t="s">
        <v>55</v>
      </c>
      <c r="M62" s="118" t="s">
        <v>56</v>
      </c>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33.6" customHeight="1">
      <c r="A63" s="257" t="s">
        <v>133</v>
      </c>
      <c r="B63" s="258"/>
      <c r="C63" s="258"/>
      <c r="D63" s="258"/>
      <c r="E63" s="31" t="s">
        <v>57</v>
      </c>
      <c r="F63" s="146">
        <v>0</v>
      </c>
      <c r="G63" s="127">
        <v>170</v>
      </c>
      <c r="H63" s="127">
        <f t="shared" ref="H63:H69" si="8">F63*G63</f>
        <v>0</v>
      </c>
      <c r="I63" s="30"/>
      <c r="J63" s="31"/>
      <c r="K63" s="31"/>
      <c r="L63" s="31"/>
      <c r="M63" s="31">
        <f>J63+K63+L63</f>
        <v>0</v>
      </c>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33.6" customHeight="1">
      <c r="A64" s="257" t="s">
        <v>134</v>
      </c>
      <c r="B64" s="258"/>
      <c r="C64" s="258"/>
      <c r="D64" s="258"/>
      <c r="E64" s="31" t="s">
        <v>57</v>
      </c>
      <c r="F64" s="146">
        <v>0</v>
      </c>
      <c r="G64" s="127">
        <v>180</v>
      </c>
      <c r="H64" s="127">
        <f t="shared" si="8"/>
        <v>0</v>
      </c>
      <c r="I64" s="30"/>
      <c r="J64" s="31"/>
      <c r="K64" s="31"/>
      <c r="L64" s="31"/>
      <c r="M64" s="31">
        <f>J64+K64+L64</f>
        <v>0</v>
      </c>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33.6" customHeight="1">
      <c r="A65" s="257" t="s">
        <v>58</v>
      </c>
      <c r="B65" s="258"/>
      <c r="C65" s="258"/>
      <c r="D65" s="258"/>
      <c r="E65" s="31" t="s">
        <v>57</v>
      </c>
      <c r="F65" s="146">
        <v>0</v>
      </c>
      <c r="G65" s="127">
        <v>80</v>
      </c>
      <c r="H65" s="127">
        <f t="shared" si="8"/>
        <v>0</v>
      </c>
      <c r="I65" s="30"/>
      <c r="J65" s="31"/>
      <c r="K65" s="31"/>
      <c r="L65" s="31"/>
      <c r="M65" s="31">
        <f>J65+K65+L65</f>
        <v>0</v>
      </c>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33.6" customHeight="1">
      <c r="A66" s="257" t="s">
        <v>135</v>
      </c>
      <c r="B66" s="258"/>
      <c r="C66" s="258"/>
      <c r="D66" s="258"/>
      <c r="E66" s="31" t="s">
        <v>57</v>
      </c>
      <c r="F66" s="146">
        <v>0</v>
      </c>
      <c r="G66" s="127">
        <v>150</v>
      </c>
      <c r="H66" s="127">
        <f t="shared" si="8"/>
        <v>0</v>
      </c>
      <c r="I66" s="30"/>
      <c r="J66" s="31"/>
      <c r="K66" s="31"/>
      <c r="L66" s="31"/>
      <c r="M66" s="31">
        <f>J66+K66+L66</f>
        <v>0</v>
      </c>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33.6" customHeight="1">
      <c r="A67" s="257"/>
      <c r="B67" s="258"/>
      <c r="C67" s="258"/>
      <c r="D67" s="258"/>
      <c r="E67" s="31" t="s">
        <v>57</v>
      </c>
      <c r="F67" s="146">
        <v>0</v>
      </c>
      <c r="G67" s="127"/>
      <c r="H67" s="127">
        <f t="shared" si="8"/>
        <v>0</v>
      </c>
      <c r="I67" s="30"/>
      <c r="J67" s="31"/>
      <c r="K67" s="31"/>
      <c r="L67" s="31"/>
      <c r="M67" s="31">
        <f t="shared" ref="M67:M69" si="9">J67+K67+L67</f>
        <v>0</v>
      </c>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33.6" customHeight="1">
      <c r="A68" s="257"/>
      <c r="B68" s="258"/>
      <c r="C68" s="258"/>
      <c r="D68" s="258"/>
      <c r="E68" s="31" t="s">
        <v>59</v>
      </c>
      <c r="F68" s="146">
        <v>0</v>
      </c>
      <c r="G68" s="127"/>
      <c r="H68" s="127">
        <f t="shared" si="8"/>
        <v>0</v>
      </c>
      <c r="I68" s="30"/>
      <c r="J68" s="31"/>
      <c r="K68" s="31"/>
      <c r="L68" s="31"/>
      <c r="M68" s="31">
        <f t="shared" si="9"/>
        <v>0</v>
      </c>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33.6" customHeight="1">
      <c r="A69" s="257" t="s">
        <v>60</v>
      </c>
      <c r="B69" s="258"/>
      <c r="C69" s="258"/>
      <c r="D69" s="258"/>
      <c r="E69" s="31" t="s">
        <v>61</v>
      </c>
      <c r="F69" s="146">
        <v>0</v>
      </c>
      <c r="G69" s="127">
        <v>2.5</v>
      </c>
      <c r="H69" s="127">
        <f t="shared" si="8"/>
        <v>0</v>
      </c>
      <c r="I69" s="30"/>
      <c r="J69" s="31"/>
      <c r="K69" s="31"/>
      <c r="L69" s="31"/>
      <c r="M69" s="31">
        <f t="shared" si="9"/>
        <v>0</v>
      </c>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16"/>
      <c r="B70" s="16"/>
      <c r="C70" s="16"/>
      <c r="D70" s="16"/>
      <c r="E70" s="16"/>
      <c r="F70" s="16"/>
      <c r="G70" s="34" t="s">
        <v>62</v>
      </c>
      <c r="H70" s="34">
        <f>SUM(H63:H69)</f>
        <v>0</v>
      </c>
      <c r="I70" s="22"/>
      <c r="J70" s="16"/>
      <c r="K70" s="16"/>
      <c r="L70" s="16"/>
      <c r="M70" s="139"/>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53" t="s">
        <v>63</v>
      </c>
      <c r="B71" s="253"/>
      <c r="C71" s="16"/>
      <c r="D71" s="16"/>
      <c r="E71" s="16"/>
      <c r="F71" s="16"/>
      <c r="G71" s="16"/>
      <c r="H71" s="16"/>
      <c r="I71" s="16"/>
      <c r="J71" s="16"/>
      <c r="K71" s="16"/>
      <c r="L71" s="16"/>
      <c r="M71" s="139"/>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55" t="s">
        <v>7</v>
      </c>
      <c r="B72" s="255"/>
      <c r="C72" s="255"/>
      <c r="D72" s="255"/>
      <c r="E72" s="28" t="s">
        <v>8</v>
      </c>
      <c r="F72" s="118" t="s">
        <v>9</v>
      </c>
      <c r="G72" s="118" t="s">
        <v>10</v>
      </c>
      <c r="H72" s="118" t="s">
        <v>0</v>
      </c>
      <c r="I72" s="38"/>
      <c r="J72" s="35" t="s">
        <v>64</v>
      </c>
      <c r="K72" s="35" t="s">
        <v>65</v>
      </c>
      <c r="L72" s="35" t="s">
        <v>66</v>
      </c>
      <c r="M72" s="35" t="s">
        <v>56</v>
      </c>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21.6" customHeight="1">
      <c r="A73" s="236" t="s">
        <v>67</v>
      </c>
      <c r="B73" s="237"/>
      <c r="C73" s="237"/>
      <c r="D73" s="259"/>
      <c r="E73" s="32" t="s">
        <v>68</v>
      </c>
      <c r="F73" s="147">
        <v>0</v>
      </c>
      <c r="G73" s="30">
        <v>23</v>
      </c>
      <c r="H73" s="33">
        <f>F73*G73</f>
        <v>0</v>
      </c>
      <c r="I73" s="30"/>
      <c r="J73" s="36"/>
      <c r="K73" s="36"/>
      <c r="L73" s="36"/>
      <c r="M73" s="36">
        <f>J73+K73+L73</f>
        <v>0</v>
      </c>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21.6" customHeight="1">
      <c r="A74" s="236" t="s">
        <v>69</v>
      </c>
      <c r="B74" s="237"/>
      <c r="C74" s="237"/>
      <c r="D74" s="259"/>
      <c r="E74" s="32" t="s">
        <v>68</v>
      </c>
      <c r="F74" s="147">
        <v>0</v>
      </c>
      <c r="G74" s="29">
        <v>24</v>
      </c>
      <c r="H74" s="33">
        <f>F74*G74</f>
        <v>0</v>
      </c>
      <c r="I74" s="30"/>
      <c r="J74" s="36"/>
      <c r="K74" s="36"/>
      <c r="L74" s="36"/>
      <c r="M74" s="36">
        <f>J74+K74+L74</f>
        <v>0</v>
      </c>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16"/>
      <c r="B75" s="16"/>
      <c r="C75" s="16"/>
      <c r="D75" s="16"/>
      <c r="E75" s="16"/>
      <c r="F75" s="16"/>
      <c r="G75" s="118" t="s">
        <v>70</v>
      </c>
      <c r="H75" s="34">
        <f>SUM(H73:H74)</f>
        <v>0</v>
      </c>
      <c r="I75" s="30"/>
      <c r="J75" s="16"/>
      <c r="K75" s="16"/>
      <c r="L75" s="16"/>
      <c r="M75" s="16"/>
      <c r="N75" s="16"/>
      <c r="O75" s="16"/>
      <c r="P75" s="16"/>
      <c r="Q75" s="16"/>
      <c r="R75" s="16"/>
      <c r="S75" s="16"/>
      <c r="T75" s="16"/>
      <c r="U75" s="16"/>
      <c r="V75" s="16"/>
      <c r="W75" s="16"/>
      <c r="X75" s="16"/>
      <c r="Y75" s="1"/>
      <c r="Z75" s="120"/>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row>
    <row r="76" spans="1:72" ht="15.75">
      <c r="A76" s="253" t="s">
        <v>71</v>
      </c>
      <c r="B76" s="253"/>
      <c r="C76" s="16"/>
      <c r="D76" s="16"/>
      <c r="E76" s="16"/>
      <c r="F76" s="16"/>
      <c r="G76" s="16"/>
      <c r="H76" s="16"/>
      <c r="I76" s="16"/>
      <c r="J76" s="16"/>
      <c r="K76" s="16"/>
      <c r="L76" s="16"/>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55" t="s">
        <v>7</v>
      </c>
      <c r="B77" s="255"/>
      <c r="C77" s="255"/>
      <c r="D77" s="255"/>
      <c r="E77" s="28" t="s">
        <v>8</v>
      </c>
      <c r="F77" s="118" t="s">
        <v>9</v>
      </c>
      <c r="G77" s="118" t="s">
        <v>10</v>
      </c>
      <c r="H77" s="118" t="s">
        <v>0</v>
      </c>
      <c r="I77" s="38"/>
      <c r="J77" s="37"/>
      <c r="K77" s="16"/>
      <c r="L77" s="16"/>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20.100000000000001" customHeight="1">
      <c r="A78" s="236" t="s">
        <v>179</v>
      </c>
      <c r="B78" s="237"/>
      <c r="C78" s="237"/>
      <c r="D78" s="237"/>
      <c r="E78" s="32" t="s">
        <v>72</v>
      </c>
      <c r="F78" s="128">
        <v>0</v>
      </c>
      <c r="G78" s="29">
        <v>65</v>
      </c>
      <c r="H78" s="33">
        <f>F78*G78</f>
        <v>0</v>
      </c>
      <c r="I78" s="17"/>
      <c r="J78" s="16"/>
      <c r="K78" s="16"/>
      <c r="L78" s="16"/>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20.100000000000001" customHeight="1">
      <c r="A79" s="236" t="s">
        <v>73</v>
      </c>
      <c r="B79" s="237"/>
      <c r="C79" s="237"/>
      <c r="D79" s="237"/>
      <c r="E79" s="32" t="s">
        <v>72</v>
      </c>
      <c r="F79" s="128">
        <v>0</v>
      </c>
      <c r="G79" s="29">
        <v>250</v>
      </c>
      <c r="H79" s="33">
        <f>F79*G79</f>
        <v>0</v>
      </c>
      <c r="I79" s="17"/>
      <c r="J79" s="16"/>
      <c r="K79" s="16"/>
      <c r="L79" s="16"/>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16"/>
      <c r="B80" s="16"/>
      <c r="C80" s="16"/>
      <c r="D80" s="16"/>
      <c r="E80" s="16"/>
      <c r="F80" s="16"/>
      <c r="G80" s="118" t="s">
        <v>74</v>
      </c>
      <c r="H80" s="34">
        <f>SUM(H78:H79)</f>
        <v>0</v>
      </c>
      <c r="I80" s="22"/>
      <c r="J80" s="16"/>
      <c r="K80" s="16"/>
      <c r="L80" s="16"/>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3" t="s">
        <v>75</v>
      </c>
      <c r="B81" s="16"/>
      <c r="C81" s="16"/>
      <c r="D81" s="16"/>
      <c r="E81" s="16"/>
      <c r="F81" s="16"/>
      <c r="G81" s="38"/>
      <c r="H81" s="22"/>
      <c r="I81" s="22"/>
      <c r="J81" s="16"/>
      <c r="K81" s="16"/>
      <c r="L81" s="16"/>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53" t="s">
        <v>76</v>
      </c>
      <c r="B82" s="253"/>
      <c r="C82" s="16"/>
      <c r="D82" s="16"/>
      <c r="E82" s="16"/>
      <c r="F82" s="16"/>
      <c r="G82" s="16"/>
      <c r="H82" s="16"/>
      <c r="I82" s="16"/>
      <c r="J82" s="254"/>
      <c r="K82" s="254"/>
      <c r="L82" s="16"/>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55" t="s">
        <v>7</v>
      </c>
      <c r="B83" s="255"/>
      <c r="C83" s="255"/>
      <c r="D83" s="255"/>
      <c r="E83" s="28" t="s">
        <v>8</v>
      </c>
      <c r="F83" s="118" t="s">
        <v>9</v>
      </c>
      <c r="G83" s="118" t="s">
        <v>10</v>
      </c>
      <c r="H83" s="118" t="s">
        <v>0</v>
      </c>
      <c r="I83" s="38"/>
      <c r="J83" s="130"/>
      <c r="K83" s="130"/>
      <c r="L83" s="130"/>
      <c r="M83" s="130"/>
      <c r="N83" s="130"/>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24" customHeight="1">
      <c r="A84" s="237" t="s">
        <v>77</v>
      </c>
      <c r="B84" s="237"/>
      <c r="C84" s="237"/>
      <c r="D84" s="237"/>
      <c r="E84" s="39" t="s">
        <v>11</v>
      </c>
      <c r="F84" s="128">
        <v>0</v>
      </c>
      <c r="G84" s="29">
        <v>600</v>
      </c>
      <c r="H84" s="20">
        <f>F84*G84</f>
        <v>0</v>
      </c>
      <c r="I84" s="131"/>
      <c r="J84" s="130"/>
      <c r="K84" s="130"/>
      <c r="L84" s="130"/>
      <c r="M84" s="130"/>
      <c r="N84" s="130"/>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5.75">
      <c r="A85" s="16"/>
      <c r="B85" s="16"/>
      <c r="C85" s="16"/>
      <c r="D85" s="16"/>
      <c r="E85" s="16"/>
      <c r="F85" s="16"/>
      <c r="G85" s="118"/>
      <c r="H85" s="34">
        <f>SUM(H84)</f>
        <v>0</v>
      </c>
      <c r="I85" s="131"/>
      <c r="J85" s="130"/>
      <c r="K85" s="130"/>
      <c r="L85" s="130"/>
      <c r="M85" s="130"/>
      <c r="N85" s="130"/>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5.75">
      <c r="A86" s="253" t="s">
        <v>78</v>
      </c>
      <c r="B86" s="253"/>
      <c r="C86" s="16"/>
      <c r="D86" s="16"/>
      <c r="E86" s="16"/>
      <c r="F86" s="16"/>
      <c r="G86" s="16"/>
      <c r="H86" s="1"/>
      <c r="I86" s="132"/>
      <c r="J86" s="130"/>
      <c r="K86" s="130"/>
      <c r="L86" s="130"/>
      <c r="M86" s="130"/>
      <c r="N86" s="130"/>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255" t="s">
        <v>7</v>
      </c>
      <c r="B87" s="255"/>
      <c r="C87" s="255"/>
      <c r="D87" s="255"/>
      <c r="E87" s="28" t="s">
        <v>8</v>
      </c>
      <c r="F87" s="118" t="s">
        <v>9</v>
      </c>
      <c r="G87" s="118" t="s">
        <v>10</v>
      </c>
      <c r="H87" s="118" t="s">
        <v>0</v>
      </c>
      <c r="I87" s="38"/>
      <c r="J87" s="16"/>
      <c r="K87" s="16"/>
      <c r="L87" s="133"/>
      <c r="M87" s="16"/>
      <c r="N87" s="16"/>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8.600000000000001" customHeight="1">
      <c r="A88" s="236" t="s">
        <v>79</v>
      </c>
      <c r="B88" s="237"/>
      <c r="C88" s="237"/>
      <c r="D88" s="237"/>
      <c r="E88" s="32" t="s">
        <v>80</v>
      </c>
      <c r="F88" s="128">
        <v>0</v>
      </c>
      <c r="G88" s="29">
        <v>900</v>
      </c>
      <c r="H88" s="20">
        <f>F88*G88</f>
        <v>0</v>
      </c>
      <c r="I88" s="22"/>
      <c r="J88" s="16"/>
      <c r="K88" s="16"/>
      <c r="L88" s="16"/>
      <c r="M88" s="16"/>
      <c r="N88" s="16"/>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16"/>
      <c r="G89" s="118" t="s">
        <v>81</v>
      </c>
      <c r="H89" s="34">
        <f>SUM(H88)</f>
        <v>0</v>
      </c>
      <c r="I89" s="22"/>
      <c r="J89" s="16"/>
      <c r="K89" s="16"/>
      <c r="L89" s="16"/>
      <c r="M89" s="16"/>
      <c r="N89" s="16"/>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16"/>
      <c r="F90" s="16"/>
      <c r="G90" s="118" t="s">
        <v>82</v>
      </c>
      <c r="H90" s="34">
        <f>H70+H75+H80+H85+H89+H59+H58+H30</f>
        <v>0</v>
      </c>
      <c r="I90" s="134"/>
      <c r="J90" s="62"/>
      <c r="K90" s="16"/>
      <c r="L90" s="16"/>
      <c r="M90" s="16"/>
      <c r="N90" s="16"/>
      <c r="O90" s="1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3" t="s">
        <v>83</v>
      </c>
      <c r="B91" s="7"/>
      <c r="C91" s="7"/>
      <c r="D91" s="16"/>
      <c r="E91" s="16"/>
      <c r="F91" s="16"/>
      <c r="G91" s="1"/>
      <c r="H91" s="42"/>
      <c r="I91" s="9"/>
      <c r="J91" s="62"/>
      <c r="K91" s="7"/>
      <c r="L91" s="16"/>
      <c r="M91" s="16"/>
      <c r="N91" s="16"/>
      <c r="O91" s="1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256" t="s">
        <v>7</v>
      </c>
      <c r="B92" s="256"/>
      <c r="C92" s="256"/>
      <c r="D92" s="256"/>
      <c r="E92" s="43" t="s">
        <v>8</v>
      </c>
      <c r="F92" s="119" t="s">
        <v>9</v>
      </c>
      <c r="G92" s="119" t="s">
        <v>10</v>
      </c>
      <c r="H92" s="44" t="s">
        <v>0</v>
      </c>
      <c r="I92" s="45" t="s">
        <v>84</v>
      </c>
      <c r="J92" s="46"/>
      <c r="K92" s="46" t="s">
        <v>85</v>
      </c>
      <c r="L92" s="47"/>
      <c r="M92" s="16"/>
      <c r="N92" s="16"/>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236" t="s">
        <v>86</v>
      </c>
      <c r="B93" s="237"/>
      <c r="C93" s="237"/>
      <c r="D93" s="237"/>
      <c r="E93" s="123" t="s">
        <v>87</v>
      </c>
      <c r="F93" s="128"/>
      <c r="G93" s="36">
        <v>2200</v>
      </c>
      <c r="H93" s="48">
        <f>(F93*G93)</f>
        <v>0</v>
      </c>
      <c r="I93" s="49"/>
      <c r="J93" s="50"/>
      <c r="K93" s="51"/>
      <c r="L93" s="62"/>
      <c r="M93" s="16"/>
      <c r="N93" s="16"/>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236" t="s">
        <v>88</v>
      </c>
      <c r="B94" s="237"/>
      <c r="C94" s="237"/>
      <c r="D94" s="237"/>
      <c r="E94" s="123" t="s">
        <v>87</v>
      </c>
      <c r="F94" s="128"/>
      <c r="G94" s="36">
        <v>2000</v>
      </c>
      <c r="H94" s="48">
        <f t="shared" ref="H94:H111" si="10">(F94*G94)</f>
        <v>0</v>
      </c>
      <c r="I94" s="49"/>
      <c r="J94" s="50"/>
      <c r="K94" s="51"/>
      <c r="L94" s="62"/>
      <c r="M94" s="16"/>
      <c r="N94" s="16"/>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236" t="s">
        <v>89</v>
      </c>
      <c r="B95" s="237"/>
      <c r="C95" s="237"/>
      <c r="D95" s="237"/>
      <c r="E95" s="123" t="s">
        <v>87</v>
      </c>
      <c r="F95" s="128"/>
      <c r="G95" s="36">
        <v>7000</v>
      </c>
      <c r="H95" s="48">
        <f t="shared" si="10"/>
        <v>0</v>
      </c>
      <c r="I95" s="49"/>
      <c r="J95" s="50"/>
      <c r="K95" s="51"/>
      <c r="L95" s="62"/>
      <c r="M95" s="16"/>
      <c r="N95" s="16"/>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236" t="s">
        <v>90</v>
      </c>
      <c r="B96" s="237"/>
      <c r="C96" s="237"/>
      <c r="D96" s="237"/>
      <c r="E96" s="123" t="s">
        <v>87</v>
      </c>
      <c r="F96" s="128"/>
      <c r="G96" s="36">
        <v>15200</v>
      </c>
      <c r="H96" s="48">
        <f t="shared" si="10"/>
        <v>0</v>
      </c>
      <c r="I96" s="49"/>
      <c r="J96" s="50"/>
      <c r="K96" s="51"/>
      <c r="L96" s="62"/>
      <c r="M96" s="16"/>
      <c r="N96" s="16"/>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247" t="s">
        <v>91</v>
      </c>
      <c r="B97" s="248"/>
      <c r="C97" s="248"/>
      <c r="D97" s="248"/>
      <c r="E97" s="52" t="s">
        <v>87</v>
      </c>
      <c r="F97" s="128"/>
      <c r="G97" s="53">
        <v>2200</v>
      </c>
      <c r="H97" s="54">
        <f t="shared" si="10"/>
        <v>0</v>
      </c>
      <c r="I97" s="55"/>
      <c r="J97" s="50"/>
      <c r="K97" s="51"/>
      <c r="L97" s="62"/>
      <c r="M97" s="16"/>
      <c r="N97" s="16"/>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236" t="s">
        <v>92</v>
      </c>
      <c r="B98" s="237"/>
      <c r="C98" s="237"/>
      <c r="D98" s="237"/>
      <c r="E98" s="123" t="s">
        <v>87</v>
      </c>
      <c r="F98" s="128"/>
      <c r="G98" s="36">
        <v>2000</v>
      </c>
      <c r="H98" s="48">
        <f t="shared" si="10"/>
        <v>0</v>
      </c>
      <c r="I98" s="49"/>
      <c r="J98" s="50"/>
      <c r="K98" s="51"/>
      <c r="L98" s="62"/>
      <c r="M98" s="16"/>
      <c r="N98" s="16"/>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247" t="s">
        <v>93</v>
      </c>
      <c r="B99" s="248"/>
      <c r="C99" s="248"/>
      <c r="D99" s="248"/>
      <c r="E99" s="52" t="s">
        <v>87</v>
      </c>
      <c r="F99" s="128"/>
      <c r="G99" s="53">
        <v>2500</v>
      </c>
      <c r="H99" s="54">
        <f t="shared" si="10"/>
        <v>0</v>
      </c>
      <c r="I99" s="55"/>
      <c r="J99" s="50"/>
      <c r="K99" s="51"/>
      <c r="L99" s="62"/>
      <c r="M99" s="16"/>
      <c r="N99" s="16"/>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236" t="s">
        <v>94</v>
      </c>
      <c r="B100" s="237"/>
      <c r="C100" s="237"/>
      <c r="D100" s="237"/>
      <c r="E100" s="123" t="s">
        <v>87</v>
      </c>
      <c r="F100" s="128"/>
      <c r="G100" s="36">
        <v>1600</v>
      </c>
      <c r="H100" s="48">
        <f t="shared" si="10"/>
        <v>0</v>
      </c>
      <c r="I100" s="49"/>
      <c r="J100" s="50"/>
      <c r="K100" s="51"/>
      <c r="L100" s="62"/>
      <c r="M100" s="16"/>
      <c r="N100" s="16"/>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249" t="s">
        <v>95</v>
      </c>
      <c r="B101" s="250"/>
      <c r="C101" s="250"/>
      <c r="D101" s="250"/>
      <c r="E101" s="56" t="s">
        <v>87</v>
      </c>
      <c r="F101" s="128"/>
      <c r="G101" s="57">
        <v>1100</v>
      </c>
      <c r="H101" s="58">
        <f t="shared" si="10"/>
        <v>0</v>
      </c>
      <c r="I101" s="49"/>
      <c r="J101" s="50"/>
      <c r="K101" s="51"/>
      <c r="L101" s="62"/>
      <c r="M101" s="16"/>
      <c r="N101" s="16"/>
      <c r="O101" s="16"/>
      <c r="P101" s="16"/>
      <c r="Q101" s="16"/>
      <c r="R101" s="16"/>
      <c r="S101" s="16"/>
      <c r="T101" s="16"/>
      <c r="U101" s="16"/>
      <c r="V101" s="16"/>
      <c r="W101" s="16"/>
      <c r="X101" s="16"/>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236" t="s">
        <v>96</v>
      </c>
      <c r="B102" s="237"/>
      <c r="C102" s="237"/>
      <c r="D102" s="237"/>
      <c r="E102" s="123" t="s">
        <v>87</v>
      </c>
      <c r="F102" s="128"/>
      <c r="G102" s="36">
        <v>2700</v>
      </c>
      <c r="H102" s="48">
        <f t="shared" si="10"/>
        <v>0</v>
      </c>
      <c r="I102" s="59"/>
      <c r="J102" s="50"/>
      <c r="K102" s="51"/>
      <c r="L102" s="62"/>
      <c r="M102" s="16"/>
      <c r="N102" s="16"/>
      <c r="O102" s="16"/>
      <c r="P102" s="16"/>
      <c r="Q102" s="16"/>
      <c r="R102" s="16"/>
      <c r="S102" s="16"/>
      <c r="T102" s="16"/>
      <c r="U102" s="16"/>
      <c r="V102" s="16"/>
      <c r="W102" s="16"/>
      <c r="X102" s="16"/>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238" t="s">
        <v>97</v>
      </c>
      <c r="B103" s="239"/>
      <c r="C103" s="239"/>
      <c r="D103" s="240"/>
      <c r="E103" s="123" t="s">
        <v>87</v>
      </c>
      <c r="F103" s="128"/>
      <c r="G103" s="36">
        <v>2500</v>
      </c>
      <c r="H103" s="48">
        <f t="shared" si="10"/>
        <v>0</v>
      </c>
      <c r="I103" s="59"/>
      <c r="J103" s="50"/>
      <c r="K103" s="51"/>
      <c r="L103" s="62"/>
      <c r="M103" s="16"/>
      <c r="N103" s="16"/>
      <c r="O103" s="16"/>
      <c r="P103" s="16"/>
      <c r="Q103" s="16"/>
      <c r="R103" s="16"/>
      <c r="S103" s="16"/>
      <c r="T103" s="16"/>
      <c r="U103" s="16"/>
      <c r="V103" s="16"/>
      <c r="W103" s="16"/>
      <c r="X103" s="16"/>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236" t="s">
        <v>98</v>
      </c>
      <c r="B104" s="237"/>
      <c r="C104" s="237"/>
      <c r="D104" s="237"/>
      <c r="E104" s="123" t="s">
        <v>87</v>
      </c>
      <c r="F104" s="128"/>
      <c r="G104" s="36">
        <v>13373</v>
      </c>
      <c r="H104" s="48">
        <f t="shared" si="10"/>
        <v>0</v>
      </c>
      <c r="I104" s="59"/>
      <c r="J104" s="50"/>
      <c r="K104" s="51"/>
      <c r="L104" s="62"/>
      <c r="M104" s="16"/>
      <c r="N104" s="16"/>
      <c r="O104" s="16"/>
      <c r="P104" s="16"/>
      <c r="Q104" s="16"/>
      <c r="R104" s="16"/>
      <c r="S104" s="16"/>
      <c r="T104" s="16"/>
      <c r="U104" s="16"/>
      <c r="V104" s="16"/>
      <c r="W104" s="16"/>
      <c r="X104" s="16"/>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238" t="s">
        <v>99</v>
      </c>
      <c r="B105" s="239"/>
      <c r="C105" s="239"/>
      <c r="D105" s="240"/>
      <c r="E105" s="123" t="s">
        <v>87</v>
      </c>
      <c r="F105" s="128"/>
      <c r="G105" s="36">
        <v>800</v>
      </c>
      <c r="H105" s="48">
        <f t="shared" si="10"/>
        <v>0</v>
      </c>
      <c r="I105" s="59"/>
      <c r="J105" s="50"/>
      <c r="K105" s="51"/>
      <c r="L105" s="62"/>
      <c r="M105" s="16"/>
      <c r="N105" s="16"/>
      <c r="O105" s="16"/>
      <c r="P105" s="16"/>
      <c r="Q105" s="16"/>
      <c r="R105" s="16"/>
      <c r="S105" s="16"/>
      <c r="T105" s="16"/>
      <c r="U105" s="16"/>
      <c r="V105" s="16"/>
      <c r="W105" s="16"/>
      <c r="X105" s="16"/>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251" t="s">
        <v>100</v>
      </c>
      <c r="B106" s="252"/>
      <c r="C106" s="252"/>
      <c r="D106" s="252"/>
      <c r="E106" s="4" t="s">
        <v>87</v>
      </c>
      <c r="F106" s="128"/>
      <c r="G106" s="31">
        <v>1900</v>
      </c>
      <c r="H106" s="60">
        <f t="shared" si="10"/>
        <v>0</v>
      </c>
      <c r="I106" s="61"/>
      <c r="J106" s="50"/>
      <c r="K106" s="51"/>
      <c r="L106" s="62"/>
      <c r="M106" s="16"/>
      <c r="N106" s="16"/>
      <c r="O106" s="16"/>
      <c r="P106" s="16"/>
      <c r="Q106" s="16"/>
      <c r="R106" s="16"/>
      <c r="S106" s="16"/>
      <c r="T106" s="16"/>
      <c r="U106" s="16"/>
      <c r="V106" s="16"/>
      <c r="W106" s="16"/>
      <c r="X106" s="16"/>
      <c r="Y106" s="16"/>
      <c r="Z106" s="17"/>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row>
    <row r="107" spans="1:72" ht="15.75">
      <c r="A107" s="236" t="s">
        <v>101</v>
      </c>
      <c r="B107" s="237"/>
      <c r="C107" s="237"/>
      <c r="D107" s="237"/>
      <c r="E107" s="123" t="s">
        <v>87</v>
      </c>
      <c r="F107" s="128"/>
      <c r="G107" s="36">
        <v>2000</v>
      </c>
      <c r="H107" s="48">
        <f t="shared" si="10"/>
        <v>0</v>
      </c>
      <c r="I107" s="59"/>
      <c r="J107" s="50"/>
      <c r="K107" s="51"/>
      <c r="L107" s="62"/>
      <c r="M107" s="16"/>
      <c r="N107" s="16"/>
      <c r="O107" s="16"/>
      <c r="P107" s="16"/>
      <c r="Q107" s="16"/>
      <c r="R107" s="16"/>
      <c r="S107" s="16"/>
      <c r="T107" s="16"/>
      <c r="U107" s="16"/>
      <c r="V107" s="16"/>
      <c r="W107" s="16"/>
      <c r="X107" s="16"/>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236" t="s">
        <v>102</v>
      </c>
      <c r="B108" s="237"/>
      <c r="C108" s="237"/>
      <c r="D108" s="237"/>
      <c r="E108" s="123" t="s">
        <v>87</v>
      </c>
      <c r="F108" s="128"/>
      <c r="G108" s="36">
        <v>200</v>
      </c>
      <c r="H108" s="48">
        <f t="shared" si="10"/>
        <v>0</v>
      </c>
      <c r="I108" s="59"/>
      <c r="J108" s="50"/>
      <c r="K108" s="51"/>
      <c r="L108" s="62"/>
      <c r="M108" s="16"/>
      <c r="N108" s="16"/>
      <c r="O108" s="16"/>
      <c r="P108" s="16"/>
      <c r="Q108" s="16"/>
      <c r="R108" s="16"/>
      <c r="S108" s="16"/>
      <c r="T108" s="16"/>
      <c r="U108" s="16"/>
      <c r="V108" s="16"/>
      <c r="W108" s="16"/>
      <c r="X108" s="16"/>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238" t="s">
        <v>103</v>
      </c>
      <c r="B109" s="239"/>
      <c r="C109" s="239"/>
      <c r="D109" s="240"/>
      <c r="E109" s="123" t="s">
        <v>87</v>
      </c>
      <c r="F109" s="128"/>
      <c r="G109" s="36">
        <v>1100</v>
      </c>
      <c r="H109" s="48">
        <f t="shared" si="10"/>
        <v>0</v>
      </c>
      <c r="I109" s="59"/>
      <c r="J109" s="50"/>
      <c r="K109" s="51"/>
      <c r="L109" s="62"/>
      <c r="M109" s="16"/>
      <c r="N109" s="16"/>
      <c r="O109" s="16"/>
      <c r="P109" s="16"/>
      <c r="Q109" s="16"/>
      <c r="R109" s="16"/>
      <c r="S109" s="16"/>
      <c r="T109" s="16"/>
      <c r="U109" s="16"/>
      <c r="V109" s="16"/>
      <c r="W109" s="16"/>
      <c r="X109" s="16"/>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241" t="s">
        <v>104</v>
      </c>
      <c r="B110" s="241"/>
      <c r="C110" s="241"/>
      <c r="D110" s="241"/>
      <c r="E110" s="63" t="s">
        <v>87</v>
      </c>
      <c r="F110" s="128"/>
      <c r="G110" s="36">
        <v>2200</v>
      </c>
      <c r="H110" s="48">
        <f t="shared" si="10"/>
        <v>0</v>
      </c>
      <c r="I110" s="59"/>
      <c r="J110" s="50"/>
      <c r="K110" s="51"/>
      <c r="L110" s="62"/>
      <c r="M110" s="16"/>
      <c r="N110" s="16"/>
      <c r="O110" s="16"/>
      <c r="P110" s="16"/>
      <c r="Q110" s="16"/>
      <c r="R110" s="16"/>
      <c r="S110" s="16"/>
      <c r="T110" s="16"/>
      <c r="U110" s="16"/>
      <c r="V110" s="16"/>
      <c r="W110" s="16"/>
      <c r="X110" s="16"/>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242" t="s">
        <v>105</v>
      </c>
      <c r="B111" s="243"/>
      <c r="C111" s="243"/>
      <c r="D111" s="244"/>
      <c r="E111" s="4" t="s">
        <v>87</v>
      </c>
      <c r="F111" s="128"/>
      <c r="G111" s="31">
        <v>1420</v>
      </c>
      <c r="H111" s="60">
        <f t="shared" si="10"/>
        <v>0</v>
      </c>
      <c r="I111" s="64"/>
      <c r="J111" s="50"/>
      <c r="K111" s="51"/>
      <c r="L111" s="62"/>
      <c r="M111" s="16"/>
      <c r="N111" s="16"/>
      <c r="O111" s="16"/>
      <c r="P111" s="16"/>
      <c r="Q111" s="16"/>
      <c r="R111" s="16"/>
      <c r="S111" s="16"/>
      <c r="T111" s="16"/>
      <c r="U111" s="16"/>
      <c r="V111" s="16"/>
      <c r="W111" s="16"/>
      <c r="X111" s="16"/>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6.5" thickBot="1">
      <c r="A112" s="236" t="s">
        <v>106</v>
      </c>
      <c r="B112" s="237"/>
      <c r="C112" s="237"/>
      <c r="D112" s="237"/>
      <c r="E112" s="123" t="s">
        <v>87</v>
      </c>
      <c r="F112" s="128"/>
      <c r="G112" s="36">
        <v>383.5</v>
      </c>
      <c r="H112" s="99">
        <f>(F112*G112)</f>
        <v>0</v>
      </c>
      <c r="I112" s="65"/>
      <c r="J112" s="66"/>
      <c r="K112" s="67"/>
      <c r="L112" s="62"/>
      <c r="M112" s="16"/>
      <c r="N112" s="16"/>
      <c r="O112" s="16"/>
      <c r="P112" s="16"/>
      <c r="Q112" s="16"/>
      <c r="R112" s="16"/>
      <c r="S112" s="16"/>
      <c r="T112" s="16"/>
      <c r="U112" s="16"/>
      <c r="V112" s="16"/>
      <c r="W112" s="16"/>
      <c r="X112" s="16"/>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6.5" thickBot="1">
      <c r="A113" s="16"/>
      <c r="B113" s="16"/>
      <c r="C113" s="16"/>
      <c r="D113" s="16"/>
      <c r="E113" s="16"/>
      <c r="F113" s="18"/>
      <c r="G113" s="125" t="s">
        <v>107</v>
      </c>
      <c r="H113" s="110">
        <f>SUM(H93:H112)</f>
        <v>0</v>
      </c>
      <c r="I113" s="68"/>
      <c r="J113" s="69"/>
      <c r="K113" s="70"/>
      <c r="L113" s="135"/>
      <c r="M113" s="7"/>
      <c r="N113" s="7"/>
      <c r="O113" s="16"/>
      <c r="P113" s="16"/>
      <c r="Q113" s="16"/>
      <c r="R113" s="16"/>
      <c r="S113" s="16"/>
      <c r="T113" s="16"/>
      <c r="U113" s="16"/>
      <c r="V113" s="16"/>
      <c r="W113" s="16"/>
      <c r="X113" s="16"/>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6"/>
      <c r="B114" s="16"/>
      <c r="C114" s="16"/>
      <c r="D114" s="16"/>
      <c r="E114" s="16"/>
      <c r="F114" s="7"/>
      <c r="G114" s="38"/>
      <c r="H114" s="22"/>
      <c r="I114" s="71"/>
      <c r="J114" s="18"/>
      <c r="K114" s="137"/>
      <c r="L114" s="136"/>
      <c r="M114" s="7"/>
      <c r="N114" s="7"/>
      <c r="O114" s="16"/>
      <c r="P114" s="16"/>
      <c r="Q114" s="16"/>
      <c r="R114" s="16"/>
      <c r="S114" s="16"/>
      <c r="T114" s="16"/>
      <c r="U114" s="16"/>
      <c r="V114" s="16"/>
      <c r="W114" s="16"/>
      <c r="X114" s="16"/>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6"/>
      <c r="B115" s="16"/>
      <c r="C115" s="16"/>
      <c r="D115" s="16"/>
      <c r="E115" s="138">
        <v>0</v>
      </c>
      <c r="F115" s="7"/>
      <c r="G115" s="38"/>
      <c r="H115" s="142">
        <f>+E115</f>
        <v>0</v>
      </c>
      <c r="I115" s="245" t="s">
        <v>130</v>
      </c>
      <c r="J115" s="230" t="s">
        <v>108</v>
      </c>
      <c r="K115" s="232"/>
      <c r="L115" s="16"/>
      <c r="M115" s="7"/>
      <c r="N115" s="233"/>
      <c r="O115" s="16"/>
      <c r="P115" s="16"/>
      <c r="Q115" s="16"/>
      <c r="R115" s="16"/>
      <c r="S115" s="16"/>
      <c r="T115" s="16"/>
      <c r="U115" s="16"/>
      <c r="V115" s="16"/>
      <c r="W115" s="16"/>
      <c r="X115" s="16"/>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6"/>
      <c r="B116" s="16"/>
      <c r="C116" s="16"/>
      <c r="D116" s="16"/>
      <c r="E116" s="16"/>
      <c r="F116" s="234" t="s">
        <v>109</v>
      </c>
      <c r="G116" s="235"/>
      <c r="H116" s="73">
        <f>H90+H113</f>
        <v>0</v>
      </c>
      <c r="I116" s="246"/>
      <c r="J116" s="231"/>
      <c r="K116" s="232"/>
      <c r="L116" s="16"/>
      <c r="M116" s="7"/>
      <c r="N116" s="233"/>
      <c r="O116" s="16"/>
      <c r="P116" s="16"/>
      <c r="Q116" s="16"/>
      <c r="R116" s="16"/>
      <c r="S116" s="16"/>
      <c r="T116" s="16"/>
      <c r="U116" s="16"/>
      <c r="V116" s="16"/>
      <c r="W116" s="16"/>
      <c r="X116" s="16"/>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6"/>
      <c r="B117" s="16">
        <f>1.13*1.15</f>
        <v>1.2994999999999999</v>
      </c>
      <c r="C117" s="16"/>
      <c r="D117" s="16" t="s">
        <v>173</v>
      </c>
      <c r="E117" s="27"/>
      <c r="F117" s="74" t="s">
        <v>110</v>
      </c>
      <c r="G117" s="172">
        <v>1.1000000000000001</v>
      </c>
      <c r="H117" s="116">
        <f>H116*G117-H116</f>
        <v>0</v>
      </c>
      <c r="I117" s="115">
        <f>+(H124-K123)*0.23</f>
        <v>0</v>
      </c>
      <c r="J117" s="117">
        <f>H117-M123</f>
        <v>0</v>
      </c>
      <c r="K117" s="9"/>
      <c r="L117" s="9"/>
      <c r="M117" s="9"/>
      <c r="N117" s="126" t="s">
        <v>171</v>
      </c>
      <c r="O117" s="126"/>
      <c r="P117" s="16"/>
      <c r="Q117" s="16"/>
      <c r="R117" s="16"/>
      <c r="S117" s="16"/>
      <c r="T117" s="16"/>
      <c r="U117" s="16"/>
      <c r="V117" s="16"/>
      <c r="W117" s="16"/>
      <c r="X117" s="16"/>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6"/>
      <c r="B118" s="16"/>
      <c r="C118" s="16"/>
      <c r="D118" s="16"/>
      <c r="E118" s="27"/>
      <c r="F118" s="77" t="s">
        <v>111</v>
      </c>
      <c r="G118" s="78"/>
      <c r="H118" s="13">
        <f>H116+H117</f>
        <v>0</v>
      </c>
      <c r="I118" s="20"/>
      <c r="J118" s="79"/>
      <c r="K118" s="22"/>
      <c r="L118" s="22"/>
      <c r="M118" s="7"/>
      <c r="N118" s="126"/>
      <c r="O118" s="126"/>
      <c r="P118" s="16"/>
      <c r="Q118" s="16"/>
      <c r="R118" s="16"/>
      <c r="S118" s="16"/>
      <c r="T118" s="16"/>
      <c r="U118" s="16"/>
      <c r="V118" s="16"/>
      <c r="W118" s="16"/>
      <c r="X118" s="16"/>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A119" s="16"/>
      <c r="B119" s="16"/>
      <c r="C119" s="16"/>
      <c r="D119" s="16"/>
      <c r="E119" s="27"/>
      <c r="F119" s="124" t="s">
        <v>113</v>
      </c>
      <c r="G119" s="82">
        <v>0.06</v>
      </c>
      <c r="H119" s="13">
        <f>H118*G119</f>
        <v>0</v>
      </c>
      <c r="I119" s="83"/>
      <c r="J119" s="80"/>
      <c r="K119" s="81" t="s">
        <v>112</v>
      </c>
      <c r="L119" s="111" t="s">
        <v>131</v>
      </c>
      <c r="M119" s="7"/>
      <c r="N119" s="135"/>
      <c r="O119" s="16"/>
      <c r="P119" s="16"/>
      <c r="Q119" s="16"/>
      <c r="R119" s="16"/>
      <c r="S119" s="16"/>
      <c r="T119" s="16"/>
      <c r="U119" s="16"/>
      <c r="V119" s="16"/>
      <c r="W119" s="16"/>
      <c r="X119" s="16"/>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A120" s="16"/>
      <c r="B120" s="16"/>
      <c r="C120" s="16"/>
      <c r="D120" s="16"/>
      <c r="E120" s="27"/>
      <c r="F120" s="4" t="s">
        <v>115</v>
      </c>
      <c r="G120" s="77"/>
      <c r="H120" s="13">
        <f>H118+H119</f>
        <v>0</v>
      </c>
      <c r="I120" s="80"/>
      <c r="J120" s="80" t="s">
        <v>114</v>
      </c>
      <c r="K120" s="6">
        <f>+H30</f>
        <v>0</v>
      </c>
      <c r="L120" s="112"/>
      <c r="M120" s="135"/>
      <c r="N120" s="7"/>
      <c r="O120" s="16"/>
      <c r="P120" s="16"/>
      <c r="Q120" s="16"/>
      <c r="R120" s="16"/>
      <c r="S120" s="16"/>
      <c r="T120" s="16"/>
      <c r="U120" s="16"/>
      <c r="V120" s="16"/>
      <c r="W120" s="16"/>
      <c r="X120" s="16"/>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row r="121" spans="1:72" ht="15.75">
      <c r="A121" s="16"/>
      <c r="B121" s="16"/>
      <c r="C121" s="16"/>
      <c r="D121" s="16"/>
      <c r="E121" s="170">
        <v>0.27500000000000002</v>
      </c>
      <c r="F121" s="124" t="s">
        <v>117</v>
      </c>
      <c r="G121" s="82">
        <v>0.2</v>
      </c>
      <c r="H121" s="13">
        <f>H120*G121</f>
        <v>0</v>
      </c>
      <c r="I121" s="80"/>
      <c r="J121" s="80" t="s">
        <v>116</v>
      </c>
      <c r="K121" s="6">
        <f>H58</f>
        <v>0</v>
      </c>
      <c r="L121" s="112"/>
      <c r="M121" s="135"/>
      <c r="N121" s="7"/>
      <c r="O121" s="16"/>
      <c r="P121" s="16"/>
      <c r="Q121" s="16"/>
      <c r="R121" s="16"/>
      <c r="S121" s="16"/>
      <c r="T121" s="16"/>
      <c r="U121" s="16"/>
      <c r="V121" s="16"/>
      <c r="W121" s="16"/>
      <c r="X121" s="16"/>
      <c r="Y121" s="1"/>
      <c r="Z121" s="120"/>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row>
    <row r="122" spans="1:72" ht="15.75">
      <c r="A122" s="16"/>
      <c r="B122" s="16"/>
      <c r="C122" s="16"/>
      <c r="D122" s="16"/>
      <c r="E122" s="16"/>
      <c r="F122" s="124" t="s">
        <v>119</v>
      </c>
      <c r="G122" s="74"/>
      <c r="H122" s="85">
        <f>H120+H121</f>
        <v>0</v>
      </c>
      <c r="I122" s="13"/>
      <c r="J122" s="80" t="s">
        <v>118</v>
      </c>
      <c r="K122" s="6">
        <f>H90-H60</f>
        <v>0</v>
      </c>
      <c r="L122" s="112"/>
      <c r="M122" s="84" t="s">
        <v>127</v>
      </c>
      <c r="N122" s="7"/>
      <c r="O122" s="16"/>
      <c r="P122" s="16"/>
      <c r="Q122" s="16"/>
      <c r="R122" s="16"/>
      <c r="S122" s="16"/>
      <c r="T122" s="16"/>
      <c r="U122" s="16"/>
      <c r="V122" s="16"/>
      <c r="W122" s="16"/>
      <c r="X122" s="16"/>
      <c r="Y122" s="1"/>
      <c r="Z122" s="120"/>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row>
    <row r="123" spans="1:72" ht="15.75">
      <c r="A123" s="16"/>
      <c r="B123" s="16"/>
      <c r="C123" s="16"/>
      <c r="D123" s="16"/>
      <c r="E123" s="16"/>
      <c r="F123" s="124"/>
      <c r="G123" s="87"/>
      <c r="H123" s="13"/>
      <c r="I123" s="88" t="s">
        <v>120</v>
      </c>
      <c r="J123" s="86" t="s">
        <v>56</v>
      </c>
      <c r="K123" s="6">
        <f>SUM(K120:K122)</f>
        <v>0</v>
      </c>
      <c r="L123" s="113">
        <f>H122-H121</f>
        <v>0</v>
      </c>
      <c r="M123" s="114">
        <f>+(L123-K123)*0.3</f>
        <v>0</v>
      </c>
      <c r="N123" s="7"/>
      <c r="O123" s="16"/>
      <c r="P123" s="16"/>
      <c r="Q123" s="16"/>
      <c r="R123" s="16"/>
      <c r="S123" s="16"/>
      <c r="T123" s="16"/>
      <c r="U123" s="16"/>
      <c r="V123" s="16"/>
      <c r="W123" s="16"/>
      <c r="X123" s="16"/>
      <c r="Y123" s="1"/>
      <c r="Z123" s="120"/>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row>
    <row r="124" spans="1:72" ht="15.75">
      <c r="A124" s="16"/>
      <c r="B124" s="16" t="s">
        <v>121</v>
      </c>
      <c r="C124" s="16"/>
      <c r="D124" s="16"/>
      <c r="E124" s="16"/>
      <c r="F124" s="124" t="s">
        <v>126</v>
      </c>
      <c r="G124" s="90"/>
      <c r="H124" s="98">
        <f>H122+H123</f>
        <v>0</v>
      </c>
      <c r="I124" s="13"/>
      <c r="J124" s="89" t="e">
        <f>H122/H116</f>
        <v>#DIV/0!</v>
      </c>
      <c r="K124" s="7"/>
      <c r="L124" s="7"/>
      <c r="M124" s="23"/>
      <c r="N124" s="7"/>
      <c r="O124" s="16"/>
      <c r="P124" s="16"/>
      <c r="Q124" s="16"/>
      <c r="R124" s="16"/>
      <c r="S124" s="16"/>
      <c r="T124" s="16"/>
      <c r="U124" s="16"/>
      <c r="V124" s="16"/>
      <c r="W124" s="16"/>
      <c r="X124" s="16"/>
      <c r="Y124" s="1"/>
      <c r="Z124" s="120"/>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row>
    <row r="125" spans="1:72" ht="15.75">
      <c r="A125" s="16"/>
      <c r="B125" s="139" t="s">
        <v>172</v>
      </c>
      <c r="C125" s="139" t="s">
        <v>123</v>
      </c>
      <c r="D125" s="140" t="s">
        <v>124</v>
      </c>
      <c r="E125" s="132"/>
      <c r="F125" s="7"/>
      <c r="G125" s="92"/>
      <c r="H125" s="9"/>
      <c r="I125" s="7"/>
      <c r="J125" s="7"/>
      <c r="K125" s="7"/>
      <c r="L125" s="7"/>
      <c r="M125" s="9"/>
      <c r="N125" s="91"/>
      <c r="O125" s="16"/>
      <c r="P125" s="16"/>
      <c r="Q125" s="16"/>
      <c r="R125" s="16"/>
      <c r="S125" s="16"/>
      <c r="T125" s="16"/>
      <c r="U125" s="16"/>
      <c r="V125" s="16"/>
      <c r="W125" s="16"/>
      <c r="X125" s="16"/>
      <c r="Y125" s="1"/>
      <c r="Z125" s="120"/>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row>
    <row r="126" spans="1:72" ht="15.75">
      <c r="A126" s="16"/>
      <c r="B126" s="141">
        <v>0.27500000000000002</v>
      </c>
      <c r="C126" s="141">
        <v>0.05</v>
      </c>
      <c r="D126" s="171">
        <f>1.275*1.05</f>
        <v>1.3387499999999999</v>
      </c>
      <c r="E126" s="16"/>
      <c r="F126" s="92"/>
      <c r="G126" s="93"/>
      <c r="H126" s="9"/>
      <c r="I126" s="7"/>
      <c r="J126" s="7"/>
      <c r="K126" s="7"/>
      <c r="L126" s="7"/>
      <c r="M126" s="9"/>
      <c r="N126" s="7"/>
      <c r="O126" s="16"/>
      <c r="P126" s="16"/>
      <c r="Q126" s="16"/>
      <c r="R126" s="16"/>
      <c r="S126" s="16"/>
      <c r="T126" s="16"/>
      <c r="U126" s="16"/>
      <c r="V126" s="16"/>
      <c r="W126" s="16"/>
      <c r="X126" s="16"/>
      <c r="Y126" s="1"/>
      <c r="Z126" s="120"/>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row>
    <row r="127" spans="1:72" ht="15.75">
      <c r="A127" s="16"/>
      <c r="B127" s="16"/>
      <c r="C127" s="16"/>
      <c r="D127" s="170">
        <v>0.33879999999999999</v>
      </c>
      <c r="E127" s="16"/>
      <c r="F127" s="23"/>
      <c r="G127" s="94"/>
      <c r="H127" s="93"/>
      <c r="I127" s="27"/>
      <c r="J127" s="7"/>
      <c r="K127" s="7"/>
      <c r="L127" s="7"/>
      <c r="M127" s="7"/>
      <c r="N127" s="7"/>
      <c r="O127" s="16"/>
      <c r="P127" s="16"/>
      <c r="Q127" s="16"/>
      <c r="R127" s="16"/>
      <c r="S127" s="16"/>
      <c r="T127" s="16"/>
      <c r="U127" s="16"/>
      <c r="V127" s="16"/>
      <c r="W127" s="16"/>
      <c r="X127" s="16"/>
      <c r="Y127" s="1"/>
      <c r="Z127" s="120"/>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row>
    <row r="128" spans="1:72" ht="15.75">
      <c r="A128" s="1"/>
      <c r="B128" s="1"/>
      <c r="C128" s="1"/>
      <c r="D128" s="1"/>
      <c r="E128" s="1"/>
      <c r="F128" s="23"/>
      <c r="G128" s="94"/>
      <c r="H128" s="93"/>
      <c r="I128" s="95"/>
      <c r="J128" s="18"/>
      <c r="K128" s="18"/>
      <c r="L128" s="18"/>
      <c r="M128" s="18"/>
      <c r="N128" s="18"/>
      <c r="O128" s="1"/>
      <c r="P128" s="1"/>
      <c r="Q128" s="1"/>
      <c r="R128" s="1"/>
      <c r="S128" s="1"/>
      <c r="T128" s="1"/>
      <c r="U128" s="1"/>
      <c r="V128" s="1"/>
      <c r="W128" s="1"/>
      <c r="X128" s="1"/>
      <c r="Y128" s="1"/>
      <c r="Z128" s="120"/>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row>
    <row r="129" spans="1:72" ht="15.75">
      <c r="A129" s="1"/>
      <c r="B129" s="1"/>
      <c r="C129" s="1"/>
      <c r="D129" s="1"/>
      <c r="E129" s="1"/>
      <c r="F129" s="23"/>
      <c r="G129" s="76"/>
      <c r="H129" s="76"/>
      <c r="I129" s="18"/>
      <c r="J129" s="18"/>
      <c r="K129" s="18"/>
      <c r="L129" s="18"/>
      <c r="M129" s="18"/>
      <c r="N129" s="18"/>
      <c r="O129" s="1"/>
      <c r="P129" s="1"/>
      <c r="Q129" s="1"/>
      <c r="R129" s="1"/>
      <c r="S129" s="1"/>
      <c r="T129" s="1"/>
      <c r="U129" s="1"/>
      <c r="V129" s="1"/>
      <c r="W129" s="1"/>
      <c r="X129" s="1"/>
      <c r="Y129" s="1"/>
      <c r="Z129" s="120"/>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row>
    <row r="130" spans="1:72" ht="15.75">
      <c r="A130" s="1"/>
      <c r="B130" s="1"/>
      <c r="C130" s="1"/>
      <c r="D130" s="1"/>
      <c r="E130" s="1"/>
      <c r="F130" s="23"/>
      <c r="G130" s="5"/>
      <c r="H130" s="1"/>
      <c r="I130" s="1"/>
      <c r="J130" s="18"/>
      <c r="K130" s="18"/>
      <c r="L130" s="18"/>
      <c r="M130" s="18"/>
      <c r="N130" s="18"/>
      <c r="O130" s="1"/>
      <c r="P130" s="1"/>
      <c r="Q130" s="1"/>
      <c r="R130" s="1"/>
      <c r="S130" s="1"/>
      <c r="T130" s="1"/>
      <c r="U130" s="1"/>
      <c r="V130" s="1"/>
      <c r="W130" s="1"/>
      <c r="X130" s="1"/>
      <c r="Y130" s="1"/>
      <c r="Z130" s="120"/>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row>
    <row r="131" spans="1:72" ht="15.75">
      <c r="A131" s="1"/>
      <c r="B131" s="1"/>
      <c r="C131" s="1"/>
      <c r="D131" s="1"/>
      <c r="E131" s="1"/>
      <c r="F131" s="1"/>
      <c r="G131" s="18"/>
      <c r="H131" s="41"/>
      <c r="I131" s="1"/>
      <c r="J131" s="1"/>
      <c r="K131" s="1"/>
      <c r="L131" s="1"/>
      <c r="M131" s="1"/>
      <c r="N131" s="1"/>
      <c r="O131" s="1"/>
      <c r="P131" s="1"/>
      <c r="Q131" s="1"/>
      <c r="R131" s="1"/>
      <c r="S131" s="1"/>
      <c r="T131" s="1"/>
      <c r="U131" s="1"/>
      <c r="V131" s="1"/>
      <c r="W131" s="1"/>
      <c r="X131" s="1"/>
      <c r="Y131" s="1"/>
      <c r="Z131" s="120"/>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row>
    <row r="132" spans="1:72" ht="15.75">
      <c r="A132" s="1"/>
      <c r="B132" s="1"/>
      <c r="C132" s="96"/>
      <c r="D132" s="1"/>
      <c r="E132" s="1"/>
      <c r="F132" s="1"/>
      <c r="G132" s="1"/>
      <c r="H132" s="1"/>
      <c r="I132" s="1"/>
      <c r="J132" s="1"/>
      <c r="K132" s="1"/>
      <c r="L132" s="1"/>
      <c r="M132" s="1"/>
      <c r="N132" s="1"/>
      <c r="O132" s="1"/>
      <c r="P132" s="1"/>
      <c r="Q132" s="1"/>
      <c r="R132" s="1"/>
      <c r="S132" s="1"/>
      <c r="T132" s="1"/>
      <c r="U132" s="1"/>
      <c r="V132" s="1"/>
      <c r="W132" s="1"/>
      <c r="X132" s="1"/>
      <c r="Y132" s="1"/>
      <c r="Z132" s="120"/>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row>
    <row r="133" spans="1:72" ht="15.75">
      <c r="A133" s="1"/>
      <c r="B133" s="1"/>
      <c r="C133" s="96"/>
      <c r="D133" s="1"/>
      <c r="E133" s="1"/>
      <c r="F133" s="1"/>
      <c r="G133" s="18"/>
      <c r="H133" s="41"/>
      <c r="I133" s="1"/>
      <c r="J133" s="1"/>
      <c r="K133" s="1"/>
      <c r="L133" s="1"/>
      <c r="M133" s="1"/>
      <c r="N133" s="1"/>
      <c r="O133" s="1"/>
      <c r="P133" s="1"/>
      <c r="Q133" s="1"/>
      <c r="R133" s="1"/>
      <c r="S133" s="1"/>
      <c r="T133" s="1"/>
      <c r="U133" s="1"/>
      <c r="V133" s="1"/>
      <c r="W133" s="1"/>
      <c r="X133" s="1"/>
      <c r="Y133" s="1"/>
      <c r="Z133" s="120"/>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row>
    <row r="134" spans="1:72" ht="15.75">
      <c r="A134" s="1"/>
      <c r="B134" s="1"/>
      <c r="C134" s="96"/>
      <c r="D134" s="1"/>
      <c r="E134" s="1"/>
      <c r="F134" s="1"/>
      <c r="G134" s="1"/>
      <c r="H134" s="1"/>
      <c r="I134" s="1"/>
      <c r="J134" s="1"/>
      <c r="K134" s="1"/>
      <c r="L134" s="1"/>
      <c r="M134" s="1"/>
      <c r="N134" s="1"/>
      <c r="O134" s="1"/>
      <c r="P134" s="1"/>
      <c r="Q134" s="1"/>
      <c r="R134" s="1"/>
      <c r="S134" s="1"/>
      <c r="T134" s="1"/>
      <c r="U134" s="1"/>
      <c r="V134" s="1"/>
      <c r="W134" s="1"/>
      <c r="X134" s="1"/>
      <c r="Y134" s="1"/>
      <c r="Z134" s="120"/>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row>
    <row r="135" spans="1:72" ht="15.75">
      <c r="A135" s="1"/>
      <c r="B135" s="1"/>
      <c r="C135" s="96"/>
      <c r="D135" s="1"/>
      <c r="E135" s="1"/>
      <c r="F135" s="1"/>
      <c r="G135" s="1"/>
      <c r="H135" s="1"/>
      <c r="I135" s="1"/>
      <c r="J135" s="1"/>
      <c r="K135" s="1"/>
      <c r="L135" s="1"/>
      <c r="M135" s="1"/>
      <c r="N135" s="1"/>
      <c r="O135" s="1"/>
      <c r="P135" s="1"/>
      <c r="Q135" s="1"/>
      <c r="R135" s="1"/>
      <c r="S135" s="1"/>
      <c r="T135" s="1"/>
      <c r="U135" s="1"/>
      <c r="V135" s="1"/>
      <c r="W135" s="1"/>
      <c r="X135" s="1"/>
      <c r="Y135" s="1"/>
      <c r="Z135" s="120"/>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row>
    <row r="136" spans="1:72" ht="15.75">
      <c r="A136" s="1"/>
      <c r="B136" s="1"/>
      <c r="C136" s="40"/>
      <c r="D136" s="96"/>
      <c r="E136" s="96"/>
      <c r="F136" s="1"/>
      <c r="G136" s="1"/>
      <c r="H136" s="1"/>
      <c r="I136" s="1"/>
      <c r="J136" s="1"/>
      <c r="K136" s="1"/>
      <c r="L136" s="1"/>
      <c r="M136" s="1"/>
      <c r="N136" s="1"/>
      <c r="O136" s="1"/>
      <c r="P136" s="1"/>
      <c r="Q136" s="1"/>
      <c r="R136" s="1"/>
      <c r="S136" s="1"/>
      <c r="T136" s="1"/>
      <c r="U136" s="1"/>
      <c r="V136" s="1"/>
      <c r="W136" s="1"/>
      <c r="X136" s="1"/>
      <c r="Y136" s="1"/>
      <c r="Z136" s="120"/>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row>
    <row r="137" spans="1:72" ht="15.75">
      <c r="A137" s="1"/>
      <c r="B137" s="96"/>
      <c r="C137" s="1"/>
      <c r="D137" s="1"/>
      <c r="E137" s="1"/>
      <c r="F137" s="1"/>
      <c r="G137" s="1"/>
      <c r="H137" s="1"/>
      <c r="I137" s="1"/>
      <c r="J137" s="1"/>
      <c r="K137" s="1"/>
      <c r="L137" s="1"/>
      <c r="M137" s="1"/>
      <c r="N137" s="1"/>
      <c r="O137" s="1"/>
      <c r="P137" s="1"/>
      <c r="Q137" s="1"/>
      <c r="R137" s="1"/>
      <c r="S137" s="1"/>
      <c r="T137" s="1"/>
      <c r="U137" s="1"/>
      <c r="V137" s="1"/>
      <c r="W137" s="1"/>
      <c r="X137" s="1"/>
      <c r="Y137" s="1"/>
      <c r="Z137" s="120"/>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row>
    <row r="138" spans="1:72" ht="15.75">
      <c r="A138" s="1"/>
      <c r="B138" s="96"/>
      <c r="C138" s="1"/>
      <c r="D138" s="1"/>
      <c r="E138" s="1"/>
      <c r="F138" s="1"/>
      <c r="G138" s="1"/>
      <c r="H138" s="1"/>
      <c r="I138" s="1"/>
      <c r="J138" s="1"/>
      <c r="K138" s="1"/>
      <c r="L138" s="1"/>
      <c r="M138" s="1"/>
      <c r="N138" s="1"/>
      <c r="O138" s="1"/>
      <c r="P138" s="1"/>
      <c r="Q138" s="1"/>
      <c r="R138" s="1"/>
      <c r="S138" s="1"/>
      <c r="T138" s="1"/>
      <c r="U138" s="1"/>
      <c r="V138" s="1"/>
      <c r="W138" s="1"/>
      <c r="X138" s="1"/>
      <c r="Y138" s="1"/>
      <c r="Z138" s="120"/>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row>
    <row r="139" spans="1:72" ht="15.75">
      <c r="A139" s="1"/>
      <c r="B139" s="96"/>
      <c r="C139" s="96"/>
      <c r="D139" s="96"/>
      <c r="E139" s="96"/>
      <c r="F139" s="1"/>
      <c r="G139" s="1"/>
      <c r="H139" s="1"/>
      <c r="I139" s="1"/>
      <c r="J139" s="1"/>
      <c r="K139" s="1"/>
      <c r="L139" s="1"/>
      <c r="M139" s="1"/>
      <c r="N139" s="1"/>
      <c r="O139" s="1"/>
      <c r="P139" s="1"/>
      <c r="Q139" s="1"/>
      <c r="R139" s="1"/>
      <c r="S139" s="1"/>
      <c r="T139" s="1"/>
      <c r="U139" s="1"/>
      <c r="V139" s="1"/>
      <c r="W139" s="1"/>
      <c r="X139" s="1"/>
      <c r="Y139" s="1"/>
      <c r="Z139" s="120"/>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row>
    <row r="140" spans="1:72" ht="15.75">
      <c r="A140" s="1"/>
      <c r="B140" s="1"/>
      <c r="C140" s="1"/>
      <c r="D140" s="1"/>
      <c r="E140" s="1"/>
      <c r="F140" s="96"/>
      <c r="G140" s="72"/>
      <c r="H140" s="1"/>
      <c r="I140" s="1"/>
      <c r="J140" s="1"/>
      <c r="K140" s="1"/>
      <c r="L140" s="1"/>
      <c r="M140" s="1"/>
      <c r="N140" s="1"/>
      <c r="O140" s="1"/>
      <c r="P140" s="1"/>
      <c r="Q140" s="1"/>
      <c r="R140" s="1"/>
      <c r="S140" s="1"/>
      <c r="T140" s="1"/>
      <c r="U140" s="1"/>
      <c r="V140" s="1"/>
      <c r="W140" s="1"/>
      <c r="X140" s="1"/>
      <c r="Y140" s="1"/>
      <c r="Z140" s="120"/>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row>
    <row r="141" spans="1:72" ht="15.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20"/>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row>
    <row r="142" spans="1:72" ht="15.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20"/>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row>
    <row r="143" spans="1:72" ht="15.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20"/>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row>
    <row r="144" spans="1:72" ht="15.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20"/>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row>
    <row r="145" spans="1:72" ht="15.75">
      <c r="A145" s="1"/>
      <c r="B145" s="1"/>
      <c r="C145" s="1"/>
      <c r="D145" s="1"/>
      <c r="E145" s="1"/>
      <c r="F145" s="1"/>
      <c r="G145" s="1"/>
      <c r="H145" s="1"/>
      <c r="I145" s="1"/>
      <c r="J145" s="1"/>
      <c r="K145" s="1"/>
      <c r="L145" s="1"/>
      <c r="O145" s="1"/>
      <c r="P145" s="1"/>
      <c r="Q145" s="1"/>
      <c r="R145" s="1"/>
      <c r="S145" s="1"/>
      <c r="T145" s="1"/>
      <c r="U145" s="1"/>
      <c r="V145" s="1"/>
      <c r="W145" s="1"/>
      <c r="X145" s="1"/>
      <c r="Y145" s="1"/>
      <c r="Z145" s="120"/>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row>
    <row r="146" spans="1:72" ht="15.75">
      <c r="F146" s="1"/>
      <c r="G146" s="1"/>
      <c r="H146" s="1"/>
      <c r="I146" s="1"/>
      <c r="J146" s="1"/>
      <c r="K146" s="1"/>
      <c r="L146" s="1"/>
      <c r="O146" s="1"/>
      <c r="P146" s="1"/>
      <c r="Q146" s="1"/>
      <c r="R146" s="1"/>
      <c r="S146" s="1"/>
      <c r="T146" s="1"/>
      <c r="U146" s="1"/>
      <c r="V146" s="1"/>
      <c r="W146" s="1"/>
      <c r="X146" s="1"/>
      <c r="Y146" s="1"/>
      <c r="Z146" s="120"/>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row>
    <row r="147" spans="1:72" ht="15.75">
      <c r="J147" s="1"/>
      <c r="K147" s="1"/>
      <c r="L147" s="1"/>
      <c r="M147" s="1"/>
      <c r="N147" s="1"/>
      <c r="O147" s="1"/>
      <c r="P147" s="1"/>
      <c r="Q147" s="1"/>
      <c r="R147" s="1"/>
      <c r="S147" s="1"/>
      <c r="T147" s="1"/>
      <c r="U147" s="1"/>
      <c r="V147" s="1"/>
      <c r="W147" s="1"/>
      <c r="X147" s="1"/>
      <c r="Y147" s="1"/>
      <c r="Z147" s="120"/>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row>
  </sheetData>
  <mergeCells count="103">
    <mergeCell ref="A10:D10"/>
    <mergeCell ref="A11:D11"/>
    <mergeCell ref="A12:D12"/>
    <mergeCell ref="A13:D13"/>
    <mergeCell ref="A14:D14"/>
    <mergeCell ref="A15:D15"/>
    <mergeCell ref="A1:H1"/>
    <mergeCell ref="A2:H2"/>
    <mergeCell ref="B5:J5"/>
    <mergeCell ref="A8:D8"/>
    <mergeCell ref="J8:M8"/>
    <mergeCell ref="A9:D9"/>
    <mergeCell ref="A22:D22"/>
    <mergeCell ref="A23:D23"/>
    <mergeCell ref="A24:D24"/>
    <mergeCell ref="A25:D25"/>
    <mergeCell ref="L25:Q28"/>
    <mergeCell ref="A26:D26"/>
    <mergeCell ref="A27:D27"/>
    <mergeCell ref="A28:D28"/>
    <mergeCell ref="A16:D16"/>
    <mergeCell ref="A17:D17"/>
    <mergeCell ref="A18:D18"/>
    <mergeCell ref="A19:D19"/>
    <mergeCell ref="A20:D20"/>
    <mergeCell ref="A21:D21"/>
    <mergeCell ref="A36:D36"/>
    <mergeCell ref="A37:D37"/>
    <mergeCell ref="A38:D38"/>
    <mergeCell ref="A39:D39"/>
    <mergeCell ref="A40:D40"/>
    <mergeCell ref="A41:D41"/>
    <mergeCell ref="A29:D29"/>
    <mergeCell ref="O32:U32"/>
    <mergeCell ref="V32:X32"/>
    <mergeCell ref="A33:D33"/>
    <mergeCell ref="A34:D34"/>
    <mergeCell ref="A35:D35"/>
    <mergeCell ref="A48:D48"/>
    <mergeCell ref="A49:D49"/>
    <mergeCell ref="A51:D51"/>
    <mergeCell ref="A52:D52"/>
    <mergeCell ref="A53:D53"/>
    <mergeCell ref="A54:D54"/>
    <mergeCell ref="A42:D42"/>
    <mergeCell ref="A43:D43"/>
    <mergeCell ref="A44:D44"/>
    <mergeCell ref="A45:D45"/>
    <mergeCell ref="A46:D46"/>
    <mergeCell ref="A47:D47"/>
    <mergeCell ref="A64:D64"/>
    <mergeCell ref="A65:D65"/>
    <mergeCell ref="A66:D66"/>
    <mergeCell ref="A67:D67"/>
    <mergeCell ref="A68:D68"/>
    <mergeCell ref="A69:D69"/>
    <mergeCell ref="A55:D55"/>
    <mergeCell ref="A56:D56"/>
    <mergeCell ref="A59:D59"/>
    <mergeCell ref="A61:D61"/>
    <mergeCell ref="A62:D62"/>
    <mergeCell ref="A63:D63"/>
    <mergeCell ref="J82:K82"/>
    <mergeCell ref="A83:D83"/>
    <mergeCell ref="A84:D84"/>
    <mergeCell ref="A71:B71"/>
    <mergeCell ref="A72:D72"/>
    <mergeCell ref="A73:D73"/>
    <mergeCell ref="A74:D74"/>
    <mergeCell ref="A76:B76"/>
    <mergeCell ref="A77:D77"/>
    <mergeCell ref="A86:B86"/>
    <mergeCell ref="A87:D87"/>
    <mergeCell ref="A88:D88"/>
    <mergeCell ref="A92:D92"/>
    <mergeCell ref="A93:D93"/>
    <mergeCell ref="A94:D94"/>
    <mergeCell ref="A78:D78"/>
    <mergeCell ref="A79:D79"/>
    <mergeCell ref="A82:B82"/>
    <mergeCell ref="A101:D101"/>
    <mergeCell ref="A102:D102"/>
    <mergeCell ref="A103:D103"/>
    <mergeCell ref="A104:D104"/>
    <mergeCell ref="A105:D105"/>
    <mergeCell ref="A106:D106"/>
    <mergeCell ref="A95:D95"/>
    <mergeCell ref="A96:D96"/>
    <mergeCell ref="A97:D97"/>
    <mergeCell ref="A98:D98"/>
    <mergeCell ref="A99:D99"/>
    <mergeCell ref="A100:D100"/>
    <mergeCell ref="I115:I116"/>
    <mergeCell ref="J115:J116"/>
    <mergeCell ref="K115:K116"/>
    <mergeCell ref="N115:N116"/>
    <mergeCell ref="F116:G116"/>
    <mergeCell ref="A107:D107"/>
    <mergeCell ref="A108:D108"/>
    <mergeCell ref="A109:D109"/>
    <mergeCell ref="A110:D110"/>
    <mergeCell ref="A111:D111"/>
    <mergeCell ref="A112:D112"/>
  </mergeCells>
  <pageMargins left="0.7" right="0.7" top="0.75" bottom="0.75" header="0.3" footer="0.3"/>
  <pageSetup paperSize="9" scale="23" fitToWidth="0" orientation="landscape" horizontalDpi="300" verticalDpi="300" r:id="rId1"/>
  <rowBreaks count="1" manualBreakCount="1">
    <brk id="12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37AFE-11AA-48D7-A2D3-C10BE5FF34A4}">
  <sheetPr>
    <pageSetUpPr fitToPage="1"/>
  </sheetPr>
  <dimension ref="A1:BT120"/>
  <sheetViews>
    <sheetView view="pageBreakPreview" zoomScale="70" zoomScaleNormal="70" zoomScaleSheetLayoutView="70" workbookViewId="0">
      <selection activeCell="I23" sqref="I23:I31"/>
    </sheetView>
  </sheetViews>
  <sheetFormatPr baseColWidth="10" defaultColWidth="10.7109375" defaultRowHeight="15"/>
  <cols>
    <col min="4" max="4" width="14.5703125" customWidth="1"/>
    <col min="8" max="8" width="15.42578125" customWidth="1"/>
    <col min="10" max="10" width="13" customWidth="1"/>
    <col min="11" max="12" width="13.42578125" customWidth="1"/>
    <col min="13" max="13" width="12.5703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136</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180</v>
      </c>
      <c r="B9" s="274"/>
      <c r="C9" s="274"/>
      <c r="D9" s="275"/>
      <c r="E9" s="4" t="s">
        <v>11</v>
      </c>
      <c r="F9" s="128"/>
      <c r="G9" s="129"/>
      <c r="H9" s="148">
        <f>G9*F9</f>
        <v>0</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85"/>
      <c r="B10" s="285"/>
      <c r="C10" s="285"/>
      <c r="D10" s="285"/>
      <c r="E10" s="4" t="s">
        <v>11</v>
      </c>
      <c r="F10" s="128"/>
      <c r="G10" s="129"/>
      <c r="H10" s="148">
        <f t="shared" ref="H10:H16" si="0">G10*F10</f>
        <v>0</v>
      </c>
      <c r="I10" s="134"/>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82"/>
      <c r="B11" s="283"/>
      <c r="C11" s="283"/>
      <c r="D11" s="284"/>
      <c r="E11" s="4" t="s">
        <v>11</v>
      </c>
      <c r="F11" s="128"/>
      <c r="G11" s="129"/>
      <c r="H11" s="148">
        <f t="shared" si="0"/>
        <v>0</v>
      </c>
      <c r="I11" s="134"/>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82"/>
      <c r="B12" s="283"/>
      <c r="C12" s="283"/>
      <c r="D12" s="284"/>
      <c r="E12" s="4" t="s">
        <v>11</v>
      </c>
      <c r="F12" s="128"/>
      <c r="G12" s="129"/>
      <c r="H12" s="148">
        <f t="shared" si="0"/>
        <v>0</v>
      </c>
      <c r="I12" s="134"/>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82"/>
      <c r="B13" s="283"/>
      <c r="C13" s="283"/>
      <c r="D13" s="284"/>
      <c r="E13" s="4" t="s">
        <v>11</v>
      </c>
      <c r="F13" s="128"/>
      <c r="G13" s="129"/>
      <c r="H13" s="148">
        <f t="shared" si="0"/>
        <v>0</v>
      </c>
      <c r="I13" s="134"/>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82"/>
      <c r="B14" s="283"/>
      <c r="C14" s="283"/>
      <c r="D14" s="284"/>
      <c r="E14" s="4" t="s">
        <v>11</v>
      </c>
      <c r="F14" s="128"/>
      <c r="G14" s="129"/>
      <c r="H14" s="148">
        <f t="shared" si="0"/>
        <v>0</v>
      </c>
      <c r="I14" s="134"/>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82"/>
      <c r="B15" s="283"/>
      <c r="C15" s="283"/>
      <c r="D15" s="284"/>
      <c r="E15" s="4" t="s">
        <v>11</v>
      </c>
      <c r="F15" s="128"/>
      <c r="G15" s="129"/>
      <c r="H15" s="148">
        <f t="shared" si="0"/>
        <v>0</v>
      </c>
      <c r="I15" s="134"/>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c r="B16" s="267"/>
      <c r="C16" s="267"/>
      <c r="D16" s="268"/>
      <c r="E16" s="4" t="s">
        <v>11</v>
      </c>
      <c r="F16" s="128"/>
      <c r="G16" s="129"/>
      <c r="H16" s="148">
        <f t="shared" si="0"/>
        <v>0</v>
      </c>
      <c r="I16" s="134">
        <f>H16*1.455</f>
        <v>0</v>
      </c>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16"/>
      <c r="B17" s="16"/>
      <c r="C17" s="16"/>
      <c r="D17" s="16"/>
      <c r="E17" s="16"/>
      <c r="F17" s="16"/>
      <c r="G17" s="6" t="s">
        <v>12</v>
      </c>
      <c r="H17" s="6">
        <f>SUM(H9:H16)</f>
        <v>0</v>
      </c>
      <c r="I17" s="134"/>
      <c r="J17" s="2"/>
      <c r="K17" s="139"/>
      <c r="L17" s="139"/>
      <c r="M17" s="143"/>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
      <c r="B18" s="16"/>
      <c r="C18" s="16"/>
      <c r="D18" s="16"/>
      <c r="E18" s="16"/>
      <c r="F18" s="16"/>
      <c r="G18" s="16"/>
      <c r="H18" s="30"/>
      <c r="I18" s="30"/>
      <c r="J18" s="144"/>
      <c r="K18" s="144"/>
      <c r="L18" s="16"/>
      <c r="M18" s="3"/>
      <c r="N18" s="16"/>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3" t="s">
        <v>13</v>
      </c>
      <c r="B19" s="7"/>
      <c r="C19" s="7"/>
      <c r="D19" s="7"/>
      <c r="E19" s="7"/>
      <c r="F19" s="7"/>
      <c r="G19" s="8"/>
      <c r="H19" s="9"/>
      <c r="I19" s="9"/>
      <c r="J19" s="10"/>
      <c r="K19" s="7"/>
      <c r="L19" s="7"/>
      <c r="M19" s="7"/>
      <c r="N19" s="7"/>
      <c r="O19" s="269" t="s">
        <v>14</v>
      </c>
      <c r="P19" s="270"/>
      <c r="Q19" s="270"/>
      <c r="R19" s="270"/>
      <c r="S19" s="270"/>
      <c r="T19" s="270"/>
      <c r="U19" s="271"/>
      <c r="V19" s="263" t="s">
        <v>15</v>
      </c>
      <c r="W19" s="263"/>
      <c r="X19" s="264"/>
      <c r="Y19" s="1" t="s">
        <v>157</v>
      </c>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31.5">
      <c r="A20" s="265" t="s">
        <v>16</v>
      </c>
      <c r="B20" s="265"/>
      <c r="C20" s="265"/>
      <c r="D20" s="265"/>
      <c r="E20" s="121" t="s">
        <v>8</v>
      </c>
      <c r="F20" s="121" t="s">
        <v>9</v>
      </c>
      <c r="G20" s="121" t="s">
        <v>159</v>
      </c>
      <c r="H20" s="121" t="s">
        <v>0</v>
      </c>
      <c r="I20" s="121" t="s">
        <v>9</v>
      </c>
      <c r="J20" s="121" t="s">
        <v>17</v>
      </c>
      <c r="K20" s="121" t="s">
        <v>0</v>
      </c>
      <c r="L20" s="121" t="s">
        <v>9</v>
      </c>
      <c r="M20" s="11" t="s">
        <v>160</v>
      </c>
      <c r="N20" s="121" t="s">
        <v>0</v>
      </c>
      <c r="O20" s="121" t="s">
        <v>18</v>
      </c>
      <c r="P20" s="121" t="s">
        <v>19</v>
      </c>
      <c r="Q20" s="121" t="s">
        <v>20</v>
      </c>
      <c r="R20" s="121" t="s">
        <v>21</v>
      </c>
      <c r="S20" s="121" t="s">
        <v>22</v>
      </c>
      <c r="T20" s="121" t="s">
        <v>23</v>
      </c>
      <c r="U20" s="121" t="s">
        <v>24</v>
      </c>
      <c r="V20" s="11" t="s">
        <v>25</v>
      </c>
      <c r="W20" s="11" t="s">
        <v>24</v>
      </c>
      <c r="X20" s="11" t="s">
        <v>26</v>
      </c>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42" t="s">
        <v>30</v>
      </c>
      <c r="B21" s="243"/>
      <c r="C21" s="243"/>
      <c r="D21" s="244"/>
      <c r="E21" s="124" t="s">
        <v>28</v>
      </c>
      <c r="F21" s="128"/>
      <c r="G21" s="12">
        <v>390.39</v>
      </c>
      <c r="H21" s="12">
        <f t="shared" ref="H21:H35" si="1">F21*G21</f>
        <v>0</v>
      </c>
      <c r="I21" s="128"/>
      <c r="J21" s="13">
        <v>358.81</v>
      </c>
      <c r="K21" s="13">
        <f t="shared" ref="K21:K43" si="2">I21*J21</f>
        <v>0</v>
      </c>
      <c r="L21" s="129"/>
      <c r="M21" s="13">
        <v>538.27</v>
      </c>
      <c r="N21" s="13">
        <f t="shared" ref="N21:N43" si="3">L21*M21</f>
        <v>0</v>
      </c>
      <c r="O21" s="107"/>
      <c r="P21" s="107"/>
      <c r="Q21" s="107"/>
      <c r="R21" s="107"/>
      <c r="S21" s="107"/>
      <c r="T21" s="107"/>
      <c r="U21" s="107"/>
      <c r="V21" s="15">
        <f t="shared" ref="V21:V43" si="4">+O21+P21+Q21+R21+S21+T21+U21-W21-X21</f>
        <v>0</v>
      </c>
      <c r="W21" s="107"/>
      <c r="X21" s="107"/>
      <c r="Y21" s="16"/>
      <c r="Z21" s="17"/>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row>
    <row r="22" spans="1:72" ht="15.75">
      <c r="A22" s="260" t="s">
        <v>163</v>
      </c>
      <c r="B22" s="260"/>
      <c r="C22" s="260"/>
      <c r="D22" s="260"/>
      <c r="E22" s="124" t="s">
        <v>28</v>
      </c>
      <c r="F22" s="128"/>
      <c r="G22" s="12">
        <v>317.98</v>
      </c>
      <c r="H22" s="12">
        <f t="shared" si="1"/>
        <v>0</v>
      </c>
      <c r="I22" s="128"/>
      <c r="J22" s="13">
        <v>326.25</v>
      </c>
      <c r="K22" s="13">
        <f t="shared" si="2"/>
        <v>0</v>
      </c>
      <c r="L22" s="129"/>
      <c r="M22" s="13">
        <v>489.37</v>
      </c>
      <c r="N22" s="13">
        <f t="shared" si="3"/>
        <v>0</v>
      </c>
      <c r="O22" s="107"/>
      <c r="P22" s="107"/>
      <c r="Q22" s="107"/>
      <c r="R22" s="107"/>
      <c r="S22" s="107"/>
      <c r="T22" s="107"/>
      <c r="U22" s="107"/>
      <c r="V22" s="15">
        <f t="shared" si="4"/>
        <v>0</v>
      </c>
      <c r="W22" s="107"/>
      <c r="X22" s="107"/>
      <c r="Y22" s="16" t="s">
        <v>168</v>
      </c>
      <c r="Z22" s="17"/>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row>
    <row r="23" spans="1:72" s="102" customFormat="1" ht="15.75">
      <c r="A23" s="242" t="s">
        <v>31</v>
      </c>
      <c r="B23" s="243"/>
      <c r="C23" s="243"/>
      <c r="D23" s="244"/>
      <c r="E23" s="124" t="s">
        <v>28</v>
      </c>
      <c r="F23" s="128"/>
      <c r="G23" s="14">
        <v>390.39</v>
      </c>
      <c r="H23" s="12">
        <f t="shared" si="1"/>
        <v>0</v>
      </c>
      <c r="I23" s="128"/>
      <c r="J23" s="13">
        <v>358.81</v>
      </c>
      <c r="K23" s="13">
        <f t="shared" si="2"/>
        <v>0</v>
      </c>
      <c r="L23" s="129"/>
      <c r="M23" s="13">
        <v>538.22</v>
      </c>
      <c r="N23" s="13">
        <f t="shared" si="3"/>
        <v>0</v>
      </c>
      <c r="O23" s="107"/>
      <c r="P23" s="107"/>
      <c r="Q23" s="107"/>
      <c r="R23" s="107"/>
      <c r="S23" s="107"/>
      <c r="T23" s="107"/>
      <c r="U23" s="107"/>
      <c r="V23" s="15">
        <f t="shared" si="4"/>
        <v>0</v>
      </c>
      <c r="W23" s="107"/>
      <c r="X23" s="107"/>
      <c r="Y23" s="7" t="s">
        <v>161</v>
      </c>
      <c r="Z23" s="101"/>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row>
    <row r="24" spans="1:72" s="106" customFormat="1" ht="15.75">
      <c r="A24" s="242" t="s">
        <v>32</v>
      </c>
      <c r="B24" s="243"/>
      <c r="C24" s="243"/>
      <c r="D24" s="244"/>
      <c r="E24" s="124" t="s">
        <v>28</v>
      </c>
      <c r="F24" s="128"/>
      <c r="G24" s="14">
        <v>317.98</v>
      </c>
      <c r="H24" s="12">
        <f t="shared" si="1"/>
        <v>0</v>
      </c>
      <c r="I24" s="128"/>
      <c r="J24" s="13">
        <v>244.27</v>
      </c>
      <c r="K24" s="13">
        <f t="shared" si="2"/>
        <v>0</v>
      </c>
      <c r="L24" s="129"/>
      <c r="M24" s="13">
        <v>489.37</v>
      </c>
      <c r="N24" s="13">
        <f t="shared" si="3"/>
        <v>0</v>
      </c>
      <c r="O24" s="107"/>
      <c r="P24" s="107"/>
      <c r="Q24" s="107"/>
      <c r="R24" s="107"/>
      <c r="S24" s="107"/>
      <c r="T24" s="107"/>
      <c r="U24" s="107"/>
      <c r="V24" s="15">
        <f t="shared" si="4"/>
        <v>0</v>
      </c>
      <c r="W24" s="107"/>
      <c r="X24" s="107"/>
      <c r="Y24" s="104" t="s">
        <v>162</v>
      </c>
      <c r="Z24" s="105"/>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c r="BN24" s="104"/>
      <c r="BO24" s="104"/>
      <c r="BP24" s="104"/>
      <c r="BQ24" s="104"/>
      <c r="BR24" s="104"/>
      <c r="BS24" s="104"/>
      <c r="BT24" s="104"/>
    </row>
    <row r="25" spans="1:72" ht="15.75">
      <c r="A25" s="242" t="s">
        <v>33</v>
      </c>
      <c r="B25" s="243"/>
      <c r="C25" s="243"/>
      <c r="D25" s="244"/>
      <c r="E25" s="124" t="s">
        <v>28</v>
      </c>
      <c r="F25" s="128"/>
      <c r="G25" s="14">
        <v>310.62</v>
      </c>
      <c r="H25" s="12">
        <f t="shared" si="1"/>
        <v>0</v>
      </c>
      <c r="I25" s="128"/>
      <c r="J25" s="13">
        <v>335</v>
      </c>
      <c r="K25" s="13">
        <f t="shared" si="2"/>
        <v>0</v>
      </c>
      <c r="L25" s="129"/>
      <c r="M25" s="13">
        <v>436.87</v>
      </c>
      <c r="N25" s="13">
        <f t="shared" si="3"/>
        <v>0</v>
      </c>
      <c r="O25" s="107"/>
      <c r="P25" s="107"/>
      <c r="Q25" s="107"/>
      <c r="R25" s="107"/>
      <c r="S25" s="107"/>
      <c r="T25" s="107"/>
      <c r="U25" s="107"/>
      <c r="V25" s="15">
        <f t="shared" si="4"/>
        <v>0</v>
      </c>
      <c r="W25" s="107"/>
      <c r="X25" s="107"/>
      <c r="Y25" s="16"/>
      <c r="Z25" s="17"/>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row>
    <row r="26" spans="1:72" s="100" customFormat="1" ht="15.75">
      <c r="A26" s="242" t="s">
        <v>34</v>
      </c>
      <c r="B26" s="243"/>
      <c r="C26" s="243"/>
      <c r="D26" s="244"/>
      <c r="E26" s="124" t="s">
        <v>28</v>
      </c>
      <c r="F26" s="128"/>
      <c r="G26" s="14">
        <v>209.25</v>
      </c>
      <c r="H26" s="12">
        <f t="shared" si="1"/>
        <v>0</v>
      </c>
      <c r="I26" s="128"/>
      <c r="J26" s="13">
        <v>221.7</v>
      </c>
      <c r="K26" s="13">
        <f t="shared" si="2"/>
        <v>0</v>
      </c>
      <c r="L26" s="129"/>
      <c r="M26" s="13">
        <v>437.63</v>
      </c>
      <c r="N26" s="13">
        <f t="shared" si="3"/>
        <v>0</v>
      </c>
      <c r="O26" s="107"/>
      <c r="P26" s="107"/>
      <c r="Q26" s="107"/>
      <c r="R26" s="107"/>
      <c r="S26" s="107"/>
      <c r="T26" s="107"/>
      <c r="U26" s="107"/>
      <c r="V26" s="15">
        <f t="shared" si="4"/>
        <v>0</v>
      </c>
      <c r="W26" s="107"/>
      <c r="X26" s="107"/>
      <c r="Y26" s="16" t="s">
        <v>164</v>
      </c>
      <c r="Z26" s="17"/>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row>
    <row r="27" spans="1:72" s="106" customFormat="1" ht="15.75">
      <c r="A27" s="260" t="s">
        <v>128</v>
      </c>
      <c r="B27" s="260"/>
      <c r="C27" s="260"/>
      <c r="D27" s="260"/>
      <c r="E27" s="124" t="s">
        <v>28</v>
      </c>
      <c r="F27" s="128"/>
      <c r="G27" s="14">
        <v>237.68</v>
      </c>
      <c r="H27" s="12">
        <f t="shared" si="1"/>
        <v>0</v>
      </c>
      <c r="I27" s="128"/>
      <c r="J27" s="13">
        <v>277.97000000000003</v>
      </c>
      <c r="K27" s="13">
        <f t="shared" si="2"/>
        <v>0</v>
      </c>
      <c r="L27" s="129"/>
      <c r="M27" s="13">
        <v>538.84</v>
      </c>
      <c r="N27" s="13">
        <f t="shared" si="3"/>
        <v>0</v>
      </c>
      <c r="O27" s="107"/>
      <c r="P27" s="107"/>
      <c r="Q27" s="107"/>
      <c r="R27" s="107"/>
      <c r="S27" s="107"/>
      <c r="T27" s="108"/>
      <c r="U27" s="107"/>
      <c r="V27" s="15">
        <f t="shared" si="4"/>
        <v>0</v>
      </c>
      <c r="W27" s="107"/>
      <c r="X27" s="107"/>
      <c r="Y27" s="104"/>
      <c r="Z27" s="105"/>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04"/>
      <c r="BJ27" s="104"/>
      <c r="BK27" s="104"/>
      <c r="BL27" s="104"/>
      <c r="BM27" s="104"/>
      <c r="BN27" s="104"/>
      <c r="BO27" s="104"/>
      <c r="BP27" s="104"/>
      <c r="BQ27" s="104"/>
      <c r="BR27" s="104"/>
      <c r="BS27" s="104"/>
      <c r="BT27" s="104"/>
    </row>
    <row r="28" spans="1:72" ht="15.75">
      <c r="A28" s="242" t="s">
        <v>35</v>
      </c>
      <c r="B28" s="243"/>
      <c r="C28" s="243"/>
      <c r="D28" s="244"/>
      <c r="E28" s="124" t="s">
        <v>28</v>
      </c>
      <c r="F28" s="128"/>
      <c r="G28" s="14">
        <v>368.59</v>
      </c>
      <c r="H28" s="14">
        <f t="shared" si="1"/>
        <v>0</v>
      </c>
      <c r="I28" s="128"/>
      <c r="J28" s="13">
        <v>221.7</v>
      </c>
      <c r="K28" s="13">
        <f t="shared" si="2"/>
        <v>0</v>
      </c>
      <c r="L28" s="129"/>
      <c r="M28" s="13">
        <v>538.84</v>
      </c>
      <c r="N28" s="13">
        <f t="shared" si="3"/>
        <v>0</v>
      </c>
      <c r="O28" s="107"/>
      <c r="P28" s="107"/>
      <c r="Q28" s="107"/>
      <c r="R28" s="107"/>
      <c r="S28" s="107"/>
      <c r="T28" s="108"/>
      <c r="U28" s="107"/>
      <c r="V28" s="15">
        <f t="shared" si="4"/>
        <v>0</v>
      </c>
      <c r="W28" s="107"/>
      <c r="X28" s="107"/>
      <c r="Y28" s="16"/>
      <c r="Z28" s="17"/>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row>
    <row r="29" spans="1:72" s="106" customFormat="1" ht="15.75">
      <c r="A29" s="260" t="s">
        <v>129</v>
      </c>
      <c r="B29" s="260"/>
      <c r="C29" s="260"/>
      <c r="D29" s="260"/>
      <c r="E29" s="124" t="s">
        <v>28</v>
      </c>
      <c r="F29" s="128"/>
      <c r="G29" s="14">
        <v>143</v>
      </c>
      <c r="H29" s="14">
        <f t="shared" si="1"/>
        <v>0</v>
      </c>
      <c r="I29" s="128"/>
      <c r="J29" s="13">
        <v>165</v>
      </c>
      <c r="K29" s="13">
        <f t="shared" si="2"/>
        <v>0</v>
      </c>
      <c r="L29" s="129"/>
      <c r="M29" s="13">
        <v>277.56</v>
      </c>
      <c r="N29" s="13">
        <f t="shared" si="3"/>
        <v>0</v>
      </c>
      <c r="O29" s="107"/>
      <c r="P29" s="107"/>
      <c r="Q29" s="107"/>
      <c r="R29" s="107"/>
      <c r="S29" s="107"/>
      <c r="T29" s="108"/>
      <c r="U29" s="107"/>
      <c r="V29" s="15">
        <f t="shared" si="4"/>
        <v>0</v>
      </c>
      <c r="W29" s="107"/>
      <c r="X29" s="107"/>
      <c r="Y29" s="104"/>
      <c r="Z29" s="105"/>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c r="BO29" s="104"/>
      <c r="BP29" s="104"/>
      <c r="BQ29" s="104"/>
      <c r="BR29" s="104"/>
      <c r="BS29" s="104"/>
      <c r="BT29" s="104"/>
    </row>
    <row r="30" spans="1:72" s="100" customFormat="1" ht="15.75">
      <c r="A30" s="260" t="s">
        <v>36</v>
      </c>
      <c r="B30" s="260"/>
      <c r="C30" s="260"/>
      <c r="D30" s="260"/>
      <c r="E30" s="124" t="s">
        <v>28</v>
      </c>
      <c r="F30" s="128"/>
      <c r="G30" s="14">
        <v>190.25</v>
      </c>
      <c r="H30" s="14">
        <f t="shared" si="1"/>
        <v>0</v>
      </c>
      <c r="I30" s="128"/>
      <c r="J30" s="13">
        <v>221.7</v>
      </c>
      <c r="K30" s="13">
        <f t="shared" si="2"/>
        <v>0</v>
      </c>
      <c r="L30" s="129"/>
      <c r="M30" s="13">
        <v>297.41000000000003</v>
      </c>
      <c r="N30" s="13">
        <f t="shared" si="3"/>
        <v>0</v>
      </c>
      <c r="O30" s="107"/>
      <c r="P30" s="107"/>
      <c r="Q30" s="107"/>
      <c r="R30" s="107"/>
      <c r="S30" s="107"/>
      <c r="T30" s="108"/>
      <c r="U30" s="107"/>
      <c r="V30" s="15">
        <f t="shared" si="4"/>
        <v>0</v>
      </c>
      <c r="W30" s="107"/>
      <c r="X30" s="107"/>
      <c r="Y30" s="16"/>
      <c r="Z30" s="17"/>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row>
    <row r="31" spans="1:72" s="100" customFormat="1" ht="15.75">
      <c r="A31" s="260" t="s">
        <v>37</v>
      </c>
      <c r="B31" s="260"/>
      <c r="C31" s="260"/>
      <c r="D31" s="260"/>
      <c r="E31" s="124" t="s">
        <v>28</v>
      </c>
      <c r="F31" s="128"/>
      <c r="G31" s="14">
        <v>119.54</v>
      </c>
      <c r="H31" s="12">
        <f t="shared" si="1"/>
        <v>0</v>
      </c>
      <c r="I31" s="128"/>
      <c r="J31" s="13">
        <v>137.91999999999999</v>
      </c>
      <c r="K31" s="13">
        <f>I31*J31</f>
        <v>0</v>
      </c>
      <c r="L31" s="129"/>
      <c r="M31" s="13">
        <v>0</v>
      </c>
      <c r="N31" s="13">
        <f t="shared" si="3"/>
        <v>0</v>
      </c>
      <c r="O31" s="107"/>
      <c r="P31" s="107"/>
      <c r="Q31" s="107"/>
      <c r="R31" s="107"/>
      <c r="S31" s="107"/>
      <c r="T31" s="108"/>
      <c r="U31" s="107"/>
      <c r="V31" s="15">
        <f t="shared" si="4"/>
        <v>0</v>
      </c>
      <c r="W31" s="107"/>
      <c r="X31" s="107"/>
      <c r="Y31" s="16" t="s">
        <v>166</v>
      </c>
      <c r="Z31" s="17"/>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row>
    <row r="32" spans="1:72" ht="15.75">
      <c r="A32" s="260" t="s">
        <v>38</v>
      </c>
      <c r="B32" s="260"/>
      <c r="C32" s="260"/>
      <c r="D32" s="260"/>
      <c r="E32" s="124" t="s">
        <v>28</v>
      </c>
      <c r="F32" s="128"/>
      <c r="G32" s="14">
        <v>119.54</v>
      </c>
      <c r="H32" s="12">
        <f t="shared" si="1"/>
        <v>0</v>
      </c>
      <c r="I32" s="128"/>
      <c r="J32" s="13">
        <v>137.91999999999999</v>
      </c>
      <c r="K32" s="13">
        <f>I32*J32</f>
        <v>0</v>
      </c>
      <c r="L32" s="129"/>
      <c r="M32" s="13">
        <v>240.95</v>
      </c>
      <c r="N32" s="13">
        <f t="shared" si="3"/>
        <v>0</v>
      </c>
      <c r="O32" s="107"/>
      <c r="P32" s="107"/>
      <c r="Q32" s="107"/>
      <c r="R32" s="107"/>
      <c r="S32" s="107"/>
      <c r="T32" s="108"/>
      <c r="U32" s="107"/>
      <c r="V32" s="15">
        <f t="shared" si="4"/>
        <v>0</v>
      </c>
      <c r="W32" s="107"/>
      <c r="X32" s="107"/>
      <c r="Y32" s="16" t="s">
        <v>165</v>
      </c>
      <c r="Z32" s="17"/>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row>
    <row r="33" spans="1:72" ht="15.75">
      <c r="A33" s="260" t="s">
        <v>39</v>
      </c>
      <c r="B33" s="260"/>
      <c r="C33" s="260"/>
      <c r="D33" s="260"/>
      <c r="E33" s="124" t="s">
        <v>28</v>
      </c>
      <c r="F33" s="128"/>
      <c r="G33" s="14">
        <v>106.45</v>
      </c>
      <c r="H33" s="14">
        <f t="shared" si="1"/>
        <v>0</v>
      </c>
      <c r="I33" s="128"/>
      <c r="J33" s="13">
        <v>137.91999999999999</v>
      </c>
      <c r="K33" s="13">
        <f t="shared" si="2"/>
        <v>0</v>
      </c>
      <c r="L33" s="129"/>
      <c r="M33" s="13">
        <v>260.95</v>
      </c>
      <c r="N33" s="13">
        <f t="shared" si="3"/>
        <v>0</v>
      </c>
      <c r="O33" s="107"/>
      <c r="P33" s="107"/>
      <c r="Q33" s="107"/>
      <c r="R33" s="107"/>
      <c r="S33" s="107"/>
      <c r="T33" s="108"/>
      <c r="U33" s="107"/>
      <c r="V33" s="15">
        <f t="shared" si="4"/>
        <v>0</v>
      </c>
      <c r="W33" s="107"/>
      <c r="X33" s="107"/>
      <c r="Y33" s="16"/>
      <c r="Z33" s="17"/>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row>
    <row r="34" spans="1:72" s="100" customFormat="1" ht="15.75">
      <c r="A34" s="242" t="s">
        <v>40</v>
      </c>
      <c r="B34" s="243"/>
      <c r="C34" s="243"/>
      <c r="D34" s="244"/>
      <c r="E34" s="124" t="s">
        <v>28</v>
      </c>
      <c r="F34" s="128"/>
      <c r="G34" s="14">
        <v>106.45</v>
      </c>
      <c r="H34" s="14">
        <f t="shared" si="1"/>
        <v>0</v>
      </c>
      <c r="I34" s="128"/>
      <c r="J34" s="13">
        <v>122.4</v>
      </c>
      <c r="K34" s="13">
        <f t="shared" si="2"/>
        <v>0</v>
      </c>
      <c r="L34" s="129"/>
      <c r="M34" s="13"/>
      <c r="N34" s="13">
        <f t="shared" si="3"/>
        <v>0</v>
      </c>
      <c r="O34" s="107"/>
      <c r="P34" s="107"/>
      <c r="Q34" s="107"/>
      <c r="R34" s="107"/>
      <c r="S34" s="107"/>
      <c r="T34" s="108"/>
      <c r="U34" s="107"/>
      <c r="V34" s="15">
        <f t="shared" si="4"/>
        <v>0</v>
      </c>
      <c r="W34" s="107"/>
      <c r="X34" s="107"/>
      <c r="Y34" s="3"/>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s="100" customFormat="1" ht="15.75">
      <c r="A35" s="242" t="s">
        <v>41</v>
      </c>
      <c r="B35" s="243"/>
      <c r="C35" s="243"/>
      <c r="D35" s="244"/>
      <c r="E35" s="124" t="s">
        <v>28</v>
      </c>
      <c r="F35" s="128"/>
      <c r="G35" s="14">
        <v>106.54</v>
      </c>
      <c r="H35" s="14">
        <f t="shared" si="1"/>
        <v>0</v>
      </c>
      <c r="I35" s="128"/>
      <c r="J35" s="13">
        <v>122.4</v>
      </c>
      <c r="K35" s="13">
        <f t="shared" si="2"/>
        <v>0</v>
      </c>
      <c r="L35" s="129"/>
      <c r="M35" s="13">
        <v>198.17</v>
      </c>
      <c r="N35" s="13">
        <f t="shared" si="3"/>
        <v>0</v>
      </c>
      <c r="O35" s="107"/>
      <c r="P35" s="107"/>
      <c r="Q35" s="107"/>
      <c r="R35" s="107"/>
      <c r="S35" s="107"/>
      <c r="T35" s="107"/>
      <c r="U35" s="107"/>
      <c r="V35" s="15">
        <f t="shared" si="4"/>
        <v>0</v>
      </c>
      <c r="W35" s="107"/>
      <c r="X35" s="107"/>
      <c r="Y35" s="16" t="s">
        <v>167</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ht="15.75">
      <c r="A36" s="242" t="s">
        <v>42</v>
      </c>
      <c r="B36" s="243"/>
      <c r="C36" s="243"/>
      <c r="D36" s="244"/>
      <c r="E36" s="124" t="s">
        <v>28</v>
      </c>
      <c r="F36" s="128"/>
      <c r="G36" s="14">
        <v>100.42</v>
      </c>
      <c r="H36" s="14">
        <f>F36*G36</f>
        <v>0</v>
      </c>
      <c r="I36" s="128"/>
      <c r="J36" s="13">
        <v>122.4</v>
      </c>
      <c r="K36" s="13">
        <f t="shared" si="2"/>
        <v>0</v>
      </c>
      <c r="L36" s="129"/>
      <c r="M36" s="13">
        <v>0</v>
      </c>
      <c r="N36" s="13">
        <f t="shared" si="3"/>
        <v>0</v>
      </c>
      <c r="O36" s="109"/>
      <c r="P36" s="109"/>
      <c r="Q36" s="109"/>
      <c r="R36" s="109"/>
      <c r="S36" s="109"/>
      <c r="T36" s="109"/>
      <c r="U36" s="107"/>
      <c r="V36" s="15">
        <f t="shared" si="4"/>
        <v>0</v>
      </c>
      <c r="W36" s="107"/>
      <c r="X36" s="107"/>
      <c r="Y36" s="16"/>
      <c r="Z36" s="17"/>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row>
    <row r="37" spans="1:72" ht="15.75">
      <c r="A37" s="167" t="s">
        <v>169</v>
      </c>
      <c r="B37" s="168"/>
      <c r="C37" s="168"/>
      <c r="D37" s="169"/>
      <c r="E37" s="124" t="s">
        <v>28</v>
      </c>
      <c r="F37" s="128"/>
      <c r="G37" s="12">
        <v>209.25</v>
      </c>
      <c r="H37" s="12">
        <f t="shared" ref="H37:H43" si="5">F37*G37</f>
        <v>0</v>
      </c>
      <c r="I37" s="128"/>
      <c r="J37" s="13">
        <v>406</v>
      </c>
      <c r="K37" s="13">
        <f t="shared" si="2"/>
        <v>0</v>
      </c>
      <c r="L37" s="129"/>
      <c r="M37" s="13">
        <v>564.86</v>
      </c>
      <c r="N37" s="13">
        <f t="shared" si="3"/>
        <v>0</v>
      </c>
      <c r="O37" s="109"/>
      <c r="P37" s="109"/>
      <c r="Q37" s="109"/>
      <c r="R37" s="109"/>
      <c r="S37" s="109"/>
      <c r="T37" s="109"/>
      <c r="U37" s="107"/>
      <c r="V37" s="15">
        <v>0</v>
      </c>
      <c r="W37" s="107"/>
      <c r="X37" s="107"/>
      <c r="Y37" s="16" t="s">
        <v>170</v>
      </c>
      <c r="Z37" s="17"/>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row>
    <row r="38" spans="1:72" ht="15.75">
      <c r="A38" s="260" t="s">
        <v>27</v>
      </c>
      <c r="B38" s="260"/>
      <c r="C38" s="260"/>
      <c r="D38" s="260"/>
      <c r="E38" s="124" t="s">
        <v>28</v>
      </c>
      <c r="F38" s="128"/>
      <c r="G38" s="12">
        <v>0</v>
      </c>
      <c r="H38" s="12">
        <f t="shared" si="5"/>
        <v>0</v>
      </c>
      <c r="I38" s="128"/>
      <c r="J38" s="13">
        <v>0</v>
      </c>
      <c r="K38" s="13">
        <f t="shared" si="2"/>
        <v>0</v>
      </c>
      <c r="L38" s="129"/>
      <c r="M38" s="13">
        <v>0</v>
      </c>
      <c r="N38" s="13">
        <f t="shared" si="3"/>
        <v>0</v>
      </c>
      <c r="O38" s="107"/>
      <c r="P38" s="107"/>
      <c r="Q38" s="107"/>
      <c r="R38" s="107"/>
      <c r="S38" s="107"/>
      <c r="T38" s="107"/>
      <c r="U38" s="107"/>
      <c r="V38" s="15">
        <f>+O38+P38+Q38+R38+S38+T38+U38-W38-X38</f>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ht="15.75">
      <c r="A39" s="260" t="s">
        <v>29</v>
      </c>
      <c r="B39" s="260"/>
      <c r="C39" s="260"/>
      <c r="D39" s="260"/>
      <c r="E39" s="124" t="s">
        <v>28</v>
      </c>
      <c r="F39" s="128"/>
      <c r="G39" s="12">
        <v>339.75</v>
      </c>
      <c r="H39" s="12">
        <f t="shared" si="5"/>
        <v>0</v>
      </c>
      <c r="I39" s="128"/>
      <c r="J39" s="13">
        <v>325.79000000000002</v>
      </c>
      <c r="K39" s="13">
        <f t="shared" si="2"/>
        <v>0</v>
      </c>
      <c r="L39" s="129"/>
      <c r="M39" s="13">
        <v>488.68</v>
      </c>
      <c r="N39" s="13">
        <f t="shared" si="3"/>
        <v>0</v>
      </c>
      <c r="O39" s="107"/>
      <c r="P39" s="107"/>
      <c r="Q39" s="107"/>
      <c r="R39" s="107"/>
      <c r="S39" s="107"/>
      <c r="T39" s="107"/>
      <c r="U39" s="107"/>
      <c r="V39" s="15">
        <f>+O39+P39+Q39+R39+S39+T39+U39-W39-X39</f>
        <v>0</v>
      </c>
      <c r="W39" s="107"/>
      <c r="X39" s="107"/>
      <c r="Y39" s="16"/>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ht="15.75">
      <c r="A40" s="242" t="s">
        <v>43</v>
      </c>
      <c r="B40" s="243"/>
      <c r="C40" s="243"/>
      <c r="D40" s="244"/>
      <c r="E40" s="124" t="s">
        <v>28</v>
      </c>
      <c r="F40" s="128"/>
      <c r="G40" s="12">
        <v>339.75</v>
      </c>
      <c r="H40" s="12">
        <f t="shared" si="5"/>
        <v>0</v>
      </c>
      <c r="I40" s="128"/>
      <c r="J40" s="13">
        <v>325.79000000000002</v>
      </c>
      <c r="K40" s="13">
        <f t="shared" si="2"/>
        <v>0</v>
      </c>
      <c r="L40" s="129"/>
      <c r="M40" s="13">
        <v>488.68</v>
      </c>
      <c r="N40" s="13">
        <f t="shared" si="3"/>
        <v>0</v>
      </c>
      <c r="O40" s="107"/>
      <c r="P40" s="107"/>
      <c r="Q40" s="107"/>
      <c r="R40" s="107"/>
      <c r="S40" s="107"/>
      <c r="T40" s="107"/>
      <c r="U40" s="107"/>
      <c r="V40" s="15">
        <f t="shared" si="4"/>
        <v>0</v>
      </c>
      <c r="W40" s="107"/>
      <c r="X40" s="107"/>
      <c r="Y40" s="16"/>
      <c r="Z40" s="17"/>
      <c r="AA40" s="16"/>
      <c r="AB40" s="16"/>
      <c r="AC40" s="16"/>
      <c r="AD40" s="16"/>
      <c r="AE40" s="16"/>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row>
    <row r="41" spans="1:72" ht="15.75">
      <c r="A41" s="242" t="s">
        <v>44</v>
      </c>
      <c r="B41" s="243"/>
      <c r="C41" s="243"/>
      <c r="D41" s="244"/>
      <c r="E41" s="124" t="s">
        <v>28</v>
      </c>
      <c r="F41" s="128"/>
      <c r="G41" s="12">
        <v>339.75</v>
      </c>
      <c r="H41" s="12">
        <f t="shared" si="5"/>
        <v>0</v>
      </c>
      <c r="I41" s="128"/>
      <c r="J41" s="13">
        <v>325.79000000000002</v>
      </c>
      <c r="K41" s="13">
        <f t="shared" si="2"/>
        <v>0</v>
      </c>
      <c r="L41" s="129"/>
      <c r="M41" s="13">
        <v>488.68</v>
      </c>
      <c r="N41" s="13">
        <f t="shared" si="3"/>
        <v>0</v>
      </c>
      <c r="O41" s="107"/>
      <c r="P41" s="107"/>
      <c r="Q41" s="107"/>
      <c r="R41" s="107"/>
      <c r="S41" s="107"/>
      <c r="T41" s="107"/>
      <c r="U41" s="107"/>
      <c r="V41" s="15">
        <f t="shared" si="4"/>
        <v>0</v>
      </c>
      <c r="W41" s="107"/>
      <c r="X41" s="107"/>
      <c r="Y41" s="1"/>
      <c r="Z41" s="120"/>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row>
    <row r="42" spans="1:72" ht="15.75">
      <c r="A42" s="242" t="s">
        <v>45</v>
      </c>
      <c r="B42" s="243"/>
      <c r="C42" s="243"/>
      <c r="D42" s="244"/>
      <c r="E42" s="124" t="s">
        <v>28</v>
      </c>
      <c r="F42" s="128"/>
      <c r="G42" s="14">
        <v>650</v>
      </c>
      <c r="H42" s="14">
        <f t="shared" si="5"/>
        <v>0</v>
      </c>
      <c r="I42" s="128"/>
      <c r="J42" s="13">
        <f>G42*1.5</f>
        <v>975</v>
      </c>
      <c r="K42" s="13">
        <f t="shared" si="2"/>
        <v>0</v>
      </c>
      <c r="L42" s="129"/>
      <c r="M42" s="13">
        <v>1747.46</v>
      </c>
      <c r="N42" s="13">
        <f t="shared" si="3"/>
        <v>0</v>
      </c>
      <c r="O42" s="107"/>
      <c r="P42" s="107"/>
      <c r="Q42" s="107"/>
      <c r="R42" s="107"/>
      <c r="S42" s="107"/>
      <c r="T42" s="107"/>
      <c r="U42" s="107"/>
      <c r="V42" s="15">
        <f t="shared" si="4"/>
        <v>0</v>
      </c>
      <c r="W42" s="107"/>
      <c r="X42" s="107"/>
      <c r="Y42" s="1"/>
      <c r="Z42" s="120"/>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row>
    <row r="43" spans="1:72" ht="15.75">
      <c r="A43" s="242" t="s">
        <v>46</v>
      </c>
      <c r="B43" s="243"/>
      <c r="C43" s="243"/>
      <c r="D43" s="244"/>
      <c r="E43" s="124" t="s">
        <v>28</v>
      </c>
      <c r="F43" s="128"/>
      <c r="G43" s="14"/>
      <c r="H43" s="14">
        <f t="shared" si="5"/>
        <v>0</v>
      </c>
      <c r="I43" s="128"/>
      <c r="J43" s="13">
        <f t="shared" ref="J43" si="6">G43*1.5</f>
        <v>0</v>
      </c>
      <c r="K43" s="13">
        <f t="shared" si="2"/>
        <v>0</v>
      </c>
      <c r="L43" s="129"/>
      <c r="M43" s="13">
        <f t="shared" ref="M43" si="7">G43*2.25</f>
        <v>0</v>
      </c>
      <c r="N43" s="13">
        <f t="shared" si="3"/>
        <v>0</v>
      </c>
      <c r="O43" s="107"/>
      <c r="P43" s="107"/>
      <c r="Q43" s="107"/>
      <c r="R43" s="107"/>
      <c r="S43" s="107"/>
      <c r="T43" s="107"/>
      <c r="U43" s="107"/>
      <c r="V43" s="15">
        <f t="shared" si="4"/>
        <v>0</v>
      </c>
      <c r="W43" s="107"/>
      <c r="X43" s="107"/>
      <c r="Y43" s="1"/>
      <c r="Z43" s="120"/>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row>
    <row r="44" spans="1:72" ht="15.75">
      <c r="A44" s="7"/>
      <c r="B44" s="7"/>
      <c r="C44" s="7"/>
      <c r="D44" s="7"/>
      <c r="E44" s="7"/>
      <c r="F44" s="7">
        <f>V44</f>
        <v>0</v>
      </c>
      <c r="G44" s="6" t="s">
        <v>47</v>
      </c>
      <c r="H44" s="19">
        <f>SUM(H21:H43)</f>
        <v>0</v>
      </c>
      <c r="I44" s="103"/>
      <c r="J44" s="6" t="s">
        <v>48</v>
      </c>
      <c r="K44" s="6">
        <f>SUM(K21:K43)</f>
        <v>0</v>
      </c>
      <c r="L44" s="145"/>
      <c r="M44" s="21" t="s">
        <v>48</v>
      </c>
      <c r="N44" s="6">
        <f>SUM(N21:N43)</f>
        <v>0</v>
      </c>
      <c r="O44" s="16"/>
      <c r="P44" s="16"/>
      <c r="Q44" s="16"/>
      <c r="R44" s="16"/>
      <c r="S44" s="16"/>
      <c r="T44" s="16"/>
      <c r="U44" s="16"/>
      <c r="V44" s="16"/>
      <c r="W44" s="16"/>
      <c r="X44" s="16"/>
      <c r="Y44" s="1"/>
      <c r="Z44" s="120"/>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row>
    <row r="45" spans="1:72" ht="15.75">
      <c r="A45" s="7"/>
      <c r="B45" s="7"/>
      <c r="C45" s="7"/>
      <c r="D45" s="7"/>
      <c r="E45" s="7"/>
      <c r="F45" s="7"/>
      <c r="G45" s="6" t="s">
        <v>49</v>
      </c>
      <c r="H45" s="19">
        <f>H44+K44+N44</f>
        <v>0</v>
      </c>
      <c r="I45" s="22"/>
      <c r="J45" s="22"/>
      <c r="K45" s="22"/>
      <c r="L45" s="7"/>
      <c r="M45" s="23"/>
      <c r="N45" s="22"/>
      <c r="O45" s="16"/>
      <c r="P45" s="16"/>
      <c r="Q45" s="16"/>
      <c r="R45" s="16"/>
      <c r="S45" s="16"/>
      <c r="T45" s="16"/>
      <c r="U45" s="16"/>
      <c r="V45" s="16"/>
      <c r="W45" s="16"/>
      <c r="X45" s="16"/>
      <c r="Y45" s="1"/>
      <c r="Z45" s="120"/>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row>
    <row r="46" spans="1:72" ht="15.75">
      <c r="A46" s="281" t="s">
        <v>50</v>
      </c>
      <c r="B46" s="281"/>
      <c r="C46" s="281"/>
      <c r="D46" s="281"/>
      <c r="E46" s="24"/>
      <c r="F46" s="25"/>
      <c r="G46" s="26" t="s">
        <v>51</v>
      </c>
      <c r="H46" s="6">
        <f>+H45*0.06</f>
        <v>0</v>
      </c>
      <c r="I46" s="22"/>
      <c r="J46" s="7"/>
      <c r="K46" s="7"/>
      <c r="L46" s="7"/>
      <c r="M46" s="7"/>
      <c r="N46" s="7"/>
      <c r="O46" s="16"/>
      <c r="P46" s="16"/>
      <c r="Q46" s="16"/>
      <c r="R46" s="16"/>
      <c r="S46" s="16"/>
      <c r="T46" s="16"/>
      <c r="U46" s="16"/>
      <c r="V46" s="16"/>
      <c r="W46" s="16"/>
      <c r="X46" s="16"/>
      <c r="Y46" s="1"/>
      <c r="Z46" s="120"/>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row>
    <row r="47" spans="1:72" ht="15.75">
      <c r="A47" s="173"/>
      <c r="B47" s="173"/>
      <c r="C47" s="173"/>
      <c r="D47" s="173"/>
      <c r="E47" s="7"/>
      <c r="F47" s="7"/>
      <c r="G47" s="176"/>
      <c r="H47" s="22"/>
      <c r="I47" s="174"/>
      <c r="J47" s="7"/>
      <c r="K47" s="7"/>
      <c r="L47" s="7"/>
      <c r="M47" s="7"/>
      <c r="N47" s="7"/>
      <c r="O47" s="16"/>
      <c r="P47" s="16"/>
      <c r="Q47" s="16"/>
      <c r="R47" s="16"/>
      <c r="S47" s="16"/>
      <c r="T47" s="16"/>
      <c r="U47" s="16"/>
      <c r="V47" s="16"/>
      <c r="W47" s="16"/>
      <c r="X47" s="16"/>
      <c r="Y47" s="1"/>
      <c r="Z47" s="120"/>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row>
    <row r="48" spans="1:72" ht="15.75">
      <c r="A48" s="37"/>
      <c r="B48" s="37"/>
      <c r="C48" s="37"/>
      <c r="D48" s="37"/>
      <c r="E48" s="7"/>
      <c r="F48" s="7"/>
      <c r="G48" s="176"/>
      <c r="H48" s="22"/>
      <c r="I48" s="22"/>
      <c r="J48" s="7"/>
      <c r="K48" s="7"/>
      <c r="L48" s="7"/>
      <c r="M48" s="7"/>
      <c r="N48" s="7"/>
      <c r="O48" s="16"/>
      <c r="P48" s="16"/>
      <c r="Q48" s="16"/>
      <c r="R48" s="16"/>
      <c r="S48" s="16"/>
      <c r="T48" s="16"/>
      <c r="U48" s="16"/>
      <c r="V48" s="16"/>
      <c r="W48" s="16"/>
      <c r="X48" s="16"/>
      <c r="Y48" s="1"/>
      <c r="Z48" s="120"/>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row>
    <row r="49" spans="1:72" ht="15.75">
      <c r="A49" s="262" t="s">
        <v>52</v>
      </c>
      <c r="B49" s="262"/>
      <c r="C49" s="262"/>
      <c r="D49" s="262"/>
      <c r="E49" s="7"/>
      <c r="F49" s="7"/>
      <c r="G49" s="38"/>
      <c r="H49" s="22"/>
      <c r="I49" s="22"/>
      <c r="J49" s="7"/>
      <c r="K49" s="7"/>
      <c r="L49" s="7"/>
      <c r="M49" s="7"/>
      <c r="N49" s="7"/>
      <c r="O49" s="16"/>
      <c r="P49" s="16"/>
      <c r="Q49" s="16"/>
      <c r="R49" s="16"/>
      <c r="S49" s="16"/>
      <c r="T49" s="16"/>
      <c r="U49" s="16"/>
      <c r="V49" s="16"/>
      <c r="W49" s="16"/>
      <c r="X49" s="16"/>
      <c r="Y49" s="1"/>
      <c r="Z49" s="120"/>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row>
    <row r="50" spans="1:72" ht="15.75">
      <c r="A50" s="255" t="s">
        <v>7</v>
      </c>
      <c r="B50" s="255"/>
      <c r="C50" s="255"/>
      <c r="D50" s="255"/>
      <c r="E50" s="28" t="s">
        <v>8</v>
      </c>
      <c r="F50" s="175" t="s">
        <v>9</v>
      </c>
      <c r="G50" s="175" t="s">
        <v>10</v>
      </c>
      <c r="H50" s="175" t="s">
        <v>0</v>
      </c>
      <c r="I50" s="38"/>
      <c r="J50" s="118" t="s">
        <v>53</v>
      </c>
      <c r="K50" s="118" t="s">
        <v>54</v>
      </c>
      <c r="L50" s="118" t="s">
        <v>55</v>
      </c>
      <c r="M50" s="118" t="s">
        <v>56</v>
      </c>
      <c r="N50" s="16"/>
      <c r="O50" s="16"/>
      <c r="P50" s="16"/>
      <c r="Q50" s="16"/>
      <c r="R50" s="16"/>
      <c r="S50" s="16"/>
      <c r="T50" s="16"/>
      <c r="U50" s="16"/>
      <c r="V50" s="16"/>
      <c r="W50" s="16"/>
      <c r="X50" s="16"/>
      <c r="Y50" s="1"/>
      <c r="Z50" s="120"/>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row>
    <row r="51" spans="1:72" ht="33.6" customHeight="1">
      <c r="A51" s="257" t="s">
        <v>133</v>
      </c>
      <c r="B51" s="258"/>
      <c r="C51" s="258"/>
      <c r="D51" s="258"/>
      <c r="E51" s="31" t="s">
        <v>57</v>
      </c>
      <c r="F51" s="146">
        <v>0</v>
      </c>
      <c r="G51" s="127">
        <v>150</v>
      </c>
      <c r="H51" s="127">
        <f t="shared" ref="H51:H57" si="8">F51*G51</f>
        <v>0</v>
      </c>
      <c r="I51" s="30"/>
      <c r="J51" s="31"/>
      <c r="K51" s="31"/>
      <c r="L51" s="31"/>
      <c r="M51" s="31">
        <f>J51+K51+L51</f>
        <v>0</v>
      </c>
      <c r="N51" s="16"/>
      <c r="O51" s="16"/>
      <c r="P51" s="16"/>
      <c r="Q51" s="16"/>
      <c r="R51" s="16"/>
      <c r="S51" s="16"/>
      <c r="T51" s="16"/>
      <c r="U51" s="16"/>
      <c r="V51" s="16"/>
      <c r="W51" s="16"/>
      <c r="X51" s="16"/>
      <c r="Y51" s="1"/>
      <c r="Z51" s="120"/>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row>
    <row r="52" spans="1:72" ht="33.6" customHeight="1">
      <c r="A52" s="257" t="s">
        <v>134</v>
      </c>
      <c r="B52" s="258"/>
      <c r="C52" s="258"/>
      <c r="D52" s="258"/>
      <c r="E52" s="31" t="s">
        <v>57</v>
      </c>
      <c r="F52" s="146">
        <v>0</v>
      </c>
      <c r="G52" s="127">
        <v>150</v>
      </c>
      <c r="H52" s="127">
        <f t="shared" si="8"/>
        <v>0</v>
      </c>
      <c r="I52" s="30"/>
      <c r="J52" s="31"/>
      <c r="K52" s="31"/>
      <c r="L52" s="31"/>
      <c r="M52" s="31">
        <f>J52+K52+L52</f>
        <v>0</v>
      </c>
      <c r="N52" s="16"/>
      <c r="O52" s="16"/>
      <c r="P52" s="16"/>
      <c r="Q52" s="16"/>
      <c r="R52" s="16"/>
      <c r="S52" s="16"/>
      <c r="T52" s="16"/>
      <c r="U52" s="16"/>
      <c r="V52" s="16"/>
      <c r="W52" s="16"/>
      <c r="X52" s="16"/>
      <c r="Y52" s="1"/>
      <c r="Z52" s="120"/>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row>
    <row r="53" spans="1:72" ht="33.6" customHeight="1">
      <c r="A53" s="257" t="s">
        <v>58</v>
      </c>
      <c r="B53" s="258"/>
      <c r="C53" s="258"/>
      <c r="D53" s="258"/>
      <c r="E53" s="31" t="s">
        <v>57</v>
      </c>
      <c r="F53" s="146">
        <v>0</v>
      </c>
      <c r="G53" s="127">
        <v>60</v>
      </c>
      <c r="H53" s="127">
        <f t="shared" si="8"/>
        <v>0</v>
      </c>
      <c r="I53" s="30"/>
      <c r="J53" s="31"/>
      <c r="K53" s="31"/>
      <c r="L53" s="31"/>
      <c r="M53" s="31">
        <f>J53+K53+L53</f>
        <v>0</v>
      </c>
      <c r="N53" s="16"/>
      <c r="O53" s="16"/>
      <c r="P53" s="16"/>
      <c r="Q53" s="16"/>
      <c r="R53" s="16"/>
      <c r="S53" s="16"/>
      <c r="T53" s="16"/>
      <c r="U53" s="16"/>
      <c r="V53" s="16"/>
      <c r="W53" s="16"/>
      <c r="X53" s="16"/>
      <c r="Y53" s="1"/>
      <c r="Z53" s="120"/>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row>
    <row r="54" spans="1:72" ht="33.6" customHeight="1">
      <c r="A54" s="257" t="s">
        <v>135</v>
      </c>
      <c r="B54" s="258"/>
      <c r="C54" s="258"/>
      <c r="D54" s="258"/>
      <c r="E54" s="31" t="s">
        <v>57</v>
      </c>
      <c r="F54" s="146">
        <v>0</v>
      </c>
      <c r="G54" s="127">
        <v>120</v>
      </c>
      <c r="H54" s="127">
        <f t="shared" si="8"/>
        <v>0</v>
      </c>
      <c r="I54" s="30"/>
      <c r="J54" s="31"/>
      <c r="K54" s="31"/>
      <c r="L54" s="31"/>
      <c r="M54" s="31">
        <f>J54+K54+L54</f>
        <v>0</v>
      </c>
      <c r="N54" s="16"/>
      <c r="O54" s="16"/>
      <c r="P54" s="16"/>
      <c r="Q54" s="16"/>
      <c r="R54" s="16"/>
      <c r="S54" s="16"/>
      <c r="T54" s="16"/>
      <c r="U54" s="16"/>
      <c r="V54" s="16"/>
      <c r="W54" s="16"/>
      <c r="X54" s="16"/>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33.6" customHeight="1">
      <c r="A55" s="257"/>
      <c r="B55" s="258"/>
      <c r="C55" s="258"/>
      <c r="D55" s="258"/>
      <c r="E55" s="31" t="s">
        <v>57</v>
      </c>
      <c r="F55" s="146">
        <v>0</v>
      </c>
      <c r="G55" s="127"/>
      <c r="H55" s="127">
        <f t="shared" si="8"/>
        <v>0</v>
      </c>
      <c r="I55" s="30"/>
      <c r="J55" s="31"/>
      <c r="K55" s="31"/>
      <c r="L55" s="31"/>
      <c r="M55" s="31">
        <f t="shared" ref="M55:M57" si="9">J55+K55+L55</f>
        <v>0</v>
      </c>
      <c r="N55" s="16"/>
      <c r="O55" s="16"/>
      <c r="P55" s="16"/>
      <c r="Q55" s="16"/>
      <c r="R55" s="16"/>
      <c r="S55" s="16"/>
      <c r="T55" s="16"/>
      <c r="U55" s="16"/>
      <c r="V55" s="16"/>
      <c r="W55" s="16"/>
      <c r="X55" s="16"/>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33.6" customHeight="1">
      <c r="A56" s="257"/>
      <c r="B56" s="258"/>
      <c r="C56" s="258"/>
      <c r="D56" s="258"/>
      <c r="E56" s="31" t="s">
        <v>59</v>
      </c>
      <c r="F56" s="146">
        <v>0</v>
      </c>
      <c r="G56" s="127"/>
      <c r="H56" s="127">
        <f t="shared" si="8"/>
        <v>0</v>
      </c>
      <c r="I56" s="30"/>
      <c r="J56" s="31"/>
      <c r="K56" s="31"/>
      <c r="L56" s="31"/>
      <c r="M56" s="31">
        <f t="shared" si="9"/>
        <v>0</v>
      </c>
      <c r="N56" s="16"/>
      <c r="O56" s="16"/>
      <c r="P56" s="16"/>
      <c r="Q56" s="16"/>
      <c r="R56" s="16"/>
      <c r="S56" s="16"/>
      <c r="T56" s="16"/>
      <c r="U56" s="16"/>
      <c r="V56" s="16"/>
      <c r="W56" s="16"/>
      <c r="X56" s="16"/>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33.6" customHeight="1">
      <c r="A57" s="257" t="s">
        <v>60</v>
      </c>
      <c r="B57" s="258"/>
      <c r="C57" s="258"/>
      <c r="D57" s="258"/>
      <c r="E57" s="31" t="s">
        <v>61</v>
      </c>
      <c r="F57" s="146">
        <v>0</v>
      </c>
      <c r="G57" s="127">
        <v>2.5</v>
      </c>
      <c r="H57" s="127">
        <f t="shared" si="8"/>
        <v>0</v>
      </c>
      <c r="I57" s="30"/>
      <c r="J57" s="31"/>
      <c r="K57" s="31"/>
      <c r="L57" s="31"/>
      <c r="M57" s="31">
        <f t="shared" si="9"/>
        <v>0</v>
      </c>
      <c r="N57" s="16"/>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16"/>
      <c r="B58" s="16"/>
      <c r="C58" s="16"/>
      <c r="D58" s="16"/>
      <c r="E58" s="16"/>
      <c r="F58" s="16"/>
      <c r="G58" s="34" t="s">
        <v>62</v>
      </c>
      <c r="H58" s="34">
        <f>SUM(H51:H57)</f>
        <v>0</v>
      </c>
      <c r="I58" s="22"/>
      <c r="J58" s="16"/>
      <c r="K58" s="16"/>
      <c r="L58" s="16"/>
      <c r="M58" s="139"/>
      <c r="N58" s="16"/>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16"/>
      <c r="B59" s="16"/>
      <c r="C59" s="16"/>
      <c r="D59" s="16"/>
      <c r="E59" s="16"/>
      <c r="F59" s="16"/>
      <c r="G59" s="118" t="s">
        <v>82</v>
      </c>
      <c r="H59" s="34">
        <f>H58+H45+H17</f>
        <v>0</v>
      </c>
      <c r="I59" s="134"/>
      <c r="J59" s="62"/>
      <c r="K59" s="16"/>
      <c r="L59" s="16"/>
      <c r="M59" s="16"/>
      <c r="N59" s="16"/>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3" t="s">
        <v>83</v>
      </c>
      <c r="B60" s="7"/>
      <c r="C60" s="7"/>
      <c r="D60" s="16"/>
      <c r="E60" s="16"/>
      <c r="F60" s="16"/>
      <c r="G60" s="1"/>
      <c r="H60" s="42"/>
      <c r="I60" s="9"/>
      <c r="J60" s="62"/>
      <c r="K60" s="7"/>
      <c r="L60" s="16"/>
      <c r="M60" s="16"/>
      <c r="N60" s="16"/>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56" t="s">
        <v>7</v>
      </c>
      <c r="B61" s="256"/>
      <c r="C61" s="256"/>
      <c r="D61" s="256"/>
      <c r="E61" s="43" t="s">
        <v>8</v>
      </c>
      <c r="F61" s="119" t="s">
        <v>9</v>
      </c>
      <c r="G61" s="119" t="s">
        <v>10</v>
      </c>
      <c r="H61" s="44" t="s">
        <v>0</v>
      </c>
      <c r="I61" s="45" t="s">
        <v>84</v>
      </c>
      <c r="J61" s="46"/>
      <c r="K61" s="46" t="s">
        <v>85</v>
      </c>
      <c r="L61" s="47"/>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36" t="s">
        <v>86</v>
      </c>
      <c r="B62" s="237"/>
      <c r="C62" s="237"/>
      <c r="D62" s="237"/>
      <c r="E62" s="123" t="s">
        <v>87</v>
      </c>
      <c r="F62" s="128"/>
      <c r="G62" s="36">
        <v>2200</v>
      </c>
      <c r="H62" s="48">
        <f>(F62*G62)</f>
        <v>0</v>
      </c>
      <c r="I62" s="49"/>
      <c r="J62" s="50"/>
      <c r="K62" s="51"/>
      <c r="L62" s="62"/>
      <c r="M62" s="16"/>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15.75">
      <c r="A63" s="236" t="s">
        <v>88</v>
      </c>
      <c r="B63" s="237"/>
      <c r="C63" s="237"/>
      <c r="D63" s="237"/>
      <c r="E63" s="123" t="s">
        <v>87</v>
      </c>
      <c r="F63" s="128"/>
      <c r="G63" s="36">
        <v>2000</v>
      </c>
      <c r="H63" s="48">
        <f t="shared" ref="H63:H84" si="10">(F63*G63)</f>
        <v>0</v>
      </c>
      <c r="I63" s="49"/>
      <c r="J63" s="50"/>
      <c r="K63" s="51"/>
      <c r="L63" s="62"/>
      <c r="M63" s="16"/>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15.75">
      <c r="A64" s="236" t="s">
        <v>89</v>
      </c>
      <c r="B64" s="237"/>
      <c r="C64" s="237"/>
      <c r="D64" s="237"/>
      <c r="E64" s="123" t="s">
        <v>87</v>
      </c>
      <c r="F64" s="128"/>
      <c r="G64" s="36">
        <v>7000</v>
      </c>
      <c r="H64" s="48">
        <f t="shared" si="10"/>
        <v>0</v>
      </c>
      <c r="I64" s="49"/>
      <c r="J64" s="50"/>
      <c r="K64" s="51"/>
      <c r="L64" s="62"/>
      <c r="M64" s="16"/>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15.75">
      <c r="A65" s="236" t="s">
        <v>90</v>
      </c>
      <c r="B65" s="237"/>
      <c r="C65" s="237"/>
      <c r="D65" s="237"/>
      <c r="E65" s="123" t="s">
        <v>87</v>
      </c>
      <c r="F65" s="128"/>
      <c r="G65" s="36">
        <v>15200</v>
      </c>
      <c r="H65" s="48">
        <f t="shared" si="10"/>
        <v>0</v>
      </c>
      <c r="I65" s="49"/>
      <c r="J65" s="50"/>
      <c r="K65" s="51"/>
      <c r="L65" s="62"/>
      <c r="M65" s="16"/>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15.75">
      <c r="A66" s="236" t="s">
        <v>91</v>
      </c>
      <c r="B66" s="237"/>
      <c r="C66" s="237"/>
      <c r="D66" s="237"/>
      <c r="E66" s="123" t="s">
        <v>87</v>
      </c>
      <c r="F66" s="128"/>
      <c r="G66" s="36">
        <v>2200</v>
      </c>
      <c r="H66" s="48">
        <f t="shared" si="10"/>
        <v>0</v>
      </c>
      <c r="I66" s="55"/>
      <c r="J66" s="50"/>
      <c r="K66" s="51"/>
      <c r="L66" s="62"/>
      <c r="M66" s="16"/>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15.75">
      <c r="A67" s="236" t="s">
        <v>92</v>
      </c>
      <c r="B67" s="237"/>
      <c r="C67" s="237"/>
      <c r="D67" s="237"/>
      <c r="E67" s="123" t="s">
        <v>87</v>
      </c>
      <c r="F67" s="128"/>
      <c r="G67" s="36">
        <v>2000</v>
      </c>
      <c r="H67" s="48">
        <f t="shared" si="10"/>
        <v>0</v>
      </c>
      <c r="I67" s="49"/>
      <c r="J67" s="50"/>
      <c r="K67" s="51"/>
      <c r="L67" s="62"/>
      <c r="M67" s="16"/>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15.75">
      <c r="A68" s="236" t="s">
        <v>93</v>
      </c>
      <c r="B68" s="237"/>
      <c r="C68" s="237"/>
      <c r="D68" s="237"/>
      <c r="E68" s="123" t="s">
        <v>87</v>
      </c>
      <c r="F68" s="128"/>
      <c r="G68" s="36">
        <v>2500</v>
      </c>
      <c r="H68" s="48">
        <f t="shared" si="10"/>
        <v>0</v>
      </c>
      <c r="I68" s="55"/>
      <c r="J68" s="50"/>
      <c r="K68" s="51"/>
      <c r="L68" s="62"/>
      <c r="M68" s="16"/>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15.75">
      <c r="A69" s="236" t="s">
        <v>94</v>
      </c>
      <c r="B69" s="237"/>
      <c r="C69" s="237"/>
      <c r="D69" s="237"/>
      <c r="E69" s="123" t="s">
        <v>87</v>
      </c>
      <c r="F69" s="128"/>
      <c r="G69" s="36">
        <v>1600</v>
      </c>
      <c r="H69" s="48">
        <f t="shared" si="10"/>
        <v>0</v>
      </c>
      <c r="I69" s="49"/>
      <c r="J69" s="50"/>
      <c r="K69" s="51"/>
      <c r="L69" s="62"/>
      <c r="M69" s="16"/>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236" t="s">
        <v>95</v>
      </c>
      <c r="B70" s="237"/>
      <c r="C70" s="237"/>
      <c r="D70" s="237"/>
      <c r="E70" s="123" t="s">
        <v>87</v>
      </c>
      <c r="F70" s="128"/>
      <c r="G70" s="36">
        <v>1100</v>
      </c>
      <c r="H70" s="48">
        <f t="shared" si="10"/>
        <v>0</v>
      </c>
      <c r="I70" s="49"/>
      <c r="J70" s="50"/>
      <c r="K70" s="51"/>
      <c r="L70" s="62"/>
      <c r="M70" s="16"/>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36" t="s">
        <v>96</v>
      </c>
      <c r="B71" s="237"/>
      <c r="C71" s="237"/>
      <c r="D71" s="237"/>
      <c r="E71" s="123" t="s">
        <v>87</v>
      </c>
      <c r="F71" s="128"/>
      <c r="G71" s="36">
        <v>2700</v>
      </c>
      <c r="H71" s="48">
        <f t="shared" si="10"/>
        <v>0</v>
      </c>
      <c r="I71" s="59"/>
      <c r="J71" s="50"/>
      <c r="K71" s="51"/>
      <c r="L71" s="62"/>
      <c r="M71" s="16"/>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36" t="s">
        <v>97</v>
      </c>
      <c r="B72" s="237"/>
      <c r="C72" s="237"/>
      <c r="D72" s="237"/>
      <c r="E72" s="123" t="s">
        <v>87</v>
      </c>
      <c r="F72" s="128"/>
      <c r="G72" s="36">
        <v>2500</v>
      </c>
      <c r="H72" s="48">
        <f t="shared" si="10"/>
        <v>0</v>
      </c>
      <c r="I72" s="59"/>
      <c r="J72" s="50"/>
      <c r="K72" s="51"/>
      <c r="L72" s="62"/>
      <c r="M72" s="16"/>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15.75">
      <c r="A73" s="236" t="s">
        <v>98</v>
      </c>
      <c r="B73" s="237"/>
      <c r="C73" s="237"/>
      <c r="D73" s="237"/>
      <c r="E73" s="123" t="s">
        <v>87</v>
      </c>
      <c r="F73" s="128"/>
      <c r="G73" s="36">
        <v>13373</v>
      </c>
      <c r="H73" s="48">
        <f t="shared" si="10"/>
        <v>0</v>
      </c>
      <c r="I73" s="59"/>
      <c r="J73" s="50"/>
      <c r="K73" s="51"/>
      <c r="L73" s="62"/>
      <c r="M73" s="16"/>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15.75">
      <c r="A74" s="236" t="s">
        <v>99</v>
      </c>
      <c r="B74" s="237"/>
      <c r="C74" s="237"/>
      <c r="D74" s="237"/>
      <c r="E74" s="123" t="s">
        <v>87</v>
      </c>
      <c r="F74" s="128"/>
      <c r="G74" s="36">
        <v>800</v>
      </c>
      <c r="H74" s="48">
        <f t="shared" si="10"/>
        <v>0</v>
      </c>
      <c r="I74" s="59"/>
      <c r="J74" s="50"/>
      <c r="K74" s="51"/>
      <c r="L74" s="62"/>
      <c r="M74" s="16"/>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236" t="s">
        <v>156</v>
      </c>
      <c r="B75" s="237"/>
      <c r="C75" s="237"/>
      <c r="D75" s="237"/>
      <c r="E75" s="4" t="s">
        <v>87</v>
      </c>
      <c r="F75" s="128"/>
      <c r="G75" s="31">
        <v>1900</v>
      </c>
      <c r="H75" s="60">
        <f t="shared" si="10"/>
        <v>0</v>
      </c>
      <c r="I75" s="61"/>
      <c r="J75" s="50"/>
      <c r="K75" s="51"/>
      <c r="L75" s="62"/>
      <c r="M75" s="16"/>
      <c r="N75" s="16"/>
      <c r="O75" s="16"/>
      <c r="P75" s="16"/>
      <c r="Q75" s="16"/>
      <c r="R75" s="16"/>
      <c r="S75" s="16"/>
      <c r="T75" s="16"/>
      <c r="U75" s="16"/>
      <c r="V75" s="16"/>
      <c r="W75" s="16"/>
      <c r="X75" s="16"/>
      <c r="Y75" s="16"/>
      <c r="Z75" s="17"/>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row>
    <row r="76" spans="1:72" ht="15.75">
      <c r="A76" s="236" t="s">
        <v>101</v>
      </c>
      <c r="B76" s="237"/>
      <c r="C76" s="237"/>
      <c r="D76" s="237"/>
      <c r="E76" s="123" t="s">
        <v>87</v>
      </c>
      <c r="F76" s="128"/>
      <c r="G76" s="36">
        <v>2000</v>
      </c>
      <c r="H76" s="48">
        <f t="shared" si="10"/>
        <v>0</v>
      </c>
      <c r="I76" s="59"/>
      <c r="J76" s="50"/>
      <c r="K76" s="51"/>
      <c r="L76" s="62"/>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36" t="s">
        <v>102</v>
      </c>
      <c r="B77" s="237"/>
      <c r="C77" s="237"/>
      <c r="D77" s="237"/>
      <c r="E77" s="123" t="s">
        <v>87</v>
      </c>
      <c r="F77" s="128"/>
      <c r="G77" s="36">
        <v>200</v>
      </c>
      <c r="H77" s="48">
        <f t="shared" si="10"/>
        <v>0</v>
      </c>
      <c r="I77" s="59"/>
      <c r="J77" s="50"/>
      <c r="K77" s="51"/>
      <c r="L77" s="62"/>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15.75">
      <c r="A78" s="236" t="s">
        <v>103</v>
      </c>
      <c r="B78" s="237"/>
      <c r="C78" s="237"/>
      <c r="D78" s="237"/>
      <c r="E78" s="123" t="s">
        <v>87</v>
      </c>
      <c r="F78" s="128"/>
      <c r="G78" s="36">
        <v>1100</v>
      </c>
      <c r="H78" s="48">
        <f t="shared" si="10"/>
        <v>0</v>
      </c>
      <c r="I78" s="59"/>
      <c r="J78" s="50"/>
      <c r="K78" s="51"/>
      <c r="L78" s="62"/>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15.75">
      <c r="A79" s="236" t="s">
        <v>104</v>
      </c>
      <c r="B79" s="237"/>
      <c r="C79" s="237"/>
      <c r="D79" s="237"/>
      <c r="E79" s="123" t="s">
        <v>87</v>
      </c>
      <c r="F79" s="128"/>
      <c r="G79" s="36">
        <v>2200</v>
      </c>
      <c r="H79" s="48">
        <f t="shared" si="10"/>
        <v>0</v>
      </c>
      <c r="I79" s="59"/>
      <c r="J79" s="50"/>
      <c r="K79" s="51"/>
      <c r="L79" s="62"/>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236" t="s">
        <v>105</v>
      </c>
      <c r="B80" s="237"/>
      <c r="C80" s="237"/>
      <c r="D80" s="237"/>
      <c r="E80" s="4" t="s">
        <v>87</v>
      </c>
      <c r="F80" s="128"/>
      <c r="G80" s="31">
        <v>1420</v>
      </c>
      <c r="H80" s="60">
        <f t="shared" si="10"/>
        <v>0</v>
      </c>
      <c r="I80" s="64"/>
      <c r="J80" s="50"/>
      <c r="K80" s="51"/>
      <c r="L80" s="62"/>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236" t="s">
        <v>153</v>
      </c>
      <c r="B81" s="237"/>
      <c r="C81" s="237"/>
      <c r="D81" s="237"/>
      <c r="E81" s="4" t="s">
        <v>87</v>
      </c>
      <c r="F81" s="128"/>
      <c r="G81" s="31">
        <v>15200</v>
      </c>
      <c r="H81" s="60">
        <f t="shared" si="10"/>
        <v>0</v>
      </c>
      <c r="I81" s="166"/>
      <c r="J81" s="66"/>
      <c r="K81" s="67"/>
      <c r="L81" s="62"/>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36" t="s">
        <v>155</v>
      </c>
      <c r="B82" s="237"/>
      <c r="C82" s="237"/>
      <c r="D82" s="237"/>
      <c r="E82" s="4" t="s">
        <v>87</v>
      </c>
      <c r="F82" s="128"/>
      <c r="G82" s="31">
        <v>5800</v>
      </c>
      <c r="H82" s="60">
        <f t="shared" si="10"/>
        <v>0</v>
      </c>
      <c r="I82" s="166"/>
      <c r="J82" s="66"/>
      <c r="K82" s="67"/>
      <c r="L82" s="62"/>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36"/>
      <c r="B83" s="237"/>
      <c r="C83" s="237"/>
      <c r="D83" s="237"/>
      <c r="E83" s="4" t="s">
        <v>87</v>
      </c>
      <c r="F83" s="128"/>
      <c r="G83" s="31"/>
      <c r="H83" s="60">
        <f t="shared" si="10"/>
        <v>0</v>
      </c>
      <c r="I83" s="166"/>
      <c r="J83" s="66"/>
      <c r="K83" s="67"/>
      <c r="L83" s="62"/>
      <c r="M83" s="16"/>
      <c r="N83" s="16"/>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15.75">
      <c r="A84" s="236" t="s">
        <v>154</v>
      </c>
      <c r="B84" s="237"/>
      <c r="C84" s="237"/>
      <c r="D84" s="237"/>
      <c r="E84" s="4" t="s">
        <v>87</v>
      </c>
      <c r="F84" s="128"/>
      <c r="G84" s="31">
        <v>15000</v>
      </c>
      <c r="H84" s="60">
        <f t="shared" si="10"/>
        <v>0</v>
      </c>
      <c r="I84" s="166"/>
      <c r="J84" s="66"/>
      <c r="K84" s="67"/>
      <c r="L84" s="62"/>
      <c r="M84" s="16"/>
      <c r="N84" s="16"/>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6.5" thickBot="1">
      <c r="A85" s="236" t="s">
        <v>106</v>
      </c>
      <c r="B85" s="237"/>
      <c r="C85" s="237"/>
      <c r="D85" s="237"/>
      <c r="E85" s="123" t="s">
        <v>87</v>
      </c>
      <c r="F85" s="128"/>
      <c r="G85" s="36">
        <v>383.5</v>
      </c>
      <c r="H85" s="99">
        <f>(F85*G85)</f>
        <v>0</v>
      </c>
      <c r="I85" s="65"/>
      <c r="J85" s="66"/>
      <c r="K85" s="67"/>
      <c r="L85" s="62"/>
      <c r="M85" s="16"/>
      <c r="N85" s="16"/>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6.5" thickBot="1">
      <c r="A86" s="16"/>
      <c r="B86" s="16"/>
      <c r="C86" s="16"/>
      <c r="D86" s="16"/>
      <c r="E86" s="16"/>
      <c r="F86" s="18"/>
      <c r="G86" s="125" t="s">
        <v>107</v>
      </c>
      <c r="H86" s="110">
        <f>SUM(H62:H85)</f>
        <v>0</v>
      </c>
      <c r="I86" s="68"/>
      <c r="J86" s="69"/>
      <c r="K86" s="70"/>
      <c r="L86" s="135"/>
      <c r="M86" s="7"/>
      <c r="N86" s="7"/>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16"/>
      <c r="B87" s="16"/>
      <c r="C87" s="16"/>
      <c r="D87" s="16"/>
      <c r="E87" s="16"/>
      <c r="F87" s="7"/>
      <c r="G87" s="38"/>
      <c r="H87" s="22"/>
      <c r="I87" s="71"/>
      <c r="J87" s="18"/>
      <c r="K87" s="137"/>
      <c r="L87" s="136"/>
      <c r="M87" s="7"/>
      <c r="N87" s="7"/>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5.75">
      <c r="A88" s="16"/>
      <c r="B88" s="16"/>
      <c r="C88" s="16"/>
      <c r="D88" s="16"/>
      <c r="E88" s="138">
        <v>0</v>
      </c>
      <c r="F88" s="7"/>
      <c r="G88" s="38"/>
      <c r="H88" s="142">
        <f>+E88</f>
        <v>0</v>
      </c>
      <c r="I88" s="245" t="s">
        <v>130</v>
      </c>
      <c r="J88" s="230" t="s">
        <v>108</v>
      </c>
      <c r="K88" s="232"/>
      <c r="L88" s="16"/>
      <c r="M88" s="7"/>
      <c r="N88" s="233"/>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234" t="s">
        <v>109</v>
      </c>
      <c r="G89" s="235"/>
      <c r="H89" s="73">
        <f>H59+H86</f>
        <v>0</v>
      </c>
      <c r="I89" s="246"/>
      <c r="J89" s="231"/>
      <c r="K89" s="232"/>
      <c r="L89" s="16"/>
      <c r="M89" s="7"/>
      <c r="N89" s="233"/>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27"/>
      <c r="F90" s="74" t="s">
        <v>110</v>
      </c>
      <c r="G90" s="75">
        <v>0.25</v>
      </c>
      <c r="H90" s="116">
        <f>H89*G90</f>
        <v>0</v>
      </c>
      <c r="I90" s="115">
        <f>+M96</f>
        <v>0</v>
      </c>
      <c r="J90" s="117">
        <f>H90-M96</f>
        <v>0</v>
      </c>
      <c r="K90" s="9"/>
      <c r="L90" s="9"/>
      <c r="M90" s="9"/>
      <c r="N90" s="126" t="s">
        <v>132</v>
      </c>
      <c r="O90" s="12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16"/>
      <c r="B91" s="16"/>
      <c r="C91" s="16"/>
      <c r="D91" s="16"/>
      <c r="E91" s="27"/>
      <c r="F91" s="77" t="s">
        <v>111</v>
      </c>
      <c r="G91" s="78"/>
      <c r="H91" s="13">
        <f>H89+H90</f>
        <v>0</v>
      </c>
      <c r="I91" s="20"/>
      <c r="J91" s="79"/>
      <c r="K91" s="22"/>
      <c r="L91" s="22"/>
      <c r="M91" s="7"/>
      <c r="N91" s="126"/>
      <c r="O91" s="12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16"/>
      <c r="B92" s="16"/>
      <c r="C92" s="16"/>
      <c r="D92" s="16"/>
      <c r="E92" s="27"/>
      <c r="F92" s="124" t="s">
        <v>113</v>
      </c>
      <c r="G92" s="82">
        <v>0.06</v>
      </c>
      <c r="H92" s="13">
        <f>H91*G92</f>
        <v>0</v>
      </c>
      <c r="I92" s="83"/>
      <c r="J92" s="80"/>
      <c r="K92" s="81" t="s">
        <v>112</v>
      </c>
      <c r="L92" s="111" t="s">
        <v>131</v>
      </c>
      <c r="M92" s="7"/>
      <c r="N92" s="135"/>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16"/>
      <c r="B93" s="16"/>
      <c r="C93" s="16"/>
      <c r="D93" s="16"/>
      <c r="E93" s="27"/>
      <c r="F93" s="4" t="s">
        <v>115</v>
      </c>
      <c r="G93" s="77"/>
      <c r="H93" s="13">
        <f>H91+H92</f>
        <v>0</v>
      </c>
      <c r="I93" s="80"/>
      <c r="J93" s="80" t="s">
        <v>114</v>
      </c>
      <c r="K93" s="6">
        <f>+H17</f>
        <v>0</v>
      </c>
      <c r="L93" s="112"/>
      <c r="M93" s="135"/>
      <c r="N93" s="7"/>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16"/>
      <c r="B94" s="16"/>
      <c r="C94" s="16"/>
      <c r="D94" s="16"/>
      <c r="E94" s="16"/>
      <c r="F94" s="124" t="s">
        <v>117</v>
      </c>
      <c r="G94" s="82">
        <v>0.2</v>
      </c>
      <c r="H94" s="13">
        <f>H93*G94</f>
        <v>0</v>
      </c>
      <c r="I94" s="80"/>
      <c r="J94" s="80" t="s">
        <v>116</v>
      </c>
      <c r="K94" s="6">
        <f>H44</f>
        <v>0</v>
      </c>
      <c r="L94" s="112"/>
      <c r="M94" s="135"/>
      <c r="N94" s="7"/>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16"/>
      <c r="B95" s="16"/>
      <c r="C95" s="16"/>
      <c r="D95" s="16"/>
      <c r="E95" s="16"/>
      <c r="F95" s="124" t="s">
        <v>119</v>
      </c>
      <c r="G95" s="74"/>
      <c r="H95" s="85">
        <f>H93+H94</f>
        <v>0</v>
      </c>
      <c r="I95" s="13"/>
      <c r="J95" s="80" t="s">
        <v>118</v>
      </c>
      <c r="K95" s="6">
        <f>H59-H46</f>
        <v>0</v>
      </c>
      <c r="L95" s="112"/>
      <c r="M95" s="84" t="s">
        <v>127</v>
      </c>
      <c r="N95" s="7"/>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16"/>
      <c r="B96" s="16"/>
      <c r="C96" s="16"/>
      <c r="D96" s="16"/>
      <c r="E96" s="16"/>
      <c r="F96" s="124" t="s">
        <v>125</v>
      </c>
      <c r="G96" s="87"/>
      <c r="H96" s="97">
        <f>'MAT (4)'!H124</f>
        <v>0</v>
      </c>
      <c r="I96" s="88" t="s">
        <v>120</v>
      </c>
      <c r="J96" s="86" t="s">
        <v>56</v>
      </c>
      <c r="K96" s="6">
        <f>SUM(K93:K95)</f>
        <v>0</v>
      </c>
      <c r="L96" s="113">
        <f>H95-H94</f>
        <v>0</v>
      </c>
      <c r="M96" s="114">
        <f>+(L96-K96)*0.3</f>
        <v>0</v>
      </c>
      <c r="N96" s="7"/>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16"/>
      <c r="B97" s="16" t="s">
        <v>121</v>
      </c>
      <c r="C97" s="16"/>
      <c r="D97" s="16"/>
      <c r="E97" s="16"/>
      <c r="F97" s="124" t="s">
        <v>126</v>
      </c>
      <c r="G97" s="90"/>
      <c r="H97" s="98">
        <f>H95+H96</f>
        <v>0</v>
      </c>
      <c r="I97" s="13"/>
      <c r="J97" s="89" t="e">
        <f>H95/H89</f>
        <v>#DIV/0!</v>
      </c>
      <c r="K97" s="7"/>
      <c r="L97" s="7"/>
      <c r="M97" s="23"/>
      <c r="N97" s="7"/>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16"/>
      <c r="B98" s="139" t="s">
        <v>122</v>
      </c>
      <c r="C98" s="139" t="s">
        <v>123</v>
      </c>
      <c r="D98" s="140" t="s">
        <v>124</v>
      </c>
      <c r="E98" s="132"/>
      <c r="F98" s="7"/>
      <c r="G98" s="92"/>
      <c r="H98" s="9"/>
      <c r="I98" s="7"/>
      <c r="J98" s="7"/>
      <c r="K98" s="7"/>
      <c r="L98" s="7"/>
      <c r="M98" s="9"/>
      <c r="N98" s="91"/>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16"/>
      <c r="B99" s="141">
        <v>0.27500000000000002</v>
      </c>
      <c r="C99" s="141">
        <v>0.05</v>
      </c>
      <c r="D99" s="141">
        <f>B99+C99</f>
        <v>0.32500000000000001</v>
      </c>
      <c r="E99" s="16"/>
      <c r="F99" s="92"/>
      <c r="G99" s="93"/>
      <c r="H99" s="9"/>
      <c r="I99" s="7"/>
      <c r="J99" s="7"/>
      <c r="K99" s="7"/>
      <c r="L99" s="7"/>
      <c r="M99" s="9"/>
      <c r="N99" s="7"/>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16"/>
      <c r="B100" s="16"/>
      <c r="C100" s="16"/>
      <c r="D100" s="16"/>
      <c r="E100" s="16"/>
      <c r="F100" s="23"/>
      <c r="G100" s="94"/>
      <c r="H100" s="93"/>
      <c r="I100" s="27"/>
      <c r="J100" s="7"/>
      <c r="K100" s="7"/>
      <c r="L100" s="7"/>
      <c r="M100" s="7"/>
      <c r="N100" s="7"/>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1"/>
      <c r="B101" s="1"/>
      <c r="C101" s="1"/>
      <c r="D101" s="1"/>
      <c r="E101" s="1"/>
      <c r="F101" s="23"/>
      <c r="G101" s="94"/>
      <c r="H101" s="93"/>
      <c r="I101" s="95"/>
      <c r="J101" s="18"/>
      <c r="K101" s="18"/>
      <c r="L101" s="18"/>
      <c r="M101" s="18"/>
      <c r="N101" s="18"/>
      <c r="O101" s="1"/>
      <c r="P101" s="1"/>
      <c r="Q101" s="1"/>
      <c r="R101" s="1"/>
      <c r="S101" s="1"/>
      <c r="T101" s="1"/>
      <c r="U101" s="1"/>
      <c r="V101" s="1"/>
      <c r="W101" s="1"/>
      <c r="X101" s="1"/>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1"/>
      <c r="B102" s="1"/>
      <c r="C102" s="1"/>
      <c r="D102" s="1"/>
      <c r="E102" s="1"/>
      <c r="F102" s="23"/>
      <c r="G102" s="76"/>
      <c r="H102" s="76"/>
      <c r="I102" s="18"/>
      <c r="J102" s="18"/>
      <c r="K102" s="18"/>
      <c r="L102" s="18"/>
      <c r="M102" s="18"/>
      <c r="N102" s="18"/>
      <c r="O102" s="1"/>
      <c r="P102" s="1"/>
      <c r="Q102" s="1"/>
      <c r="R102" s="1"/>
      <c r="S102" s="1"/>
      <c r="T102" s="1"/>
      <c r="U102" s="1"/>
      <c r="V102" s="1"/>
      <c r="W102" s="1"/>
      <c r="X102" s="1"/>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1"/>
      <c r="B103" s="1"/>
      <c r="C103" s="1"/>
      <c r="D103" s="1"/>
      <c r="E103" s="1"/>
      <c r="F103" s="23"/>
      <c r="G103" s="5"/>
      <c r="H103" s="1"/>
      <c r="I103" s="1"/>
      <c r="J103" s="18"/>
      <c r="K103" s="18"/>
      <c r="L103" s="18"/>
      <c r="M103" s="18"/>
      <c r="N103" s="18"/>
      <c r="O103" s="1"/>
      <c r="P103" s="1"/>
      <c r="Q103" s="1"/>
      <c r="R103" s="1"/>
      <c r="S103" s="1"/>
      <c r="T103" s="1"/>
      <c r="U103" s="1"/>
      <c r="V103" s="1"/>
      <c r="W103" s="1"/>
      <c r="X103" s="1"/>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1"/>
      <c r="B104" s="1"/>
      <c r="C104" s="1"/>
      <c r="D104" s="1"/>
      <c r="E104" s="1"/>
      <c r="F104" s="1"/>
      <c r="G104" s="18"/>
      <c r="H104" s="41"/>
      <c r="I104" s="1"/>
      <c r="J104" s="1"/>
      <c r="K104" s="1"/>
      <c r="L104" s="1"/>
      <c r="M104" s="1"/>
      <c r="N104" s="1"/>
      <c r="O104" s="1"/>
      <c r="P104" s="1"/>
      <c r="Q104" s="1"/>
      <c r="R104" s="1"/>
      <c r="S104" s="1"/>
      <c r="T104" s="1"/>
      <c r="U104" s="1"/>
      <c r="V104" s="1"/>
      <c r="W104" s="1"/>
      <c r="X104" s="1"/>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1"/>
      <c r="B105" s="1"/>
      <c r="C105" s="96"/>
      <c r="D105" s="1"/>
      <c r="E105" s="1"/>
      <c r="F105" s="1"/>
      <c r="G105" s="1"/>
      <c r="H105" s="1"/>
      <c r="I105" s="1"/>
      <c r="J105" s="1"/>
      <c r="K105" s="1"/>
      <c r="L105" s="1"/>
      <c r="M105" s="1"/>
      <c r="N105" s="1"/>
      <c r="O105" s="1"/>
      <c r="P105" s="1"/>
      <c r="Q105" s="1"/>
      <c r="R105" s="1"/>
      <c r="S105" s="1"/>
      <c r="T105" s="1"/>
      <c r="U105" s="1"/>
      <c r="V105" s="1"/>
      <c r="W105" s="1"/>
      <c r="X105" s="1"/>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1"/>
      <c r="B106" s="1"/>
      <c r="C106" s="96"/>
      <c r="D106" s="1"/>
      <c r="E106" s="1"/>
      <c r="F106" s="1"/>
      <c r="G106" s="18"/>
      <c r="H106" s="41"/>
      <c r="I106" s="1"/>
      <c r="J106" s="1"/>
      <c r="K106" s="1"/>
      <c r="L106" s="1"/>
      <c r="M106" s="1"/>
      <c r="N106" s="1"/>
      <c r="O106" s="1"/>
      <c r="P106" s="1"/>
      <c r="Q106" s="1"/>
      <c r="R106" s="1"/>
      <c r="S106" s="1"/>
      <c r="T106" s="1"/>
      <c r="U106" s="1"/>
      <c r="V106" s="1"/>
      <c r="W106" s="1"/>
      <c r="X106" s="1"/>
      <c r="Y106" s="1"/>
      <c r="Z106" s="120"/>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row>
    <row r="107" spans="1:72" ht="15.75">
      <c r="A107" s="1"/>
      <c r="B107" s="1"/>
      <c r="C107" s="96"/>
      <c r="D107" s="1"/>
      <c r="E107" s="1"/>
      <c r="F107" s="1"/>
      <c r="G107" s="1"/>
      <c r="H107" s="1"/>
      <c r="I107" s="1"/>
      <c r="J107" s="1"/>
      <c r="K107" s="1"/>
      <c r="L107" s="1"/>
      <c r="M107" s="1"/>
      <c r="N107" s="1"/>
      <c r="O107" s="1"/>
      <c r="P107" s="1"/>
      <c r="Q107" s="1"/>
      <c r="R107" s="1"/>
      <c r="S107" s="1"/>
      <c r="T107" s="1"/>
      <c r="U107" s="1"/>
      <c r="V107" s="1"/>
      <c r="W107" s="1"/>
      <c r="X107" s="1"/>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1"/>
      <c r="B108" s="1"/>
      <c r="C108" s="96"/>
      <c r="D108" s="1"/>
      <c r="E108" s="1"/>
      <c r="F108" s="1"/>
      <c r="G108" s="1"/>
      <c r="H108" s="1"/>
      <c r="I108" s="1"/>
      <c r="J108" s="1"/>
      <c r="K108" s="1"/>
      <c r="L108" s="1"/>
      <c r="M108" s="1"/>
      <c r="N108" s="1"/>
      <c r="O108" s="1"/>
      <c r="P108" s="1"/>
      <c r="Q108" s="1"/>
      <c r="R108" s="1"/>
      <c r="S108" s="1"/>
      <c r="T108" s="1"/>
      <c r="U108" s="1"/>
      <c r="V108" s="1"/>
      <c r="W108" s="1"/>
      <c r="X108" s="1"/>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1"/>
      <c r="B109" s="1"/>
      <c r="C109" s="40"/>
      <c r="D109" s="96"/>
      <c r="E109" s="96"/>
      <c r="F109" s="1"/>
      <c r="G109" s="1"/>
      <c r="H109" s="1"/>
      <c r="I109" s="1"/>
      <c r="J109" s="1"/>
      <c r="K109" s="1"/>
      <c r="L109" s="1"/>
      <c r="M109" s="1"/>
      <c r="N109" s="1"/>
      <c r="O109" s="1"/>
      <c r="P109" s="1"/>
      <c r="Q109" s="1"/>
      <c r="R109" s="1"/>
      <c r="S109" s="1"/>
      <c r="T109" s="1"/>
      <c r="U109" s="1"/>
      <c r="V109" s="1"/>
      <c r="W109" s="1"/>
      <c r="X109" s="1"/>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1"/>
      <c r="B110" s="96"/>
      <c r="C110" s="1"/>
      <c r="D110" s="1"/>
      <c r="E110" s="1"/>
      <c r="F110" s="1"/>
      <c r="G110" s="1"/>
      <c r="H110" s="1"/>
      <c r="I110" s="1"/>
      <c r="J110" s="1"/>
      <c r="K110" s="1"/>
      <c r="L110" s="1"/>
      <c r="M110" s="1"/>
      <c r="N110" s="1"/>
      <c r="O110" s="1"/>
      <c r="P110" s="1"/>
      <c r="Q110" s="1"/>
      <c r="R110" s="1"/>
      <c r="S110" s="1"/>
      <c r="T110" s="1"/>
      <c r="U110" s="1"/>
      <c r="V110" s="1"/>
      <c r="W110" s="1"/>
      <c r="X110" s="1"/>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1"/>
      <c r="B111" s="96"/>
      <c r="C111" s="1"/>
      <c r="D111" s="1"/>
      <c r="E111" s="1"/>
      <c r="F111" s="1"/>
      <c r="G111" s="1"/>
      <c r="H111" s="1"/>
      <c r="I111" s="1"/>
      <c r="J111" s="1"/>
      <c r="K111" s="1"/>
      <c r="L111" s="1"/>
      <c r="M111" s="1"/>
      <c r="N111" s="1"/>
      <c r="O111" s="1"/>
      <c r="P111" s="1"/>
      <c r="Q111" s="1"/>
      <c r="R111" s="1"/>
      <c r="S111" s="1"/>
      <c r="T111" s="1"/>
      <c r="U111" s="1"/>
      <c r="V111" s="1"/>
      <c r="W111" s="1"/>
      <c r="X111" s="1"/>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5.75">
      <c r="A112" s="1"/>
      <c r="B112" s="96"/>
      <c r="C112" s="96"/>
      <c r="D112" s="96"/>
      <c r="E112" s="96"/>
      <c r="F112" s="1"/>
      <c r="G112" s="1"/>
      <c r="H112" s="1"/>
      <c r="I112" s="1"/>
      <c r="J112" s="1"/>
      <c r="K112" s="1"/>
      <c r="L112" s="1"/>
      <c r="M112" s="1"/>
      <c r="N112" s="1"/>
      <c r="O112" s="1"/>
      <c r="P112" s="1"/>
      <c r="Q112" s="1"/>
      <c r="R112" s="1"/>
      <c r="S112" s="1"/>
      <c r="T112" s="1"/>
      <c r="U112" s="1"/>
      <c r="V112" s="1"/>
      <c r="W112" s="1"/>
      <c r="X112" s="1"/>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5.75">
      <c r="A113" s="1"/>
      <c r="B113" s="1"/>
      <c r="C113" s="1"/>
      <c r="D113" s="1"/>
      <c r="E113" s="1"/>
      <c r="F113" s="96"/>
      <c r="G113" s="72"/>
      <c r="H113" s="1"/>
      <c r="I113" s="1"/>
      <c r="J113" s="1"/>
      <c r="K113" s="1"/>
      <c r="L113" s="1"/>
      <c r="M113" s="1"/>
      <c r="N113" s="1"/>
      <c r="O113" s="1"/>
      <c r="P113" s="1"/>
      <c r="Q113" s="1"/>
      <c r="R113" s="1"/>
      <c r="S113" s="1"/>
      <c r="T113" s="1"/>
      <c r="U113" s="1"/>
      <c r="V113" s="1"/>
      <c r="W113" s="1"/>
      <c r="X113" s="1"/>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
      <c r="B118" s="1"/>
      <c r="C118" s="1"/>
      <c r="D118" s="1"/>
      <c r="E118" s="1"/>
      <c r="F118" s="1"/>
      <c r="G118" s="1"/>
      <c r="H118" s="1"/>
      <c r="I118" s="1"/>
      <c r="J118" s="1"/>
      <c r="K118" s="1"/>
      <c r="L118" s="1"/>
      <c r="O118" s="1"/>
      <c r="P118" s="1"/>
      <c r="Q118" s="1"/>
      <c r="R118" s="1"/>
      <c r="S118" s="1"/>
      <c r="T118" s="1"/>
      <c r="U118" s="1"/>
      <c r="V118" s="1"/>
      <c r="W118" s="1"/>
      <c r="X118" s="1"/>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F119" s="1"/>
      <c r="G119" s="1"/>
      <c r="H119" s="1"/>
      <c r="I119" s="1"/>
      <c r="J119" s="1"/>
      <c r="K119" s="1"/>
      <c r="L119" s="1"/>
      <c r="O119" s="1"/>
      <c r="P119" s="1"/>
      <c r="Q119" s="1"/>
      <c r="R119" s="1"/>
      <c r="S119" s="1"/>
      <c r="T119" s="1"/>
      <c r="U119" s="1"/>
      <c r="V119" s="1"/>
      <c r="W119" s="1"/>
      <c r="X119" s="1"/>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J120" s="1"/>
      <c r="K120" s="1"/>
      <c r="L120" s="1"/>
      <c r="M120" s="1"/>
      <c r="N120" s="1"/>
      <c r="O120" s="1"/>
      <c r="P120" s="1"/>
      <c r="Q120" s="1"/>
      <c r="R120" s="1"/>
      <c r="S120" s="1"/>
      <c r="T120" s="1"/>
      <c r="U120" s="1"/>
      <c r="V120" s="1"/>
      <c r="W120" s="1"/>
      <c r="X120" s="1"/>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sheetData>
  <mergeCells count="78">
    <mergeCell ref="A15:D15"/>
    <mergeCell ref="A1:H1"/>
    <mergeCell ref="A2:H2"/>
    <mergeCell ref="B5:J5"/>
    <mergeCell ref="A8:D8"/>
    <mergeCell ref="J8:M8"/>
    <mergeCell ref="A9:D9"/>
    <mergeCell ref="A10:D10"/>
    <mergeCell ref="A11:D11"/>
    <mergeCell ref="A12:D12"/>
    <mergeCell ref="A13:D13"/>
    <mergeCell ref="A14:D14"/>
    <mergeCell ref="A28:D28"/>
    <mergeCell ref="A16:D16"/>
    <mergeCell ref="O19:U19"/>
    <mergeCell ref="V19:X19"/>
    <mergeCell ref="A20:D20"/>
    <mergeCell ref="A21:D21"/>
    <mergeCell ref="A22:D22"/>
    <mergeCell ref="A23:D23"/>
    <mergeCell ref="A24:D24"/>
    <mergeCell ref="A25:D25"/>
    <mergeCell ref="A26:D26"/>
    <mergeCell ref="A27:D27"/>
    <mergeCell ref="A41:D41"/>
    <mergeCell ref="A29:D29"/>
    <mergeCell ref="A30:D30"/>
    <mergeCell ref="A31:D31"/>
    <mergeCell ref="A32:D32"/>
    <mergeCell ref="A33:D33"/>
    <mergeCell ref="A34:D34"/>
    <mergeCell ref="A35:D35"/>
    <mergeCell ref="A36:D36"/>
    <mergeCell ref="A38:D38"/>
    <mergeCell ref="A39:D39"/>
    <mergeCell ref="A40:D40"/>
    <mergeCell ref="A57:D57"/>
    <mergeCell ref="A42:D42"/>
    <mergeCell ref="A43:D43"/>
    <mergeCell ref="A46:D46"/>
    <mergeCell ref="A49:D49"/>
    <mergeCell ref="A50:D50"/>
    <mergeCell ref="A51:D51"/>
    <mergeCell ref="A52:D52"/>
    <mergeCell ref="A53:D53"/>
    <mergeCell ref="A54:D54"/>
    <mergeCell ref="A55:D55"/>
    <mergeCell ref="A56:D56"/>
    <mergeCell ref="A72:D72"/>
    <mergeCell ref="A61:D61"/>
    <mergeCell ref="A62:D62"/>
    <mergeCell ref="A63:D63"/>
    <mergeCell ref="A64:D64"/>
    <mergeCell ref="A65:D65"/>
    <mergeCell ref="A66:D66"/>
    <mergeCell ref="A67:D67"/>
    <mergeCell ref="A68:D68"/>
    <mergeCell ref="A69:D69"/>
    <mergeCell ref="A70:D70"/>
    <mergeCell ref="A71:D71"/>
    <mergeCell ref="A84:D84"/>
    <mergeCell ref="A73:D73"/>
    <mergeCell ref="A74:D74"/>
    <mergeCell ref="A75:D75"/>
    <mergeCell ref="A76:D76"/>
    <mergeCell ref="A77:D77"/>
    <mergeCell ref="A78:D78"/>
    <mergeCell ref="A79:D79"/>
    <mergeCell ref="A80:D80"/>
    <mergeCell ref="A81:D81"/>
    <mergeCell ref="A82:D82"/>
    <mergeCell ref="A83:D83"/>
    <mergeCell ref="A85:D85"/>
    <mergeCell ref="I88:I89"/>
    <mergeCell ref="J88:J89"/>
    <mergeCell ref="K88:K89"/>
    <mergeCell ref="N88:N89"/>
    <mergeCell ref="F89:G89"/>
  </mergeCells>
  <pageMargins left="0.7" right="0.7" top="0.75" bottom="0.75" header="0.3" footer="0.3"/>
  <pageSetup paperSize="9" scale="29" fitToWidth="0" orientation="landscape" horizontalDpi="300" verticalDpi="300" r:id="rId1"/>
  <rowBreaks count="1" manualBreakCount="1">
    <brk id="99"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611F2-95C9-4FCA-ADCF-83E0030636CB}">
  <sheetPr>
    <pageSetUpPr fitToPage="1"/>
  </sheetPr>
  <dimension ref="A1:BT147"/>
  <sheetViews>
    <sheetView view="pageBreakPreview" topLeftCell="A5" zoomScale="87" zoomScaleNormal="70" zoomScaleSheetLayoutView="87" workbookViewId="0">
      <selection activeCell="A9" sqref="A9:D29"/>
    </sheetView>
  </sheetViews>
  <sheetFormatPr baseColWidth="10" defaultColWidth="10.7109375" defaultRowHeight="15"/>
  <cols>
    <col min="3" max="3" width="11.42578125" customWidth="1"/>
    <col min="4" max="4" width="21.7109375" bestFit="1" customWidth="1"/>
    <col min="5" max="6" width="11.42578125" customWidth="1"/>
    <col min="7" max="7" width="13.42578125" customWidth="1"/>
    <col min="8" max="8" width="15.42578125" customWidth="1"/>
    <col min="10" max="10" width="13" customWidth="1"/>
    <col min="11" max="12" width="13.42578125" customWidth="1"/>
    <col min="13" max="13" width="12.42578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137</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c r="B9" s="274"/>
      <c r="C9" s="274"/>
      <c r="D9" s="275"/>
      <c r="E9" s="4" t="s">
        <v>11</v>
      </c>
      <c r="F9" s="129"/>
      <c r="G9" s="129"/>
      <c r="H9" s="148">
        <f>G9*F9</f>
        <v>0</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66"/>
      <c r="B10" s="267"/>
      <c r="C10" s="267"/>
      <c r="D10" s="268"/>
      <c r="E10" s="4" t="s">
        <v>11</v>
      </c>
      <c r="F10" s="129"/>
      <c r="G10" s="129"/>
      <c r="H10" s="148">
        <f t="shared" ref="H10:H29" si="0">G10*F10</f>
        <v>0</v>
      </c>
      <c r="I10" s="38"/>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66"/>
      <c r="B11" s="267"/>
      <c r="C11" s="267"/>
      <c r="D11" s="268"/>
      <c r="E11" s="4" t="s">
        <v>11</v>
      </c>
      <c r="F11" s="129"/>
      <c r="G11" s="129"/>
      <c r="H11" s="148">
        <f t="shared" si="0"/>
        <v>0</v>
      </c>
      <c r="I11" s="38"/>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66"/>
      <c r="B12" s="267"/>
      <c r="C12" s="267"/>
      <c r="D12" s="268"/>
      <c r="E12" s="4" t="s">
        <v>11</v>
      </c>
      <c r="F12" s="129"/>
      <c r="G12" s="129"/>
      <c r="H12" s="148">
        <f t="shared" si="0"/>
        <v>0</v>
      </c>
      <c r="I12" s="38"/>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66"/>
      <c r="B13" s="267"/>
      <c r="C13" s="267"/>
      <c r="D13" s="268"/>
      <c r="E13" s="4" t="s">
        <v>11</v>
      </c>
      <c r="F13" s="129"/>
      <c r="G13" s="129"/>
      <c r="H13" s="148">
        <f t="shared" si="0"/>
        <v>0</v>
      </c>
      <c r="I13" s="38"/>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66"/>
      <c r="B14" s="267"/>
      <c r="C14" s="267"/>
      <c r="D14" s="268"/>
      <c r="E14" s="4" t="s">
        <v>11</v>
      </c>
      <c r="F14" s="129"/>
      <c r="G14" s="129"/>
      <c r="H14" s="148">
        <f t="shared" si="0"/>
        <v>0</v>
      </c>
      <c r="I14" s="38"/>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66"/>
      <c r="B15" s="267"/>
      <c r="C15" s="267"/>
      <c r="D15" s="268"/>
      <c r="E15" s="4" t="s">
        <v>11</v>
      </c>
      <c r="F15" s="129"/>
      <c r="G15" s="129"/>
      <c r="H15" s="148">
        <f t="shared" si="0"/>
        <v>0</v>
      </c>
      <c r="I15" s="38"/>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c r="B16" s="267"/>
      <c r="C16" s="267"/>
      <c r="D16" s="268"/>
      <c r="E16" s="4" t="s">
        <v>11</v>
      </c>
      <c r="F16" s="129"/>
      <c r="G16" s="129"/>
      <c r="H16" s="148">
        <f t="shared" si="0"/>
        <v>0</v>
      </c>
      <c r="I16" s="38"/>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266"/>
      <c r="B17" s="267"/>
      <c r="C17" s="267"/>
      <c r="D17" s="268"/>
      <c r="E17" s="4" t="s">
        <v>11</v>
      </c>
      <c r="F17" s="129"/>
      <c r="G17" s="129"/>
      <c r="H17" s="148">
        <f t="shared" si="0"/>
        <v>0</v>
      </c>
      <c r="I17" s="38"/>
      <c r="J17" s="16"/>
      <c r="K17" s="139"/>
      <c r="L17" s="139"/>
      <c r="M17" s="139"/>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2"/>
      <c r="B18" s="267"/>
      <c r="C18" s="267"/>
      <c r="D18" s="268"/>
      <c r="E18" s="4" t="s">
        <v>11</v>
      </c>
      <c r="F18" s="129"/>
      <c r="G18" s="129"/>
      <c r="H18" s="148">
        <f t="shared" si="0"/>
        <v>0</v>
      </c>
      <c r="I18" s="38"/>
      <c r="J18" s="16"/>
      <c r="K18" s="139"/>
      <c r="L18" s="139"/>
      <c r="M18" s="139"/>
      <c r="N18" s="139"/>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266"/>
      <c r="B19" s="267"/>
      <c r="C19" s="267"/>
      <c r="D19" s="268"/>
      <c r="E19" s="4" t="s">
        <v>11</v>
      </c>
      <c r="F19" s="129"/>
      <c r="G19" s="129"/>
      <c r="H19" s="148">
        <f t="shared" si="0"/>
        <v>0</v>
      </c>
      <c r="I19" s="38"/>
      <c r="J19" s="16"/>
      <c r="K19" s="139"/>
      <c r="L19" s="139"/>
      <c r="M19" s="139"/>
      <c r="N19" s="139"/>
      <c r="O19" s="16"/>
      <c r="P19" s="16"/>
      <c r="Q19" s="16"/>
      <c r="R19" s="16"/>
      <c r="S19" s="16"/>
      <c r="T19" s="16"/>
      <c r="U19" s="16"/>
      <c r="V19" s="16"/>
      <c r="W19" s="16"/>
      <c r="X19" s="16"/>
      <c r="Y19" s="1"/>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15.75">
      <c r="A20" s="266"/>
      <c r="B20" s="267"/>
      <c r="C20" s="267"/>
      <c r="D20" s="268"/>
      <c r="E20" s="4" t="s">
        <v>11</v>
      </c>
      <c r="F20" s="129"/>
      <c r="G20" s="129"/>
      <c r="H20" s="148">
        <f t="shared" si="0"/>
        <v>0</v>
      </c>
      <c r="I20" s="38"/>
      <c r="J20" s="16"/>
      <c r="K20" s="139"/>
      <c r="L20" s="139"/>
      <c r="M20" s="139"/>
      <c r="N20" s="139"/>
      <c r="O20" s="16"/>
      <c r="P20" s="16"/>
      <c r="Q20" s="16"/>
      <c r="R20" s="16"/>
      <c r="S20" s="16"/>
      <c r="T20" s="16"/>
      <c r="U20" s="16"/>
      <c r="V20" s="16"/>
      <c r="W20" s="16"/>
      <c r="X20" s="16"/>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66"/>
      <c r="B21" s="267"/>
      <c r="C21" s="267"/>
      <c r="D21" s="268"/>
      <c r="E21" s="4" t="s">
        <v>11</v>
      </c>
      <c r="F21" s="129"/>
      <c r="G21" s="129"/>
      <c r="H21" s="148">
        <f t="shared" si="0"/>
        <v>0</v>
      </c>
      <c r="I21" s="38"/>
      <c r="J21" s="16"/>
      <c r="K21" s="139"/>
      <c r="L21" s="139"/>
      <c r="M21" s="139"/>
      <c r="N21" s="139"/>
      <c r="O21" s="16"/>
      <c r="P21" s="16"/>
      <c r="Q21" s="16"/>
      <c r="R21" s="16"/>
      <c r="S21" s="16"/>
      <c r="T21" s="16"/>
      <c r="U21" s="16"/>
      <c r="V21" s="16"/>
      <c r="W21" s="16"/>
      <c r="X21" s="16"/>
      <c r="Y21" s="1"/>
      <c r="Z21" s="120"/>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row>
    <row r="22" spans="1:72" ht="15.75">
      <c r="A22" s="266"/>
      <c r="B22" s="267"/>
      <c r="C22" s="267"/>
      <c r="D22" s="268"/>
      <c r="E22" s="4" t="s">
        <v>11</v>
      </c>
      <c r="F22" s="129"/>
      <c r="G22" s="129"/>
      <c r="H22" s="148">
        <f t="shared" si="0"/>
        <v>0</v>
      </c>
      <c r="I22" s="134"/>
      <c r="J22" s="16"/>
      <c r="K22" s="139"/>
      <c r="L22" s="139"/>
      <c r="M22" s="139"/>
      <c r="N22" s="139"/>
      <c r="O22" s="16"/>
      <c r="P22" s="16"/>
      <c r="Q22" s="16"/>
      <c r="R22" s="16"/>
      <c r="S22" s="16"/>
      <c r="T22" s="16"/>
      <c r="U22" s="16"/>
      <c r="V22" s="16"/>
      <c r="W22" s="16"/>
      <c r="X22" s="16"/>
      <c r="Y22" s="1"/>
      <c r="Z22" s="120"/>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row>
    <row r="23" spans="1:72" ht="15.75">
      <c r="A23" s="266"/>
      <c r="B23" s="267"/>
      <c r="C23" s="267"/>
      <c r="D23" s="268"/>
      <c r="E23" s="4" t="s">
        <v>183</v>
      </c>
      <c r="F23" s="129"/>
      <c r="G23" s="129"/>
      <c r="H23" s="148">
        <f t="shared" si="0"/>
        <v>0</v>
      </c>
      <c r="I23" s="134"/>
      <c r="J23" s="16"/>
      <c r="K23" s="139"/>
      <c r="L23" s="139"/>
      <c r="M23" s="139"/>
      <c r="N23" s="139"/>
      <c r="O23" s="16"/>
      <c r="P23" s="16"/>
      <c r="Q23" s="16"/>
      <c r="R23" s="16"/>
      <c r="S23" s="16"/>
      <c r="T23" s="16"/>
      <c r="U23" s="16"/>
      <c r="V23" s="16"/>
      <c r="W23" s="16"/>
      <c r="X23" s="16"/>
      <c r="Y23" s="1"/>
      <c r="Z23" s="120"/>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row>
    <row r="24" spans="1:72" ht="15.75">
      <c r="A24" s="266"/>
      <c r="B24" s="267"/>
      <c r="C24" s="267"/>
      <c r="D24" s="268"/>
      <c r="E24" s="4" t="s">
        <v>11</v>
      </c>
      <c r="F24" s="129"/>
      <c r="G24" s="129"/>
      <c r="H24" s="148">
        <f t="shared" si="0"/>
        <v>0</v>
      </c>
      <c r="I24" s="134"/>
      <c r="J24" s="16"/>
      <c r="K24" s="139"/>
      <c r="L24" s="139"/>
      <c r="M24" s="139"/>
      <c r="N24" s="139"/>
      <c r="O24" s="16"/>
      <c r="P24" s="16"/>
      <c r="Q24" s="16"/>
      <c r="R24" s="16"/>
      <c r="S24" s="16"/>
      <c r="T24" s="16"/>
      <c r="U24" s="16"/>
      <c r="V24" s="16"/>
      <c r="W24" s="16"/>
      <c r="X24" s="16"/>
      <c r="Y24" s="1"/>
      <c r="Z24" s="120"/>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row>
    <row r="25" spans="1:72" ht="15.75">
      <c r="A25" s="266"/>
      <c r="B25" s="267"/>
      <c r="C25" s="267"/>
      <c r="D25" s="268"/>
      <c r="E25" s="4" t="s">
        <v>196</v>
      </c>
      <c r="F25" s="129"/>
      <c r="G25" s="129"/>
      <c r="H25" s="148">
        <f t="shared" si="0"/>
        <v>0</v>
      </c>
      <c r="I25" s="134"/>
      <c r="J25" s="16"/>
      <c r="K25" s="139"/>
      <c r="L25" s="280" t="s">
        <v>158</v>
      </c>
      <c r="M25" s="280"/>
      <c r="N25" s="280"/>
      <c r="O25" s="280"/>
      <c r="P25" s="280"/>
      <c r="Q25" s="280"/>
      <c r="R25" s="16"/>
      <c r="S25" s="16"/>
      <c r="T25" s="16"/>
      <c r="U25" s="16"/>
      <c r="V25" s="16"/>
      <c r="W25" s="16"/>
      <c r="X25" s="16"/>
      <c r="Y25" s="1"/>
      <c r="Z25" s="120"/>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row>
    <row r="26" spans="1:72" ht="15.75">
      <c r="A26" s="272"/>
      <c r="B26" s="267"/>
      <c r="C26" s="267"/>
      <c r="D26" s="268"/>
      <c r="E26" s="4" t="s">
        <v>11</v>
      </c>
      <c r="F26" s="129"/>
      <c r="G26" s="129"/>
      <c r="H26" s="148">
        <f t="shared" si="0"/>
        <v>0</v>
      </c>
      <c r="I26" s="134"/>
      <c r="J26" s="16"/>
      <c r="K26" s="139"/>
      <c r="L26" s="280"/>
      <c r="M26" s="280"/>
      <c r="N26" s="280"/>
      <c r="O26" s="280"/>
      <c r="P26" s="280"/>
      <c r="Q26" s="280"/>
      <c r="R26" s="16"/>
      <c r="S26" s="16"/>
      <c r="T26" s="16"/>
      <c r="U26" s="16"/>
      <c r="V26" s="16"/>
      <c r="W26" s="16"/>
      <c r="X26" s="16"/>
      <c r="Y26" s="1"/>
      <c r="Z26" s="120"/>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row>
    <row r="27" spans="1:72" ht="15.75">
      <c r="A27" s="266"/>
      <c r="B27" s="267"/>
      <c r="C27" s="267"/>
      <c r="D27" s="268"/>
      <c r="E27" s="4" t="s">
        <v>11</v>
      </c>
      <c r="F27" s="129"/>
      <c r="G27" s="129"/>
      <c r="H27" s="148">
        <f t="shared" si="0"/>
        <v>0</v>
      </c>
      <c r="I27" s="134"/>
      <c r="J27" s="16"/>
      <c r="K27" s="139"/>
      <c r="L27" s="280"/>
      <c r="M27" s="280"/>
      <c r="N27" s="280"/>
      <c r="O27" s="280"/>
      <c r="P27" s="280"/>
      <c r="Q27" s="280"/>
      <c r="R27" s="16"/>
      <c r="S27" s="16"/>
      <c r="T27" s="16"/>
      <c r="U27" s="16"/>
      <c r="V27" s="16"/>
      <c r="W27" s="16"/>
      <c r="X27" s="16"/>
      <c r="Y27" s="1"/>
      <c r="Z27" s="120"/>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row>
    <row r="28" spans="1:72" ht="15.75">
      <c r="A28" s="266"/>
      <c r="B28" s="267"/>
      <c r="C28" s="267"/>
      <c r="D28" s="268"/>
      <c r="E28" s="4" t="s">
        <v>200</v>
      </c>
      <c r="F28" s="129"/>
      <c r="G28" s="129"/>
      <c r="H28" s="148">
        <f t="shared" si="0"/>
        <v>0</v>
      </c>
      <c r="I28" s="134"/>
      <c r="J28" s="16"/>
      <c r="K28" s="139"/>
      <c r="L28" s="280"/>
      <c r="M28" s="280"/>
      <c r="N28" s="280"/>
      <c r="O28" s="280"/>
      <c r="P28" s="280"/>
      <c r="Q28" s="280"/>
      <c r="R28" s="16"/>
      <c r="S28" s="16"/>
      <c r="T28" s="16"/>
      <c r="U28" s="16"/>
      <c r="V28" s="16"/>
      <c r="W28" s="16"/>
      <c r="X28" s="16"/>
      <c r="Y28" s="1"/>
      <c r="Z28" s="120"/>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row>
    <row r="29" spans="1:72" ht="15.75">
      <c r="A29" s="266"/>
      <c r="B29" s="267"/>
      <c r="C29" s="267"/>
      <c r="D29" s="268"/>
      <c r="E29" s="4" t="s">
        <v>11</v>
      </c>
      <c r="F29" s="129"/>
      <c r="G29" s="129"/>
      <c r="H29" s="148">
        <f t="shared" si="0"/>
        <v>0</v>
      </c>
      <c r="I29" s="134">
        <f>H29*1.455</f>
        <v>0</v>
      </c>
      <c r="J29" s="16"/>
      <c r="K29" s="139"/>
      <c r="L29" s="139"/>
      <c r="M29" s="139"/>
      <c r="N29" s="139"/>
      <c r="O29" s="16"/>
      <c r="P29" s="16"/>
      <c r="Q29" s="16"/>
      <c r="R29" s="16"/>
      <c r="S29" s="16"/>
      <c r="T29" s="16"/>
      <c r="U29" s="16"/>
      <c r="V29" s="16"/>
      <c r="W29" s="16"/>
      <c r="X29" s="16"/>
      <c r="Y29" s="1"/>
      <c r="Z29" s="120"/>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row>
    <row r="30" spans="1:72" ht="15.75">
      <c r="A30" s="16"/>
      <c r="B30" s="16"/>
      <c r="C30" s="16"/>
      <c r="D30" s="16"/>
      <c r="E30" s="16"/>
      <c r="F30" s="16"/>
      <c r="G30" s="6" t="s">
        <v>12</v>
      </c>
      <c r="H30" s="6">
        <f>SUM(H9:H29)</f>
        <v>0</v>
      </c>
      <c r="I30" s="134"/>
      <c r="J30" s="2"/>
      <c r="K30" s="139"/>
      <c r="L30" s="139"/>
      <c r="M30" s="143"/>
      <c r="N30" s="139"/>
      <c r="O30" s="16"/>
      <c r="P30" s="16"/>
      <c r="Q30" s="16"/>
      <c r="R30" s="16"/>
      <c r="S30" s="16"/>
      <c r="T30" s="16"/>
      <c r="U30" s="16"/>
      <c r="V30" s="16"/>
      <c r="W30" s="16"/>
      <c r="X30" s="16"/>
      <c r="Y30" s="1"/>
      <c r="Z30" s="120"/>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row>
    <row r="31" spans="1:72" ht="15.75">
      <c r="A31" s="27"/>
      <c r="B31" s="16"/>
      <c r="C31" s="16"/>
      <c r="D31" s="16"/>
      <c r="E31" s="16"/>
      <c r="F31" s="16"/>
      <c r="G31" s="16"/>
      <c r="H31" s="30"/>
      <c r="I31" s="30"/>
      <c r="J31" s="144"/>
      <c r="K31" s="144"/>
      <c r="L31" s="16"/>
      <c r="M31" s="3"/>
      <c r="N31" s="16"/>
      <c r="O31" s="16"/>
      <c r="P31" s="16"/>
      <c r="Q31" s="16"/>
      <c r="R31" s="16"/>
      <c r="S31" s="16"/>
      <c r="T31" s="16"/>
      <c r="U31" s="16"/>
      <c r="V31" s="16"/>
      <c r="W31" s="16"/>
      <c r="X31" s="16"/>
      <c r="Y31" s="1"/>
      <c r="Z31" s="120"/>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row>
    <row r="32" spans="1:72" ht="15.75">
      <c r="A32" s="3" t="s">
        <v>13</v>
      </c>
      <c r="B32" s="7"/>
      <c r="C32" s="7"/>
      <c r="D32" s="7"/>
      <c r="E32" s="7"/>
      <c r="F32" s="7"/>
      <c r="G32" s="8"/>
      <c r="H32" s="9"/>
      <c r="I32" s="9"/>
      <c r="J32" s="10"/>
      <c r="K32" s="7"/>
      <c r="L32" s="7"/>
      <c r="M32" s="7"/>
      <c r="N32" s="7"/>
      <c r="O32" s="269" t="s">
        <v>14</v>
      </c>
      <c r="P32" s="270"/>
      <c r="Q32" s="270"/>
      <c r="R32" s="270"/>
      <c r="S32" s="270"/>
      <c r="T32" s="270"/>
      <c r="U32" s="271"/>
      <c r="V32" s="263" t="s">
        <v>15</v>
      </c>
      <c r="W32" s="263"/>
      <c r="X32" s="264"/>
      <c r="Y32" s="1" t="s">
        <v>157</v>
      </c>
      <c r="Z32" s="120"/>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row>
    <row r="33" spans="1:72" ht="31.5">
      <c r="A33" s="265" t="s">
        <v>16</v>
      </c>
      <c r="B33" s="265"/>
      <c r="C33" s="265"/>
      <c r="D33" s="265"/>
      <c r="E33" s="121" t="s">
        <v>8</v>
      </c>
      <c r="F33" s="121" t="s">
        <v>9</v>
      </c>
      <c r="G33" s="121" t="s">
        <v>159</v>
      </c>
      <c r="H33" s="121" t="s">
        <v>0</v>
      </c>
      <c r="I33" s="121" t="s">
        <v>9</v>
      </c>
      <c r="J33" s="121" t="s">
        <v>17</v>
      </c>
      <c r="K33" s="121" t="s">
        <v>0</v>
      </c>
      <c r="L33" s="121" t="s">
        <v>9</v>
      </c>
      <c r="M33" s="11" t="s">
        <v>160</v>
      </c>
      <c r="N33" s="121" t="s">
        <v>0</v>
      </c>
      <c r="O33" s="121" t="s">
        <v>18</v>
      </c>
      <c r="P33" s="121" t="s">
        <v>19</v>
      </c>
      <c r="Q33" s="121" t="s">
        <v>20</v>
      </c>
      <c r="R33" s="121" t="s">
        <v>21</v>
      </c>
      <c r="S33" s="121" t="s">
        <v>22</v>
      </c>
      <c r="T33" s="121" t="s">
        <v>23</v>
      </c>
      <c r="U33" s="121" t="s">
        <v>24</v>
      </c>
      <c r="V33" s="11" t="s">
        <v>25</v>
      </c>
      <c r="W33" s="11" t="s">
        <v>24</v>
      </c>
      <c r="X33" s="11" t="s">
        <v>26</v>
      </c>
      <c r="Y33" s="1"/>
      <c r="Z33" s="120"/>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row>
    <row r="34" spans="1:72" ht="15.75">
      <c r="A34" s="242" t="s">
        <v>30</v>
      </c>
      <c r="B34" s="243"/>
      <c r="C34" s="243"/>
      <c r="D34" s="244"/>
      <c r="E34" s="124" t="s">
        <v>28</v>
      </c>
      <c r="F34" s="128"/>
      <c r="G34" s="12">
        <v>390.39</v>
      </c>
      <c r="H34" s="12">
        <f t="shared" ref="H34:H48" si="1">F34*G34</f>
        <v>0</v>
      </c>
      <c r="I34" s="128"/>
      <c r="J34" s="13">
        <v>358.81</v>
      </c>
      <c r="K34" s="13">
        <f t="shared" ref="K34:K56" si="2">I34*J34</f>
        <v>0</v>
      </c>
      <c r="L34" s="129"/>
      <c r="M34" s="13">
        <v>538.27</v>
      </c>
      <c r="N34" s="13">
        <f t="shared" ref="N34:N56" si="3">L34*M34</f>
        <v>0</v>
      </c>
      <c r="O34" s="107"/>
      <c r="P34" s="107"/>
      <c r="Q34" s="107"/>
      <c r="R34" s="107"/>
      <c r="S34" s="107"/>
      <c r="T34" s="107"/>
      <c r="U34" s="107"/>
      <c r="V34" s="15">
        <f t="shared" ref="V34:V56" si="4">+O34+P34+Q34+R34+S34+T34+U34-W34-X34</f>
        <v>0</v>
      </c>
      <c r="W34" s="107"/>
      <c r="X34" s="107"/>
      <c r="Y34" s="16"/>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ht="15.75">
      <c r="A35" s="260" t="s">
        <v>163</v>
      </c>
      <c r="B35" s="260"/>
      <c r="C35" s="260"/>
      <c r="D35" s="260"/>
      <c r="E35" s="124" t="s">
        <v>28</v>
      </c>
      <c r="F35" s="128"/>
      <c r="G35" s="12">
        <v>243.45</v>
      </c>
      <c r="H35" s="12">
        <f t="shared" si="1"/>
        <v>0</v>
      </c>
      <c r="I35" s="128"/>
      <c r="J35" s="13">
        <v>211.59</v>
      </c>
      <c r="K35" s="13">
        <f t="shared" si="2"/>
        <v>0</v>
      </c>
      <c r="L35" s="129"/>
      <c r="M35" s="13">
        <v>317.39</v>
      </c>
      <c r="N35" s="13">
        <f t="shared" si="3"/>
        <v>0</v>
      </c>
      <c r="O35" s="107"/>
      <c r="P35" s="107"/>
      <c r="Q35" s="107"/>
      <c r="R35" s="107"/>
      <c r="S35" s="107"/>
      <c r="T35" s="107"/>
      <c r="U35" s="107"/>
      <c r="V35" s="15">
        <f t="shared" si="4"/>
        <v>0</v>
      </c>
      <c r="W35" s="107"/>
      <c r="X35" s="107"/>
      <c r="Y35" s="16" t="s">
        <v>168</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s="102" customFormat="1" ht="15.75">
      <c r="A36" s="242" t="s">
        <v>31</v>
      </c>
      <c r="B36" s="243"/>
      <c r="C36" s="243"/>
      <c r="D36" s="244"/>
      <c r="E36" s="124" t="s">
        <v>28</v>
      </c>
      <c r="F36" s="128"/>
      <c r="G36" s="14">
        <v>390.39</v>
      </c>
      <c r="H36" s="12">
        <f t="shared" si="1"/>
        <v>0</v>
      </c>
      <c r="I36" s="128"/>
      <c r="J36" s="13">
        <v>358.81</v>
      </c>
      <c r="K36" s="13">
        <f t="shared" si="2"/>
        <v>0</v>
      </c>
      <c r="L36" s="129"/>
      <c r="M36" s="13">
        <v>538.22</v>
      </c>
      <c r="N36" s="13">
        <f t="shared" si="3"/>
        <v>0</v>
      </c>
      <c r="O36" s="107"/>
      <c r="P36" s="107"/>
      <c r="Q36" s="107"/>
      <c r="R36" s="107"/>
      <c r="S36" s="107"/>
      <c r="T36" s="107"/>
      <c r="U36" s="107"/>
      <c r="V36" s="15">
        <f t="shared" si="4"/>
        <v>0</v>
      </c>
      <c r="W36" s="107"/>
      <c r="X36" s="107"/>
      <c r="Y36" s="7" t="s">
        <v>161</v>
      </c>
      <c r="Z36" s="101"/>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row>
    <row r="37" spans="1:72" s="106" customFormat="1" ht="15.75">
      <c r="A37" s="242" t="s">
        <v>32</v>
      </c>
      <c r="B37" s="243"/>
      <c r="C37" s="243"/>
      <c r="D37" s="244"/>
      <c r="E37" s="124" t="s">
        <v>28</v>
      </c>
      <c r="F37" s="128"/>
      <c r="G37" s="14">
        <v>231.67</v>
      </c>
      <c r="H37" s="12">
        <f t="shared" si="1"/>
        <v>0</v>
      </c>
      <c r="I37" s="128"/>
      <c r="J37" s="13">
        <v>197.63</v>
      </c>
      <c r="K37" s="13">
        <f t="shared" si="2"/>
        <v>0</v>
      </c>
      <c r="L37" s="129"/>
      <c r="M37" s="13">
        <v>296.45</v>
      </c>
      <c r="N37" s="13">
        <f t="shared" si="3"/>
        <v>0</v>
      </c>
      <c r="O37" s="107"/>
      <c r="P37" s="107"/>
      <c r="Q37" s="107"/>
      <c r="R37" s="107"/>
      <c r="S37" s="107"/>
      <c r="T37" s="107"/>
      <c r="U37" s="107"/>
      <c r="V37" s="15">
        <f t="shared" si="4"/>
        <v>0</v>
      </c>
      <c r="W37" s="107"/>
      <c r="X37" s="107"/>
      <c r="Y37" s="104" t="s">
        <v>162</v>
      </c>
      <c r="Z37" s="105"/>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c r="BO37" s="104"/>
      <c r="BP37" s="104"/>
      <c r="BQ37" s="104"/>
      <c r="BR37" s="104"/>
      <c r="BS37" s="104"/>
      <c r="BT37" s="104"/>
    </row>
    <row r="38" spans="1:72" ht="15.75">
      <c r="A38" s="242" t="s">
        <v>33</v>
      </c>
      <c r="B38" s="243"/>
      <c r="C38" s="243"/>
      <c r="D38" s="244"/>
      <c r="E38" s="124" t="s">
        <v>28</v>
      </c>
      <c r="F38" s="128"/>
      <c r="G38" s="14">
        <v>310.62</v>
      </c>
      <c r="H38" s="12">
        <f t="shared" si="1"/>
        <v>0</v>
      </c>
      <c r="I38" s="128"/>
      <c r="J38" s="13">
        <v>291.24</v>
      </c>
      <c r="K38" s="13">
        <f t="shared" si="2"/>
        <v>0</v>
      </c>
      <c r="L38" s="129"/>
      <c r="M38" s="13">
        <v>436.87</v>
      </c>
      <c r="N38" s="13">
        <f t="shared" si="3"/>
        <v>0</v>
      </c>
      <c r="O38" s="107"/>
      <c r="P38" s="107"/>
      <c r="Q38" s="107"/>
      <c r="R38" s="107"/>
      <c r="S38" s="107"/>
      <c r="T38" s="107"/>
      <c r="U38" s="107"/>
      <c r="V38" s="15">
        <f t="shared" si="4"/>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s="100" customFormat="1" ht="15.75">
      <c r="A39" s="242" t="s">
        <v>34</v>
      </c>
      <c r="B39" s="243"/>
      <c r="C39" s="243"/>
      <c r="D39" s="244"/>
      <c r="E39" s="124" t="s">
        <v>28</v>
      </c>
      <c r="F39" s="128"/>
      <c r="G39" s="14">
        <v>310.62</v>
      </c>
      <c r="H39" s="12">
        <f t="shared" si="1"/>
        <v>0</v>
      </c>
      <c r="I39" s="128"/>
      <c r="J39" s="13">
        <v>291.24</v>
      </c>
      <c r="K39" s="13">
        <f t="shared" si="2"/>
        <v>0</v>
      </c>
      <c r="L39" s="129"/>
      <c r="M39" s="13">
        <v>436.87</v>
      </c>
      <c r="N39" s="13">
        <f t="shared" si="3"/>
        <v>0</v>
      </c>
      <c r="O39" s="107"/>
      <c r="P39" s="107"/>
      <c r="Q39" s="107"/>
      <c r="R39" s="107"/>
      <c r="S39" s="107"/>
      <c r="T39" s="107"/>
      <c r="U39" s="107"/>
      <c r="V39" s="15">
        <f t="shared" si="4"/>
        <v>0</v>
      </c>
      <c r="W39" s="107"/>
      <c r="X39" s="107"/>
      <c r="Y39" s="16" t="s">
        <v>164</v>
      </c>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s="106" customFormat="1" ht="15.75">
      <c r="A40" s="260" t="s">
        <v>128</v>
      </c>
      <c r="B40" s="260"/>
      <c r="C40" s="260"/>
      <c r="D40" s="260"/>
      <c r="E40" s="124" t="s">
        <v>28</v>
      </c>
      <c r="F40" s="128"/>
      <c r="G40" s="14"/>
      <c r="H40" s="12">
        <f t="shared" si="1"/>
        <v>0</v>
      </c>
      <c r="I40" s="128"/>
      <c r="J40" s="13">
        <v>0</v>
      </c>
      <c r="K40" s="13">
        <f t="shared" si="2"/>
        <v>0</v>
      </c>
      <c r="L40" s="129"/>
      <c r="M40" s="13">
        <v>0</v>
      </c>
      <c r="N40" s="13">
        <f t="shared" si="3"/>
        <v>0</v>
      </c>
      <c r="O40" s="107"/>
      <c r="P40" s="107"/>
      <c r="Q40" s="107"/>
      <c r="R40" s="107"/>
      <c r="S40" s="107"/>
      <c r="T40" s="108"/>
      <c r="U40" s="107"/>
      <c r="V40" s="15">
        <f t="shared" si="4"/>
        <v>0</v>
      </c>
      <c r="W40" s="107"/>
      <c r="X40" s="107"/>
      <c r="Y40" s="104"/>
      <c r="Z40" s="105"/>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c r="BQ40" s="104"/>
      <c r="BR40" s="104"/>
      <c r="BS40" s="104"/>
      <c r="BT40" s="104"/>
    </row>
    <row r="41" spans="1:72" ht="15.75">
      <c r="A41" s="242" t="s">
        <v>35</v>
      </c>
      <c r="B41" s="243"/>
      <c r="C41" s="243"/>
      <c r="D41" s="244"/>
      <c r="E41" s="124" t="s">
        <v>28</v>
      </c>
      <c r="F41" s="128"/>
      <c r="G41" s="14">
        <v>199.6</v>
      </c>
      <c r="H41" s="14">
        <f t="shared" si="1"/>
        <v>0</v>
      </c>
      <c r="I41" s="128"/>
      <c r="J41" s="13">
        <v>159.6</v>
      </c>
      <c r="K41" s="13">
        <f t="shared" si="2"/>
        <v>0</v>
      </c>
      <c r="L41" s="129"/>
      <c r="M41" s="13">
        <v>239.4</v>
      </c>
      <c r="N41" s="13">
        <f t="shared" si="3"/>
        <v>0</v>
      </c>
      <c r="O41" s="107"/>
      <c r="P41" s="107"/>
      <c r="Q41" s="107"/>
      <c r="R41" s="107"/>
      <c r="S41" s="107"/>
      <c r="T41" s="108"/>
      <c r="U41" s="107"/>
      <c r="V41" s="15">
        <f t="shared" si="4"/>
        <v>0</v>
      </c>
      <c r="W41" s="107"/>
      <c r="X41" s="107"/>
      <c r="Y41" s="16"/>
      <c r="Z41" s="17"/>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row>
    <row r="42" spans="1:72" s="106" customFormat="1" ht="15.75">
      <c r="A42" s="260" t="s">
        <v>129</v>
      </c>
      <c r="B42" s="260"/>
      <c r="C42" s="260"/>
      <c r="D42" s="260"/>
      <c r="E42" s="124" t="s">
        <v>28</v>
      </c>
      <c r="F42" s="128"/>
      <c r="G42" s="14">
        <v>199.6</v>
      </c>
      <c r="H42" s="14">
        <f t="shared" si="1"/>
        <v>0</v>
      </c>
      <c r="I42" s="128"/>
      <c r="J42" s="13">
        <v>159.6</v>
      </c>
      <c r="K42" s="13">
        <f t="shared" si="2"/>
        <v>0</v>
      </c>
      <c r="L42" s="129"/>
      <c r="M42" s="13">
        <v>239.4</v>
      </c>
      <c r="N42" s="13">
        <f t="shared" si="3"/>
        <v>0</v>
      </c>
      <c r="O42" s="107"/>
      <c r="P42" s="107"/>
      <c r="Q42" s="107"/>
      <c r="R42" s="107"/>
      <c r="S42" s="107"/>
      <c r="T42" s="108"/>
      <c r="U42" s="107"/>
      <c r="V42" s="15">
        <f t="shared" si="4"/>
        <v>0</v>
      </c>
      <c r="W42" s="107"/>
      <c r="X42" s="107"/>
      <c r="Y42" s="104"/>
      <c r="Z42" s="105"/>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c r="BO42" s="104"/>
      <c r="BP42" s="104"/>
      <c r="BQ42" s="104"/>
      <c r="BR42" s="104"/>
      <c r="BS42" s="104"/>
      <c r="BT42" s="104"/>
    </row>
    <row r="43" spans="1:72" s="100" customFormat="1" ht="15.75">
      <c r="A43" s="260" t="s">
        <v>36</v>
      </c>
      <c r="B43" s="260"/>
      <c r="C43" s="260"/>
      <c r="D43" s="260"/>
      <c r="E43" s="124" t="s">
        <v>28</v>
      </c>
      <c r="F43" s="128"/>
      <c r="G43" s="14">
        <v>199.6</v>
      </c>
      <c r="H43" s="14">
        <f t="shared" si="1"/>
        <v>0</v>
      </c>
      <c r="I43" s="128"/>
      <c r="J43" s="13">
        <v>159.6</v>
      </c>
      <c r="K43" s="13">
        <f t="shared" si="2"/>
        <v>0</v>
      </c>
      <c r="L43" s="129"/>
      <c r="M43" s="13">
        <v>239.4</v>
      </c>
      <c r="N43" s="13">
        <f t="shared" si="3"/>
        <v>0</v>
      </c>
      <c r="O43" s="107"/>
      <c r="P43" s="107"/>
      <c r="Q43" s="107"/>
      <c r="R43" s="107"/>
      <c r="S43" s="107"/>
      <c r="T43" s="108"/>
      <c r="U43" s="107"/>
      <c r="V43" s="15">
        <f t="shared" si="4"/>
        <v>0</v>
      </c>
      <c r="W43" s="107"/>
      <c r="X43" s="107"/>
      <c r="Y43" s="16"/>
      <c r="Z43" s="17"/>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row>
    <row r="44" spans="1:72" s="100" customFormat="1" ht="15.75">
      <c r="A44" s="260" t="s">
        <v>37</v>
      </c>
      <c r="B44" s="260"/>
      <c r="C44" s="260"/>
      <c r="D44" s="260"/>
      <c r="E44" s="124" t="s">
        <v>28</v>
      </c>
      <c r="F44" s="128"/>
      <c r="G44" s="14">
        <v>211.15</v>
      </c>
      <c r="H44" s="12">
        <f t="shared" si="1"/>
        <v>0</v>
      </c>
      <c r="I44" s="128"/>
      <c r="J44" s="13">
        <v>173.29</v>
      </c>
      <c r="K44" s="13">
        <f t="shared" si="2"/>
        <v>0</v>
      </c>
      <c r="L44" s="129"/>
      <c r="M44" s="13">
        <v>259.94</v>
      </c>
      <c r="N44" s="13">
        <f t="shared" si="3"/>
        <v>0</v>
      </c>
      <c r="O44" s="107"/>
      <c r="P44" s="107"/>
      <c r="Q44" s="107"/>
      <c r="R44" s="107"/>
      <c r="S44" s="107"/>
      <c r="T44" s="108"/>
      <c r="U44" s="107"/>
      <c r="V44" s="15">
        <f t="shared" si="4"/>
        <v>0</v>
      </c>
      <c r="W44" s="107"/>
      <c r="X44" s="107"/>
      <c r="Y44" s="16" t="s">
        <v>166</v>
      </c>
      <c r="Z44" s="17"/>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row>
    <row r="45" spans="1:72" ht="15.75">
      <c r="A45" s="260" t="s">
        <v>38</v>
      </c>
      <c r="B45" s="260"/>
      <c r="C45" s="260"/>
      <c r="D45" s="260"/>
      <c r="E45" s="124" t="s">
        <v>28</v>
      </c>
      <c r="F45" s="128"/>
      <c r="G45" s="14">
        <v>199.6</v>
      </c>
      <c r="H45" s="12">
        <f t="shared" si="1"/>
        <v>0</v>
      </c>
      <c r="I45" s="128"/>
      <c r="J45" s="13">
        <v>159.6</v>
      </c>
      <c r="K45" s="13">
        <f t="shared" si="2"/>
        <v>0</v>
      </c>
      <c r="L45" s="129"/>
      <c r="M45" s="13">
        <v>239.4</v>
      </c>
      <c r="N45" s="13">
        <f t="shared" si="3"/>
        <v>0</v>
      </c>
      <c r="O45" s="107"/>
      <c r="P45" s="107"/>
      <c r="Q45" s="107"/>
      <c r="R45" s="107"/>
      <c r="S45" s="107"/>
      <c r="T45" s="108"/>
      <c r="U45" s="107"/>
      <c r="V45" s="15">
        <f t="shared" si="4"/>
        <v>0</v>
      </c>
      <c r="W45" s="107"/>
      <c r="X45" s="107"/>
      <c r="Y45" s="16" t="s">
        <v>165</v>
      </c>
      <c r="Z45" s="17"/>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row>
    <row r="46" spans="1:72" ht="15.75">
      <c r="A46" s="260" t="s">
        <v>39</v>
      </c>
      <c r="B46" s="260"/>
      <c r="C46" s="260"/>
      <c r="D46" s="260"/>
      <c r="E46" s="124" t="s">
        <v>28</v>
      </c>
      <c r="F46" s="128"/>
      <c r="G46" s="14">
        <v>187.81</v>
      </c>
      <c r="H46" s="14">
        <f t="shared" si="1"/>
        <v>0</v>
      </c>
      <c r="I46" s="128"/>
      <c r="J46" s="13">
        <v>145.62</v>
      </c>
      <c r="K46" s="13">
        <f t="shared" si="2"/>
        <v>0</v>
      </c>
      <c r="L46" s="129"/>
      <c r="M46" s="13">
        <v>218.43</v>
      </c>
      <c r="N46" s="13">
        <f t="shared" si="3"/>
        <v>0</v>
      </c>
      <c r="O46" s="107"/>
      <c r="P46" s="107"/>
      <c r="Q46" s="107"/>
      <c r="R46" s="107"/>
      <c r="S46" s="107"/>
      <c r="T46" s="108"/>
      <c r="U46" s="107"/>
      <c r="V46" s="15">
        <f t="shared" si="4"/>
        <v>0</v>
      </c>
      <c r="W46" s="107"/>
      <c r="X46" s="107"/>
      <c r="Y46" s="16"/>
      <c r="Z46" s="17"/>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row>
    <row r="47" spans="1:72" s="100" customFormat="1" ht="15.75">
      <c r="A47" s="242" t="s">
        <v>40</v>
      </c>
      <c r="B47" s="243"/>
      <c r="C47" s="243"/>
      <c r="D47" s="244"/>
      <c r="E47" s="124" t="s">
        <v>28</v>
      </c>
      <c r="F47" s="128"/>
      <c r="G47" s="14"/>
      <c r="H47" s="14">
        <f t="shared" si="1"/>
        <v>0</v>
      </c>
      <c r="I47" s="128"/>
      <c r="J47" s="13">
        <v>0</v>
      </c>
      <c r="K47" s="13">
        <f t="shared" si="2"/>
        <v>0</v>
      </c>
      <c r="L47" s="129"/>
      <c r="M47" s="13"/>
      <c r="N47" s="13">
        <f t="shared" si="3"/>
        <v>0</v>
      </c>
      <c r="O47" s="107"/>
      <c r="P47" s="107"/>
      <c r="Q47" s="107"/>
      <c r="R47" s="107"/>
      <c r="S47" s="107"/>
      <c r="T47" s="108"/>
      <c r="U47" s="107"/>
      <c r="V47" s="15">
        <f t="shared" si="4"/>
        <v>0</v>
      </c>
      <c r="W47" s="107"/>
      <c r="X47" s="107"/>
      <c r="Y47" s="3"/>
      <c r="Z47" s="17"/>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row>
    <row r="48" spans="1:72" s="100" customFormat="1" ht="15.75">
      <c r="A48" s="242" t="s">
        <v>41</v>
      </c>
      <c r="B48" s="243"/>
      <c r="C48" s="243"/>
      <c r="D48" s="244"/>
      <c r="E48" s="124" t="s">
        <v>28</v>
      </c>
      <c r="F48" s="128"/>
      <c r="G48" s="14">
        <v>187.81</v>
      </c>
      <c r="H48" s="14">
        <f t="shared" si="1"/>
        <v>0</v>
      </c>
      <c r="I48" s="128"/>
      <c r="J48" s="13">
        <v>145.62</v>
      </c>
      <c r="K48" s="13">
        <f t="shared" si="2"/>
        <v>0</v>
      </c>
      <c r="L48" s="129"/>
      <c r="M48" s="13">
        <v>218.43</v>
      </c>
      <c r="N48" s="13">
        <f t="shared" si="3"/>
        <v>0</v>
      </c>
      <c r="O48" s="107"/>
      <c r="P48" s="107"/>
      <c r="Q48" s="107"/>
      <c r="R48" s="107"/>
      <c r="S48" s="107"/>
      <c r="T48" s="107"/>
      <c r="U48" s="107"/>
      <c r="V48" s="15">
        <f t="shared" si="4"/>
        <v>0</v>
      </c>
      <c r="W48" s="107"/>
      <c r="X48" s="107"/>
      <c r="Y48" s="16" t="s">
        <v>167</v>
      </c>
      <c r="Z48" s="17"/>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row>
    <row r="49" spans="1:72" ht="15.75">
      <c r="A49" s="242" t="s">
        <v>42</v>
      </c>
      <c r="B49" s="243"/>
      <c r="C49" s="243"/>
      <c r="D49" s="244"/>
      <c r="E49" s="124" t="s">
        <v>28</v>
      </c>
      <c r="F49" s="128"/>
      <c r="G49" s="14">
        <v>94.81</v>
      </c>
      <c r="H49" s="14">
        <f>F49*G49</f>
        <v>0</v>
      </c>
      <c r="I49" s="128"/>
      <c r="J49" s="13">
        <v>145.62</v>
      </c>
      <c r="K49" s="13">
        <f t="shared" si="2"/>
        <v>0</v>
      </c>
      <c r="L49" s="129"/>
      <c r="M49" s="13">
        <v>218.43</v>
      </c>
      <c r="N49" s="13">
        <f t="shared" si="3"/>
        <v>0</v>
      </c>
      <c r="O49" s="109"/>
      <c r="P49" s="109"/>
      <c r="Q49" s="109"/>
      <c r="R49" s="109"/>
      <c r="S49" s="109"/>
      <c r="T49" s="109"/>
      <c r="U49" s="107"/>
      <c r="V49" s="15">
        <f t="shared" si="4"/>
        <v>0</v>
      </c>
      <c r="W49" s="107"/>
      <c r="X49" s="107"/>
      <c r="Y49" s="16"/>
      <c r="Z49" s="17"/>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row>
    <row r="50" spans="1:72" ht="15.75">
      <c r="A50" s="167" t="s">
        <v>169</v>
      </c>
      <c r="B50" s="168"/>
      <c r="C50" s="168"/>
      <c r="D50" s="169"/>
      <c r="E50" s="124" t="s">
        <v>28</v>
      </c>
      <c r="F50" s="128"/>
      <c r="G50" s="12">
        <v>243.45</v>
      </c>
      <c r="H50" s="12">
        <f t="shared" ref="H50:H56" si="5">F50*G50</f>
        <v>0</v>
      </c>
      <c r="I50" s="128"/>
      <c r="J50" s="13">
        <v>211.59</v>
      </c>
      <c r="K50" s="13">
        <f t="shared" si="2"/>
        <v>0</v>
      </c>
      <c r="L50" s="129"/>
      <c r="M50" s="13">
        <v>317.39</v>
      </c>
      <c r="N50" s="13">
        <f t="shared" si="3"/>
        <v>0</v>
      </c>
      <c r="O50" s="109"/>
      <c r="P50" s="109"/>
      <c r="Q50" s="109"/>
      <c r="R50" s="109"/>
      <c r="S50" s="109"/>
      <c r="T50" s="109"/>
      <c r="U50" s="107"/>
      <c r="V50" s="15">
        <v>0</v>
      </c>
      <c r="W50" s="107"/>
      <c r="X50" s="107"/>
      <c r="Y50" s="16" t="s">
        <v>170</v>
      </c>
      <c r="Z50" s="17"/>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row>
    <row r="51" spans="1:72" ht="15.75">
      <c r="A51" s="260" t="s">
        <v>27</v>
      </c>
      <c r="B51" s="260"/>
      <c r="C51" s="260"/>
      <c r="D51" s="260"/>
      <c r="E51" s="124" t="s">
        <v>28</v>
      </c>
      <c r="F51" s="128"/>
      <c r="G51" s="12">
        <v>339.75</v>
      </c>
      <c r="H51" s="12">
        <f t="shared" si="5"/>
        <v>0</v>
      </c>
      <c r="I51" s="128"/>
      <c r="J51" s="13">
        <v>325.79000000000002</v>
      </c>
      <c r="K51" s="13">
        <f t="shared" si="2"/>
        <v>0</v>
      </c>
      <c r="L51" s="129"/>
      <c r="M51" s="13">
        <v>488.68</v>
      </c>
      <c r="N51" s="13">
        <f t="shared" si="3"/>
        <v>0</v>
      </c>
      <c r="O51" s="107"/>
      <c r="P51" s="107"/>
      <c r="Q51" s="107"/>
      <c r="R51" s="107"/>
      <c r="S51" s="107"/>
      <c r="T51" s="107"/>
      <c r="U51" s="107"/>
      <c r="V51" s="15">
        <f>+O51+P51+Q51+R51+S51+T51+U51-W51-X51</f>
        <v>0</v>
      </c>
      <c r="W51" s="107"/>
      <c r="X51" s="107"/>
      <c r="Y51" s="16"/>
      <c r="Z51" s="17"/>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row>
    <row r="52" spans="1:72" ht="15.75">
      <c r="A52" s="260" t="s">
        <v>29</v>
      </c>
      <c r="B52" s="260"/>
      <c r="C52" s="260"/>
      <c r="D52" s="260"/>
      <c r="E52" s="124" t="s">
        <v>28</v>
      </c>
      <c r="F52" s="128"/>
      <c r="G52" s="12">
        <v>339.75</v>
      </c>
      <c r="H52" s="12">
        <f t="shared" si="5"/>
        <v>0</v>
      </c>
      <c r="I52" s="128"/>
      <c r="J52" s="13">
        <v>325.79000000000002</v>
      </c>
      <c r="K52" s="13">
        <f t="shared" si="2"/>
        <v>0</v>
      </c>
      <c r="L52" s="129"/>
      <c r="M52" s="13">
        <v>488.68</v>
      </c>
      <c r="N52" s="13">
        <f t="shared" si="3"/>
        <v>0</v>
      </c>
      <c r="O52" s="107"/>
      <c r="P52" s="107"/>
      <c r="Q52" s="107"/>
      <c r="R52" s="107"/>
      <c r="S52" s="107"/>
      <c r="T52" s="107"/>
      <c r="U52" s="107"/>
      <c r="V52" s="15">
        <f>+O52+P52+Q52+R52+S52+T52+U52-W52-X52</f>
        <v>0</v>
      </c>
      <c r="W52" s="107"/>
      <c r="X52" s="107"/>
      <c r="Y52" s="16"/>
      <c r="Z52" s="17"/>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row>
    <row r="53" spans="1:72" ht="15.75">
      <c r="A53" s="242" t="s">
        <v>43</v>
      </c>
      <c r="B53" s="243"/>
      <c r="C53" s="243"/>
      <c r="D53" s="244"/>
      <c r="E53" s="124" t="s">
        <v>28</v>
      </c>
      <c r="F53" s="128"/>
      <c r="G53" s="12">
        <v>339.75</v>
      </c>
      <c r="H53" s="12">
        <f t="shared" si="5"/>
        <v>0</v>
      </c>
      <c r="I53" s="128"/>
      <c r="J53" s="13">
        <v>325.79000000000002</v>
      </c>
      <c r="K53" s="13">
        <f t="shared" si="2"/>
        <v>0</v>
      </c>
      <c r="L53" s="129"/>
      <c r="M53" s="13">
        <v>488.68</v>
      </c>
      <c r="N53" s="13">
        <f t="shared" si="3"/>
        <v>0</v>
      </c>
      <c r="O53" s="107"/>
      <c r="P53" s="107"/>
      <c r="Q53" s="107"/>
      <c r="R53" s="107"/>
      <c r="S53" s="107"/>
      <c r="T53" s="107"/>
      <c r="U53" s="107"/>
      <c r="V53" s="15">
        <f t="shared" si="4"/>
        <v>0</v>
      </c>
      <c r="W53" s="107"/>
      <c r="X53" s="107"/>
      <c r="Y53" s="16"/>
      <c r="Z53" s="17"/>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row>
    <row r="54" spans="1:72" ht="15.75">
      <c r="A54" s="242" t="s">
        <v>44</v>
      </c>
      <c r="B54" s="243"/>
      <c r="C54" s="243"/>
      <c r="D54" s="244"/>
      <c r="E54" s="124" t="s">
        <v>28</v>
      </c>
      <c r="F54" s="128"/>
      <c r="G54" s="12">
        <v>339.75</v>
      </c>
      <c r="H54" s="12">
        <f t="shared" si="5"/>
        <v>0</v>
      </c>
      <c r="I54" s="128"/>
      <c r="J54" s="13">
        <v>325.79000000000002</v>
      </c>
      <c r="K54" s="13">
        <f t="shared" si="2"/>
        <v>0</v>
      </c>
      <c r="L54" s="129"/>
      <c r="M54" s="13">
        <v>488.68</v>
      </c>
      <c r="N54" s="13">
        <f t="shared" si="3"/>
        <v>0</v>
      </c>
      <c r="O54" s="107"/>
      <c r="P54" s="107"/>
      <c r="Q54" s="107"/>
      <c r="R54" s="107"/>
      <c r="S54" s="107"/>
      <c r="T54" s="107"/>
      <c r="U54" s="107"/>
      <c r="V54" s="15">
        <f t="shared" si="4"/>
        <v>0</v>
      </c>
      <c r="W54" s="107"/>
      <c r="X54" s="107"/>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15.75">
      <c r="A55" s="242" t="s">
        <v>45</v>
      </c>
      <c r="B55" s="243"/>
      <c r="C55" s="243"/>
      <c r="D55" s="244"/>
      <c r="E55" s="124" t="s">
        <v>28</v>
      </c>
      <c r="F55" s="128"/>
      <c r="G55" s="14">
        <v>1004.49</v>
      </c>
      <c r="H55" s="14">
        <f t="shared" si="5"/>
        <v>0</v>
      </c>
      <c r="I55" s="128"/>
      <c r="J55" s="13">
        <v>1164.98</v>
      </c>
      <c r="K55" s="13">
        <f t="shared" si="2"/>
        <v>0</v>
      </c>
      <c r="L55" s="129"/>
      <c r="M55" s="13">
        <v>1747.46</v>
      </c>
      <c r="N55" s="13">
        <f t="shared" si="3"/>
        <v>0</v>
      </c>
      <c r="O55" s="107"/>
      <c r="P55" s="107"/>
      <c r="Q55" s="107"/>
      <c r="R55" s="107"/>
      <c r="S55" s="107"/>
      <c r="T55" s="107"/>
      <c r="U55" s="107"/>
      <c r="V55" s="15">
        <f t="shared" si="4"/>
        <v>0</v>
      </c>
      <c r="W55" s="107"/>
      <c r="X55" s="107"/>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15.75">
      <c r="A56" s="242" t="s">
        <v>46</v>
      </c>
      <c r="B56" s="243"/>
      <c r="C56" s="243"/>
      <c r="D56" s="244"/>
      <c r="E56" s="124" t="s">
        <v>28</v>
      </c>
      <c r="F56" s="128"/>
      <c r="G56" s="14"/>
      <c r="H56" s="14">
        <f t="shared" si="5"/>
        <v>0</v>
      </c>
      <c r="I56" s="128"/>
      <c r="J56" s="13">
        <f t="shared" ref="J56" si="6">G56*1.5</f>
        <v>0</v>
      </c>
      <c r="K56" s="13">
        <f t="shared" si="2"/>
        <v>0</v>
      </c>
      <c r="L56" s="129"/>
      <c r="M56" s="13">
        <f t="shared" ref="M56" si="7">G56*2.25</f>
        <v>0</v>
      </c>
      <c r="N56" s="13">
        <f t="shared" si="3"/>
        <v>0</v>
      </c>
      <c r="O56" s="107"/>
      <c r="P56" s="107"/>
      <c r="Q56" s="107"/>
      <c r="R56" s="107"/>
      <c r="S56" s="107"/>
      <c r="T56" s="107"/>
      <c r="U56" s="107"/>
      <c r="V56" s="15">
        <f t="shared" si="4"/>
        <v>0</v>
      </c>
      <c r="W56" s="107"/>
      <c r="X56" s="107"/>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15.75">
      <c r="A57" s="7"/>
      <c r="B57" s="7"/>
      <c r="C57" s="7"/>
      <c r="D57" s="7"/>
      <c r="E57" s="7"/>
      <c r="F57" s="7">
        <f>V57</f>
        <v>0</v>
      </c>
      <c r="G57" s="6" t="s">
        <v>47</v>
      </c>
      <c r="H57" s="19">
        <f>SUM(H34:H56)</f>
        <v>0</v>
      </c>
      <c r="I57" s="103"/>
      <c r="J57" s="6" t="s">
        <v>48</v>
      </c>
      <c r="K57" s="6">
        <f>SUM(K34:K56)</f>
        <v>0</v>
      </c>
      <c r="L57" s="145"/>
      <c r="M57" s="21" t="s">
        <v>48</v>
      </c>
      <c r="N57" s="6">
        <f>SUM(N34:N56)</f>
        <v>0</v>
      </c>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7"/>
      <c r="B58" s="7"/>
      <c r="C58" s="7"/>
      <c r="D58" s="7"/>
      <c r="E58" s="7"/>
      <c r="F58" s="7"/>
      <c r="G58" s="6" t="s">
        <v>49</v>
      </c>
      <c r="H58" s="19">
        <f>H57+K57+N57</f>
        <v>0</v>
      </c>
      <c r="I58" s="22"/>
      <c r="J58" s="22"/>
      <c r="K58" s="22"/>
      <c r="L58" s="7"/>
      <c r="M58" s="23"/>
      <c r="N58" s="22"/>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261" t="s">
        <v>50</v>
      </c>
      <c r="B59" s="261"/>
      <c r="C59" s="261"/>
      <c r="D59" s="261"/>
      <c r="E59" s="24"/>
      <c r="F59" s="25"/>
      <c r="G59" s="26" t="s">
        <v>51</v>
      </c>
      <c r="H59" s="6">
        <f>+H58*0.06</f>
        <v>0</v>
      </c>
      <c r="I59" s="22"/>
      <c r="J59" s="7"/>
      <c r="K59" s="7"/>
      <c r="L59" s="7"/>
      <c r="M59" s="7"/>
      <c r="N59" s="7"/>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27"/>
      <c r="B60" s="7"/>
      <c r="C60" s="7"/>
      <c r="D60" s="7"/>
      <c r="E60" s="7"/>
      <c r="F60" s="7"/>
      <c r="G60" s="124"/>
      <c r="H60" s="14">
        <f>+H58+H59</f>
        <v>0</v>
      </c>
      <c r="I60" s="22"/>
      <c r="J60" s="7"/>
      <c r="K60" s="7"/>
      <c r="L60" s="7"/>
      <c r="M60" s="7"/>
      <c r="N60" s="7"/>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62" t="s">
        <v>52</v>
      </c>
      <c r="B61" s="262"/>
      <c r="C61" s="262"/>
      <c r="D61" s="262"/>
      <c r="E61" s="16"/>
      <c r="F61" s="16"/>
      <c r="G61" s="16"/>
      <c r="H61" s="16"/>
      <c r="I61" s="16"/>
      <c r="J61" s="16"/>
      <c r="K61" s="16"/>
      <c r="L61" s="16"/>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55" t="s">
        <v>7</v>
      </c>
      <c r="B62" s="255"/>
      <c r="C62" s="255"/>
      <c r="D62" s="255"/>
      <c r="E62" s="28" t="s">
        <v>8</v>
      </c>
      <c r="F62" s="118" t="s">
        <v>9</v>
      </c>
      <c r="G62" s="118" t="s">
        <v>10</v>
      </c>
      <c r="H62" s="118" t="s">
        <v>0</v>
      </c>
      <c r="I62" s="38"/>
      <c r="J62" s="118" t="s">
        <v>53</v>
      </c>
      <c r="K62" s="118" t="s">
        <v>54</v>
      </c>
      <c r="L62" s="118" t="s">
        <v>55</v>
      </c>
      <c r="M62" s="118" t="s">
        <v>56</v>
      </c>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33.6" customHeight="1">
      <c r="A63" s="257" t="s">
        <v>133</v>
      </c>
      <c r="B63" s="258"/>
      <c r="C63" s="258"/>
      <c r="D63" s="258"/>
      <c r="E63" s="31" t="s">
        <v>57</v>
      </c>
      <c r="F63" s="146">
        <v>0</v>
      </c>
      <c r="G63" s="127">
        <v>170</v>
      </c>
      <c r="H63" s="127">
        <f t="shared" ref="H63:H69" si="8">F63*G63</f>
        <v>0</v>
      </c>
      <c r="I63" s="30"/>
      <c r="J63" s="31"/>
      <c r="K63" s="31"/>
      <c r="L63" s="31"/>
      <c r="M63" s="31">
        <f>J63+K63+L63</f>
        <v>0</v>
      </c>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33.6" customHeight="1">
      <c r="A64" s="257" t="s">
        <v>134</v>
      </c>
      <c r="B64" s="258"/>
      <c r="C64" s="258"/>
      <c r="D64" s="258"/>
      <c r="E64" s="31" t="s">
        <v>57</v>
      </c>
      <c r="F64" s="146">
        <v>0</v>
      </c>
      <c r="G64" s="127">
        <v>180</v>
      </c>
      <c r="H64" s="127">
        <f t="shared" si="8"/>
        <v>0</v>
      </c>
      <c r="I64" s="30"/>
      <c r="J64" s="31"/>
      <c r="K64" s="31"/>
      <c r="L64" s="31"/>
      <c r="M64" s="31">
        <f>J64+K64+L64</f>
        <v>0</v>
      </c>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33.6" customHeight="1">
      <c r="A65" s="257" t="s">
        <v>58</v>
      </c>
      <c r="B65" s="258"/>
      <c r="C65" s="258"/>
      <c r="D65" s="258"/>
      <c r="E65" s="31" t="s">
        <v>57</v>
      </c>
      <c r="F65" s="146">
        <v>0</v>
      </c>
      <c r="G65" s="127">
        <v>80</v>
      </c>
      <c r="H65" s="127">
        <f t="shared" si="8"/>
        <v>0</v>
      </c>
      <c r="I65" s="30"/>
      <c r="J65" s="31"/>
      <c r="K65" s="31"/>
      <c r="L65" s="31"/>
      <c r="M65" s="31">
        <f>J65+K65+L65</f>
        <v>0</v>
      </c>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33.6" customHeight="1">
      <c r="A66" s="257" t="s">
        <v>135</v>
      </c>
      <c r="B66" s="258"/>
      <c r="C66" s="258"/>
      <c r="D66" s="258"/>
      <c r="E66" s="31" t="s">
        <v>57</v>
      </c>
      <c r="F66" s="146">
        <v>0</v>
      </c>
      <c r="G66" s="127">
        <v>150</v>
      </c>
      <c r="H66" s="127">
        <f t="shared" si="8"/>
        <v>0</v>
      </c>
      <c r="I66" s="30"/>
      <c r="J66" s="31"/>
      <c r="K66" s="31"/>
      <c r="L66" s="31"/>
      <c r="M66" s="31">
        <f>J66+K66+L66</f>
        <v>0</v>
      </c>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33.6" customHeight="1">
      <c r="A67" s="257"/>
      <c r="B67" s="258"/>
      <c r="C67" s="258"/>
      <c r="D67" s="258"/>
      <c r="E67" s="31" t="s">
        <v>57</v>
      </c>
      <c r="F67" s="146">
        <v>0</v>
      </c>
      <c r="G67" s="127"/>
      <c r="H67" s="127">
        <f t="shared" si="8"/>
        <v>0</v>
      </c>
      <c r="I67" s="30"/>
      <c r="J67" s="31"/>
      <c r="K67" s="31"/>
      <c r="L67" s="31"/>
      <c r="M67" s="31">
        <f t="shared" ref="M67:M69" si="9">J67+K67+L67</f>
        <v>0</v>
      </c>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33.6" customHeight="1">
      <c r="A68" s="257"/>
      <c r="B68" s="258"/>
      <c r="C68" s="258"/>
      <c r="D68" s="258"/>
      <c r="E68" s="31" t="s">
        <v>59</v>
      </c>
      <c r="F68" s="146">
        <v>0</v>
      </c>
      <c r="G68" s="127"/>
      <c r="H68" s="127">
        <f t="shared" si="8"/>
        <v>0</v>
      </c>
      <c r="I68" s="30"/>
      <c r="J68" s="31"/>
      <c r="K68" s="31"/>
      <c r="L68" s="31"/>
      <c r="M68" s="31">
        <f t="shared" si="9"/>
        <v>0</v>
      </c>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33.6" customHeight="1">
      <c r="A69" s="257" t="s">
        <v>60</v>
      </c>
      <c r="B69" s="258"/>
      <c r="C69" s="258"/>
      <c r="D69" s="258"/>
      <c r="E69" s="31" t="s">
        <v>61</v>
      </c>
      <c r="F69" s="146">
        <v>0</v>
      </c>
      <c r="G69" s="127">
        <v>2.5</v>
      </c>
      <c r="H69" s="127">
        <f t="shared" si="8"/>
        <v>0</v>
      </c>
      <c r="I69" s="30"/>
      <c r="J69" s="31"/>
      <c r="K69" s="31"/>
      <c r="L69" s="31"/>
      <c r="M69" s="31">
        <f t="shared" si="9"/>
        <v>0</v>
      </c>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16"/>
      <c r="B70" s="16"/>
      <c r="C70" s="16"/>
      <c r="D70" s="16"/>
      <c r="E70" s="16"/>
      <c r="F70" s="16"/>
      <c r="G70" s="34" t="s">
        <v>62</v>
      </c>
      <c r="H70" s="34">
        <f>SUM(H63:H69)</f>
        <v>0</v>
      </c>
      <c r="I70" s="22"/>
      <c r="J70" s="16"/>
      <c r="K70" s="16"/>
      <c r="L70" s="16"/>
      <c r="M70" s="139"/>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53" t="s">
        <v>63</v>
      </c>
      <c r="B71" s="253"/>
      <c r="C71" s="16"/>
      <c r="D71" s="16"/>
      <c r="E71" s="16"/>
      <c r="F71" s="16"/>
      <c r="G71" s="16"/>
      <c r="H71" s="16"/>
      <c r="I71" s="16"/>
      <c r="J71" s="16"/>
      <c r="K71" s="16"/>
      <c r="L71" s="16"/>
      <c r="M71" s="139"/>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55" t="s">
        <v>7</v>
      </c>
      <c r="B72" s="255"/>
      <c r="C72" s="255"/>
      <c r="D72" s="255"/>
      <c r="E72" s="28" t="s">
        <v>8</v>
      </c>
      <c r="F72" s="118" t="s">
        <v>9</v>
      </c>
      <c r="G72" s="118" t="s">
        <v>10</v>
      </c>
      <c r="H72" s="118" t="s">
        <v>0</v>
      </c>
      <c r="I72" s="38"/>
      <c r="J72" s="35" t="s">
        <v>64</v>
      </c>
      <c r="K72" s="35" t="s">
        <v>65</v>
      </c>
      <c r="L72" s="35" t="s">
        <v>66</v>
      </c>
      <c r="M72" s="35" t="s">
        <v>56</v>
      </c>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21.6" customHeight="1">
      <c r="A73" s="236" t="s">
        <v>67</v>
      </c>
      <c r="B73" s="237"/>
      <c r="C73" s="237"/>
      <c r="D73" s="259"/>
      <c r="E73" s="32" t="s">
        <v>68</v>
      </c>
      <c r="F73" s="147">
        <v>0</v>
      </c>
      <c r="G73" s="30">
        <v>23</v>
      </c>
      <c r="H73" s="33">
        <f>F73*G73</f>
        <v>0</v>
      </c>
      <c r="I73" s="30"/>
      <c r="J73" s="36"/>
      <c r="K73" s="36"/>
      <c r="L73" s="36"/>
      <c r="M73" s="36">
        <f>J73+K73+L73</f>
        <v>0</v>
      </c>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21.6" customHeight="1">
      <c r="A74" s="236" t="s">
        <v>69</v>
      </c>
      <c r="B74" s="237"/>
      <c r="C74" s="237"/>
      <c r="D74" s="259"/>
      <c r="E74" s="32" t="s">
        <v>68</v>
      </c>
      <c r="F74" s="147">
        <v>0</v>
      </c>
      <c r="G74" s="29">
        <v>24</v>
      </c>
      <c r="H74" s="33">
        <f>F74*G74</f>
        <v>0</v>
      </c>
      <c r="I74" s="30"/>
      <c r="J74" s="36"/>
      <c r="K74" s="36"/>
      <c r="L74" s="36"/>
      <c r="M74" s="36">
        <f>J74+K74+L74</f>
        <v>0</v>
      </c>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16"/>
      <c r="B75" s="16"/>
      <c r="C75" s="16"/>
      <c r="D75" s="16"/>
      <c r="E75" s="16"/>
      <c r="F75" s="16"/>
      <c r="G75" s="118" t="s">
        <v>70</v>
      </c>
      <c r="H75" s="34">
        <f>SUM(H73:H74)</f>
        <v>0</v>
      </c>
      <c r="I75" s="30"/>
      <c r="J75" s="16"/>
      <c r="K75" s="16"/>
      <c r="L75" s="16"/>
      <c r="M75" s="16"/>
      <c r="N75" s="16"/>
      <c r="O75" s="16"/>
      <c r="P75" s="16"/>
      <c r="Q75" s="16"/>
      <c r="R75" s="16"/>
      <c r="S75" s="16"/>
      <c r="T75" s="16"/>
      <c r="U75" s="16"/>
      <c r="V75" s="16"/>
      <c r="W75" s="16"/>
      <c r="X75" s="16"/>
      <c r="Y75" s="1"/>
      <c r="Z75" s="120"/>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row>
    <row r="76" spans="1:72" ht="15.75">
      <c r="A76" s="253" t="s">
        <v>71</v>
      </c>
      <c r="B76" s="253"/>
      <c r="C76" s="16"/>
      <c r="D76" s="16"/>
      <c r="E76" s="16"/>
      <c r="F76" s="16"/>
      <c r="G76" s="16"/>
      <c r="H76" s="16"/>
      <c r="I76" s="16"/>
      <c r="J76" s="16"/>
      <c r="K76" s="16"/>
      <c r="L76" s="16"/>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55" t="s">
        <v>7</v>
      </c>
      <c r="B77" s="255"/>
      <c r="C77" s="255"/>
      <c r="D77" s="255"/>
      <c r="E77" s="28" t="s">
        <v>8</v>
      </c>
      <c r="F77" s="118" t="s">
        <v>9</v>
      </c>
      <c r="G77" s="118" t="s">
        <v>10</v>
      </c>
      <c r="H77" s="118" t="s">
        <v>0</v>
      </c>
      <c r="I77" s="38"/>
      <c r="J77" s="37"/>
      <c r="K77" s="16"/>
      <c r="L77" s="16"/>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20.100000000000001" customHeight="1">
      <c r="A78" s="236" t="s">
        <v>179</v>
      </c>
      <c r="B78" s="237"/>
      <c r="C78" s="237"/>
      <c r="D78" s="237"/>
      <c r="E78" s="32" t="s">
        <v>72</v>
      </c>
      <c r="F78" s="128">
        <v>0</v>
      </c>
      <c r="G78" s="29">
        <v>65</v>
      </c>
      <c r="H78" s="33">
        <f>F78*G78</f>
        <v>0</v>
      </c>
      <c r="I78" s="17"/>
      <c r="J78" s="16"/>
      <c r="K78" s="16"/>
      <c r="L78" s="16"/>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20.100000000000001" customHeight="1">
      <c r="A79" s="236" t="s">
        <v>73</v>
      </c>
      <c r="B79" s="237"/>
      <c r="C79" s="237"/>
      <c r="D79" s="237"/>
      <c r="E79" s="32" t="s">
        <v>72</v>
      </c>
      <c r="F79" s="128">
        <v>0</v>
      </c>
      <c r="G79" s="29">
        <v>250</v>
      </c>
      <c r="H79" s="33">
        <f>F79*G79</f>
        <v>0</v>
      </c>
      <c r="I79" s="17"/>
      <c r="J79" s="16"/>
      <c r="K79" s="16"/>
      <c r="L79" s="16"/>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16"/>
      <c r="B80" s="16"/>
      <c r="C80" s="16"/>
      <c r="D80" s="16"/>
      <c r="E80" s="16"/>
      <c r="F80" s="16"/>
      <c r="G80" s="118" t="s">
        <v>74</v>
      </c>
      <c r="H80" s="34">
        <f>SUM(H78:H79)</f>
        <v>0</v>
      </c>
      <c r="I80" s="22"/>
      <c r="J80" s="16"/>
      <c r="K80" s="16"/>
      <c r="L80" s="16"/>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3" t="s">
        <v>75</v>
      </c>
      <c r="B81" s="16"/>
      <c r="C81" s="16"/>
      <c r="D81" s="16"/>
      <c r="E81" s="16"/>
      <c r="F81" s="16"/>
      <c r="G81" s="38"/>
      <c r="H81" s="22"/>
      <c r="I81" s="22"/>
      <c r="J81" s="16"/>
      <c r="K81" s="16"/>
      <c r="L81" s="16"/>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53" t="s">
        <v>76</v>
      </c>
      <c r="B82" s="253"/>
      <c r="C82" s="16"/>
      <c r="D82" s="16"/>
      <c r="E82" s="16"/>
      <c r="F82" s="16"/>
      <c r="G82" s="16"/>
      <c r="H82" s="16"/>
      <c r="I82" s="16"/>
      <c r="J82" s="254"/>
      <c r="K82" s="254"/>
      <c r="L82" s="16"/>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55" t="s">
        <v>7</v>
      </c>
      <c r="B83" s="255"/>
      <c r="C83" s="255"/>
      <c r="D83" s="255"/>
      <c r="E83" s="28" t="s">
        <v>8</v>
      </c>
      <c r="F83" s="118" t="s">
        <v>9</v>
      </c>
      <c r="G83" s="118" t="s">
        <v>10</v>
      </c>
      <c r="H83" s="118" t="s">
        <v>0</v>
      </c>
      <c r="I83" s="38"/>
      <c r="J83" s="130"/>
      <c r="K83" s="130"/>
      <c r="L83" s="130"/>
      <c r="M83" s="130"/>
      <c r="N83" s="130"/>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24" customHeight="1">
      <c r="A84" s="237" t="s">
        <v>77</v>
      </c>
      <c r="B84" s="237"/>
      <c r="C84" s="237"/>
      <c r="D84" s="237"/>
      <c r="E84" s="39" t="s">
        <v>11</v>
      </c>
      <c r="F84" s="128">
        <v>0</v>
      </c>
      <c r="G84" s="29">
        <v>600</v>
      </c>
      <c r="H84" s="20">
        <f>F84*G84</f>
        <v>0</v>
      </c>
      <c r="I84" s="131"/>
      <c r="J84" s="130"/>
      <c r="K84" s="130"/>
      <c r="L84" s="130"/>
      <c r="M84" s="130"/>
      <c r="N84" s="130"/>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5.75">
      <c r="A85" s="16"/>
      <c r="B85" s="16"/>
      <c r="C85" s="16"/>
      <c r="D85" s="16"/>
      <c r="E85" s="16"/>
      <c r="F85" s="16"/>
      <c r="G85" s="118"/>
      <c r="H85" s="34">
        <f>SUM(H84)</f>
        <v>0</v>
      </c>
      <c r="I85" s="131"/>
      <c r="J85" s="130"/>
      <c r="K85" s="130"/>
      <c r="L85" s="130"/>
      <c r="M85" s="130"/>
      <c r="N85" s="130"/>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5.75">
      <c r="A86" s="253" t="s">
        <v>78</v>
      </c>
      <c r="B86" s="253"/>
      <c r="C86" s="16"/>
      <c r="D86" s="16"/>
      <c r="E86" s="16"/>
      <c r="F86" s="16"/>
      <c r="G86" s="16"/>
      <c r="H86" s="1"/>
      <c r="I86" s="132"/>
      <c r="J86" s="130"/>
      <c r="K86" s="130"/>
      <c r="L86" s="130"/>
      <c r="M86" s="130"/>
      <c r="N86" s="130"/>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255" t="s">
        <v>7</v>
      </c>
      <c r="B87" s="255"/>
      <c r="C87" s="255"/>
      <c r="D87" s="255"/>
      <c r="E87" s="28" t="s">
        <v>8</v>
      </c>
      <c r="F87" s="118" t="s">
        <v>9</v>
      </c>
      <c r="G87" s="118" t="s">
        <v>10</v>
      </c>
      <c r="H87" s="118" t="s">
        <v>0</v>
      </c>
      <c r="I87" s="38"/>
      <c r="J87" s="16"/>
      <c r="K87" s="16"/>
      <c r="L87" s="133"/>
      <c r="M87" s="16"/>
      <c r="N87" s="16"/>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8.600000000000001" customHeight="1">
      <c r="A88" s="236" t="s">
        <v>79</v>
      </c>
      <c r="B88" s="237"/>
      <c r="C88" s="237"/>
      <c r="D88" s="237"/>
      <c r="E88" s="32" t="s">
        <v>80</v>
      </c>
      <c r="F88" s="128">
        <v>0</v>
      </c>
      <c r="G88" s="29">
        <v>900</v>
      </c>
      <c r="H88" s="20">
        <f>F88*G88</f>
        <v>0</v>
      </c>
      <c r="I88" s="22"/>
      <c r="J88" s="16"/>
      <c r="K88" s="16"/>
      <c r="L88" s="16"/>
      <c r="M88" s="16"/>
      <c r="N88" s="16"/>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16"/>
      <c r="G89" s="118" t="s">
        <v>81</v>
      </c>
      <c r="H89" s="34">
        <f>SUM(H88)</f>
        <v>0</v>
      </c>
      <c r="I89" s="22"/>
      <c r="J89" s="16"/>
      <c r="K89" s="16"/>
      <c r="L89" s="16"/>
      <c r="M89" s="16"/>
      <c r="N89" s="16"/>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16"/>
      <c r="F90" s="16"/>
      <c r="G90" s="118" t="s">
        <v>82</v>
      </c>
      <c r="H90" s="34">
        <f>H70+H75+H80+H85+H89+H59+H58+H30</f>
        <v>0</v>
      </c>
      <c r="I90" s="134"/>
      <c r="J90" s="62"/>
      <c r="K90" s="16"/>
      <c r="L90" s="16"/>
      <c r="M90" s="16"/>
      <c r="N90" s="16"/>
      <c r="O90" s="1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3" t="s">
        <v>83</v>
      </c>
      <c r="B91" s="7"/>
      <c r="C91" s="7"/>
      <c r="D91" s="16"/>
      <c r="E91" s="16"/>
      <c r="F91" s="16"/>
      <c r="G91" s="1"/>
      <c r="H91" s="42"/>
      <c r="I91" s="9"/>
      <c r="J91" s="62"/>
      <c r="K91" s="7"/>
      <c r="L91" s="16"/>
      <c r="M91" s="16"/>
      <c r="N91" s="16"/>
      <c r="O91" s="1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256" t="s">
        <v>7</v>
      </c>
      <c r="B92" s="256"/>
      <c r="C92" s="256"/>
      <c r="D92" s="256"/>
      <c r="E92" s="43" t="s">
        <v>8</v>
      </c>
      <c r="F92" s="119" t="s">
        <v>9</v>
      </c>
      <c r="G92" s="119" t="s">
        <v>10</v>
      </c>
      <c r="H92" s="44" t="s">
        <v>0</v>
      </c>
      <c r="I92" s="45" t="s">
        <v>84</v>
      </c>
      <c r="J92" s="46"/>
      <c r="K92" s="46" t="s">
        <v>85</v>
      </c>
      <c r="L92" s="47"/>
      <c r="M92" s="16"/>
      <c r="N92" s="16"/>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236" t="s">
        <v>86</v>
      </c>
      <c r="B93" s="237"/>
      <c r="C93" s="237"/>
      <c r="D93" s="237"/>
      <c r="E93" s="123" t="s">
        <v>87</v>
      </c>
      <c r="F93" s="128"/>
      <c r="G93" s="36">
        <v>2200</v>
      </c>
      <c r="H93" s="48">
        <f>(F93*G93)</f>
        <v>0</v>
      </c>
      <c r="I93" s="49"/>
      <c r="J93" s="50"/>
      <c r="K93" s="51"/>
      <c r="L93" s="62"/>
      <c r="M93" s="16"/>
      <c r="N93" s="16"/>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236" t="s">
        <v>88</v>
      </c>
      <c r="B94" s="237"/>
      <c r="C94" s="237"/>
      <c r="D94" s="237"/>
      <c r="E94" s="123" t="s">
        <v>87</v>
      </c>
      <c r="F94" s="128"/>
      <c r="G94" s="36">
        <v>2000</v>
      </c>
      <c r="H94" s="48">
        <f t="shared" ref="H94:H111" si="10">(F94*G94)</f>
        <v>0</v>
      </c>
      <c r="I94" s="49"/>
      <c r="J94" s="50"/>
      <c r="K94" s="51"/>
      <c r="L94" s="62"/>
      <c r="M94" s="16"/>
      <c r="N94" s="16"/>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236" t="s">
        <v>89</v>
      </c>
      <c r="B95" s="237"/>
      <c r="C95" s="237"/>
      <c r="D95" s="237"/>
      <c r="E95" s="123" t="s">
        <v>87</v>
      </c>
      <c r="F95" s="128"/>
      <c r="G95" s="36">
        <v>7000</v>
      </c>
      <c r="H95" s="48">
        <f t="shared" si="10"/>
        <v>0</v>
      </c>
      <c r="I95" s="49"/>
      <c r="J95" s="50"/>
      <c r="K95" s="51"/>
      <c r="L95" s="62"/>
      <c r="M95" s="16"/>
      <c r="N95" s="16"/>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236" t="s">
        <v>90</v>
      </c>
      <c r="B96" s="237"/>
      <c r="C96" s="237"/>
      <c r="D96" s="237"/>
      <c r="E96" s="123" t="s">
        <v>87</v>
      </c>
      <c r="F96" s="128"/>
      <c r="G96" s="36">
        <v>15200</v>
      </c>
      <c r="H96" s="48">
        <f t="shared" si="10"/>
        <v>0</v>
      </c>
      <c r="I96" s="49"/>
      <c r="J96" s="50"/>
      <c r="K96" s="51"/>
      <c r="L96" s="62"/>
      <c r="M96" s="16"/>
      <c r="N96" s="16"/>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247" t="s">
        <v>91</v>
      </c>
      <c r="B97" s="248"/>
      <c r="C97" s="248"/>
      <c r="D97" s="248"/>
      <c r="E97" s="52" t="s">
        <v>87</v>
      </c>
      <c r="F97" s="128"/>
      <c r="G97" s="53">
        <v>2200</v>
      </c>
      <c r="H97" s="54">
        <f t="shared" si="10"/>
        <v>0</v>
      </c>
      <c r="I97" s="55"/>
      <c r="J97" s="50"/>
      <c r="K97" s="51"/>
      <c r="L97" s="62"/>
      <c r="M97" s="16"/>
      <c r="N97" s="16"/>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236" t="s">
        <v>92</v>
      </c>
      <c r="B98" s="237"/>
      <c r="C98" s="237"/>
      <c r="D98" s="237"/>
      <c r="E98" s="123" t="s">
        <v>87</v>
      </c>
      <c r="F98" s="128"/>
      <c r="G98" s="36">
        <v>2000</v>
      </c>
      <c r="H98" s="48">
        <f t="shared" si="10"/>
        <v>0</v>
      </c>
      <c r="I98" s="49"/>
      <c r="J98" s="50"/>
      <c r="K98" s="51"/>
      <c r="L98" s="62"/>
      <c r="M98" s="16"/>
      <c r="N98" s="16"/>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247" t="s">
        <v>93</v>
      </c>
      <c r="B99" s="248"/>
      <c r="C99" s="248"/>
      <c r="D99" s="248"/>
      <c r="E99" s="52" t="s">
        <v>87</v>
      </c>
      <c r="F99" s="128"/>
      <c r="G99" s="53">
        <v>2500</v>
      </c>
      <c r="H99" s="54">
        <f t="shared" si="10"/>
        <v>0</v>
      </c>
      <c r="I99" s="55"/>
      <c r="J99" s="50"/>
      <c r="K99" s="51"/>
      <c r="L99" s="62"/>
      <c r="M99" s="16"/>
      <c r="N99" s="16"/>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236" t="s">
        <v>94</v>
      </c>
      <c r="B100" s="237"/>
      <c r="C100" s="237"/>
      <c r="D100" s="237"/>
      <c r="E100" s="123" t="s">
        <v>87</v>
      </c>
      <c r="F100" s="128"/>
      <c r="G100" s="36">
        <v>1600</v>
      </c>
      <c r="H100" s="48">
        <f t="shared" si="10"/>
        <v>0</v>
      </c>
      <c r="I100" s="49"/>
      <c r="J100" s="50"/>
      <c r="K100" s="51"/>
      <c r="L100" s="62"/>
      <c r="M100" s="16"/>
      <c r="N100" s="16"/>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249" t="s">
        <v>95</v>
      </c>
      <c r="B101" s="250"/>
      <c r="C101" s="250"/>
      <c r="D101" s="250"/>
      <c r="E101" s="56" t="s">
        <v>87</v>
      </c>
      <c r="F101" s="128"/>
      <c r="G101" s="57">
        <v>1100</v>
      </c>
      <c r="H101" s="58">
        <f t="shared" si="10"/>
        <v>0</v>
      </c>
      <c r="I101" s="49"/>
      <c r="J101" s="50"/>
      <c r="K101" s="51"/>
      <c r="L101" s="62"/>
      <c r="M101" s="16"/>
      <c r="N101" s="16"/>
      <c r="O101" s="16"/>
      <c r="P101" s="16"/>
      <c r="Q101" s="16"/>
      <c r="R101" s="16"/>
      <c r="S101" s="16"/>
      <c r="T101" s="16"/>
      <c r="U101" s="16"/>
      <c r="V101" s="16"/>
      <c r="W101" s="16"/>
      <c r="X101" s="16"/>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236" t="s">
        <v>96</v>
      </c>
      <c r="B102" s="237"/>
      <c r="C102" s="237"/>
      <c r="D102" s="237"/>
      <c r="E102" s="123" t="s">
        <v>87</v>
      </c>
      <c r="F102" s="128"/>
      <c r="G102" s="36">
        <v>2700</v>
      </c>
      <c r="H102" s="48">
        <f t="shared" si="10"/>
        <v>0</v>
      </c>
      <c r="I102" s="59"/>
      <c r="J102" s="50"/>
      <c r="K102" s="51"/>
      <c r="L102" s="62"/>
      <c r="M102" s="16"/>
      <c r="N102" s="16"/>
      <c r="O102" s="16"/>
      <c r="P102" s="16"/>
      <c r="Q102" s="16"/>
      <c r="R102" s="16"/>
      <c r="S102" s="16"/>
      <c r="T102" s="16"/>
      <c r="U102" s="16"/>
      <c r="V102" s="16"/>
      <c r="W102" s="16"/>
      <c r="X102" s="16"/>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238" t="s">
        <v>97</v>
      </c>
      <c r="B103" s="239"/>
      <c r="C103" s="239"/>
      <c r="D103" s="240"/>
      <c r="E103" s="123" t="s">
        <v>87</v>
      </c>
      <c r="F103" s="128"/>
      <c r="G103" s="36">
        <v>2500</v>
      </c>
      <c r="H103" s="48">
        <f t="shared" si="10"/>
        <v>0</v>
      </c>
      <c r="I103" s="59"/>
      <c r="J103" s="50"/>
      <c r="K103" s="51"/>
      <c r="L103" s="62"/>
      <c r="M103" s="16"/>
      <c r="N103" s="16"/>
      <c r="O103" s="16"/>
      <c r="P103" s="16"/>
      <c r="Q103" s="16"/>
      <c r="R103" s="16"/>
      <c r="S103" s="16"/>
      <c r="T103" s="16"/>
      <c r="U103" s="16"/>
      <c r="V103" s="16"/>
      <c r="W103" s="16"/>
      <c r="X103" s="16"/>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236" t="s">
        <v>98</v>
      </c>
      <c r="B104" s="237"/>
      <c r="C104" s="237"/>
      <c r="D104" s="237"/>
      <c r="E104" s="123" t="s">
        <v>87</v>
      </c>
      <c r="F104" s="128"/>
      <c r="G104" s="36">
        <v>13373</v>
      </c>
      <c r="H104" s="48">
        <f t="shared" si="10"/>
        <v>0</v>
      </c>
      <c r="I104" s="59"/>
      <c r="J104" s="50"/>
      <c r="K104" s="51"/>
      <c r="L104" s="62"/>
      <c r="M104" s="16"/>
      <c r="N104" s="16"/>
      <c r="O104" s="16"/>
      <c r="P104" s="16"/>
      <c r="Q104" s="16"/>
      <c r="R104" s="16"/>
      <c r="S104" s="16"/>
      <c r="T104" s="16"/>
      <c r="U104" s="16"/>
      <c r="V104" s="16"/>
      <c r="W104" s="16"/>
      <c r="X104" s="16"/>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238" t="s">
        <v>99</v>
      </c>
      <c r="B105" s="239"/>
      <c r="C105" s="239"/>
      <c r="D105" s="240"/>
      <c r="E105" s="123" t="s">
        <v>87</v>
      </c>
      <c r="F105" s="128"/>
      <c r="G105" s="36">
        <v>800</v>
      </c>
      <c r="H105" s="48">
        <f t="shared" si="10"/>
        <v>0</v>
      </c>
      <c r="I105" s="59"/>
      <c r="J105" s="50"/>
      <c r="K105" s="51"/>
      <c r="L105" s="62"/>
      <c r="M105" s="16"/>
      <c r="N105" s="16"/>
      <c r="O105" s="16"/>
      <c r="P105" s="16"/>
      <c r="Q105" s="16"/>
      <c r="R105" s="16"/>
      <c r="S105" s="16"/>
      <c r="T105" s="16"/>
      <c r="U105" s="16"/>
      <c r="V105" s="16"/>
      <c r="W105" s="16"/>
      <c r="X105" s="16"/>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251" t="s">
        <v>100</v>
      </c>
      <c r="B106" s="252"/>
      <c r="C106" s="252"/>
      <c r="D106" s="252"/>
      <c r="E106" s="4" t="s">
        <v>87</v>
      </c>
      <c r="F106" s="128"/>
      <c r="G106" s="31">
        <v>1900</v>
      </c>
      <c r="H106" s="60">
        <f t="shared" si="10"/>
        <v>0</v>
      </c>
      <c r="I106" s="61"/>
      <c r="J106" s="50"/>
      <c r="K106" s="51"/>
      <c r="L106" s="62"/>
      <c r="M106" s="16"/>
      <c r="N106" s="16"/>
      <c r="O106" s="16"/>
      <c r="P106" s="16"/>
      <c r="Q106" s="16"/>
      <c r="R106" s="16"/>
      <c r="S106" s="16"/>
      <c r="T106" s="16"/>
      <c r="U106" s="16"/>
      <c r="V106" s="16"/>
      <c r="W106" s="16"/>
      <c r="X106" s="16"/>
      <c r="Y106" s="16"/>
      <c r="Z106" s="17"/>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row>
    <row r="107" spans="1:72" ht="15.75">
      <c r="A107" s="236" t="s">
        <v>101</v>
      </c>
      <c r="B107" s="237"/>
      <c r="C107" s="237"/>
      <c r="D107" s="237"/>
      <c r="E107" s="123" t="s">
        <v>87</v>
      </c>
      <c r="F107" s="128"/>
      <c r="G107" s="36">
        <v>2000</v>
      </c>
      <c r="H107" s="48">
        <f t="shared" si="10"/>
        <v>0</v>
      </c>
      <c r="I107" s="59"/>
      <c r="J107" s="50"/>
      <c r="K107" s="51"/>
      <c r="L107" s="62"/>
      <c r="M107" s="16"/>
      <c r="N107" s="16"/>
      <c r="O107" s="16"/>
      <c r="P107" s="16"/>
      <c r="Q107" s="16"/>
      <c r="R107" s="16"/>
      <c r="S107" s="16"/>
      <c r="T107" s="16"/>
      <c r="U107" s="16"/>
      <c r="V107" s="16"/>
      <c r="W107" s="16"/>
      <c r="X107" s="16"/>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236" t="s">
        <v>102</v>
      </c>
      <c r="B108" s="237"/>
      <c r="C108" s="237"/>
      <c r="D108" s="237"/>
      <c r="E108" s="123" t="s">
        <v>87</v>
      </c>
      <c r="F108" s="128"/>
      <c r="G108" s="36">
        <v>200</v>
      </c>
      <c r="H108" s="48">
        <f t="shared" si="10"/>
        <v>0</v>
      </c>
      <c r="I108" s="59"/>
      <c r="J108" s="50"/>
      <c r="K108" s="51"/>
      <c r="L108" s="62"/>
      <c r="M108" s="16"/>
      <c r="N108" s="16"/>
      <c r="O108" s="16"/>
      <c r="P108" s="16"/>
      <c r="Q108" s="16"/>
      <c r="R108" s="16"/>
      <c r="S108" s="16"/>
      <c r="T108" s="16"/>
      <c r="U108" s="16"/>
      <c r="V108" s="16"/>
      <c r="W108" s="16"/>
      <c r="X108" s="16"/>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238" t="s">
        <v>103</v>
      </c>
      <c r="B109" s="239"/>
      <c r="C109" s="239"/>
      <c r="D109" s="240"/>
      <c r="E109" s="123" t="s">
        <v>87</v>
      </c>
      <c r="F109" s="128"/>
      <c r="G109" s="36">
        <v>1100</v>
      </c>
      <c r="H109" s="48">
        <f t="shared" si="10"/>
        <v>0</v>
      </c>
      <c r="I109" s="59"/>
      <c r="J109" s="50"/>
      <c r="K109" s="51"/>
      <c r="L109" s="62"/>
      <c r="M109" s="16"/>
      <c r="N109" s="16"/>
      <c r="O109" s="16"/>
      <c r="P109" s="16"/>
      <c r="Q109" s="16"/>
      <c r="R109" s="16"/>
      <c r="S109" s="16"/>
      <c r="T109" s="16"/>
      <c r="U109" s="16"/>
      <c r="V109" s="16"/>
      <c r="W109" s="16"/>
      <c r="X109" s="16"/>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241" t="s">
        <v>104</v>
      </c>
      <c r="B110" s="241"/>
      <c r="C110" s="241"/>
      <c r="D110" s="241"/>
      <c r="E110" s="63" t="s">
        <v>87</v>
      </c>
      <c r="F110" s="128"/>
      <c r="G110" s="36">
        <v>2200</v>
      </c>
      <c r="H110" s="48">
        <f t="shared" si="10"/>
        <v>0</v>
      </c>
      <c r="I110" s="59"/>
      <c r="J110" s="50"/>
      <c r="K110" s="51"/>
      <c r="L110" s="62"/>
      <c r="M110" s="16"/>
      <c r="N110" s="16"/>
      <c r="O110" s="16"/>
      <c r="P110" s="16"/>
      <c r="Q110" s="16"/>
      <c r="R110" s="16"/>
      <c r="S110" s="16"/>
      <c r="T110" s="16"/>
      <c r="U110" s="16"/>
      <c r="V110" s="16"/>
      <c r="W110" s="16"/>
      <c r="X110" s="16"/>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242" t="s">
        <v>105</v>
      </c>
      <c r="B111" s="243"/>
      <c r="C111" s="243"/>
      <c r="D111" s="244"/>
      <c r="E111" s="4" t="s">
        <v>87</v>
      </c>
      <c r="F111" s="128"/>
      <c r="G111" s="31">
        <v>1420</v>
      </c>
      <c r="H111" s="60">
        <f t="shared" si="10"/>
        <v>0</v>
      </c>
      <c r="I111" s="64"/>
      <c r="J111" s="50"/>
      <c r="K111" s="51"/>
      <c r="L111" s="62"/>
      <c r="M111" s="16"/>
      <c r="N111" s="16"/>
      <c r="O111" s="16"/>
      <c r="P111" s="16"/>
      <c r="Q111" s="16"/>
      <c r="R111" s="16"/>
      <c r="S111" s="16"/>
      <c r="T111" s="16"/>
      <c r="U111" s="16"/>
      <c r="V111" s="16"/>
      <c r="W111" s="16"/>
      <c r="X111" s="16"/>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6.5" thickBot="1">
      <c r="A112" s="236" t="s">
        <v>106</v>
      </c>
      <c r="B112" s="237"/>
      <c r="C112" s="237"/>
      <c r="D112" s="237"/>
      <c r="E112" s="123" t="s">
        <v>87</v>
      </c>
      <c r="F112" s="128"/>
      <c r="G112" s="36">
        <v>383.5</v>
      </c>
      <c r="H112" s="99">
        <f>(F112*G112)</f>
        <v>0</v>
      </c>
      <c r="I112" s="65"/>
      <c r="J112" s="66"/>
      <c r="K112" s="67"/>
      <c r="L112" s="62"/>
      <c r="M112" s="16"/>
      <c r="N112" s="16"/>
      <c r="O112" s="16"/>
      <c r="P112" s="16"/>
      <c r="Q112" s="16"/>
      <c r="R112" s="16"/>
      <c r="S112" s="16"/>
      <c r="T112" s="16"/>
      <c r="U112" s="16"/>
      <c r="V112" s="16"/>
      <c r="W112" s="16"/>
      <c r="X112" s="16"/>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6.5" thickBot="1">
      <c r="A113" s="16"/>
      <c r="B113" s="16"/>
      <c r="C113" s="16"/>
      <c r="D113" s="16"/>
      <c r="E113" s="16"/>
      <c r="F113" s="18"/>
      <c r="G113" s="125" t="s">
        <v>107</v>
      </c>
      <c r="H113" s="110">
        <f>SUM(H93:H112)</f>
        <v>0</v>
      </c>
      <c r="I113" s="68"/>
      <c r="J113" s="69"/>
      <c r="K113" s="70"/>
      <c r="L113" s="135"/>
      <c r="M113" s="7"/>
      <c r="N113" s="7"/>
      <c r="O113" s="16"/>
      <c r="P113" s="16"/>
      <c r="Q113" s="16"/>
      <c r="R113" s="16"/>
      <c r="S113" s="16"/>
      <c r="T113" s="16"/>
      <c r="U113" s="16"/>
      <c r="V113" s="16"/>
      <c r="W113" s="16"/>
      <c r="X113" s="16"/>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6"/>
      <c r="B114" s="16"/>
      <c r="C114" s="16"/>
      <c r="D114" s="16"/>
      <c r="E114" s="16"/>
      <c r="F114" s="7"/>
      <c r="G114" s="38"/>
      <c r="H114" s="22"/>
      <c r="I114" s="71"/>
      <c r="J114" s="18"/>
      <c r="K114" s="137"/>
      <c r="L114" s="136"/>
      <c r="M114" s="7"/>
      <c r="N114" s="7"/>
      <c r="O114" s="16"/>
      <c r="P114" s="16"/>
      <c r="Q114" s="16"/>
      <c r="R114" s="16"/>
      <c r="S114" s="16"/>
      <c r="T114" s="16"/>
      <c r="U114" s="16"/>
      <c r="V114" s="16"/>
      <c r="W114" s="16"/>
      <c r="X114" s="16"/>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6"/>
      <c r="B115" s="16"/>
      <c r="C115" s="16"/>
      <c r="D115" s="16"/>
      <c r="E115" s="138">
        <v>0</v>
      </c>
      <c r="F115" s="7"/>
      <c r="G115" s="38"/>
      <c r="H115" s="142">
        <f>+E115</f>
        <v>0</v>
      </c>
      <c r="I115" s="245" t="s">
        <v>130</v>
      </c>
      <c r="J115" s="230" t="s">
        <v>108</v>
      </c>
      <c r="K115" s="232"/>
      <c r="L115" s="16"/>
      <c r="M115" s="7"/>
      <c r="N115" s="233"/>
      <c r="O115" s="16"/>
      <c r="P115" s="16"/>
      <c r="Q115" s="16"/>
      <c r="R115" s="16"/>
      <c r="S115" s="16"/>
      <c r="T115" s="16"/>
      <c r="U115" s="16"/>
      <c r="V115" s="16"/>
      <c r="W115" s="16"/>
      <c r="X115" s="16"/>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6"/>
      <c r="B116" s="16"/>
      <c r="C116" s="16"/>
      <c r="D116" s="16"/>
      <c r="E116" s="16"/>
      <c r="F116" s="234" t="s">
        <v>109</v>
      </c>
      <c r="G116" s="235"/>
      <c r="H116" s="73">
        <f>H90+H113</f>
        <v>0</v>
      </c>
      <c r="I116" s="246"/>
      <c r="J116" s="231"/>
      <c r="K116" s="232"/>
      <c r="L116" s="16"/>
      <c r="M116" s="7"/>
      <c r="N116" s="233"/>
      <c r="O116" s="16"/>
      <c r="P116" s="16"/>
      <c r="Q116" s="16"/>
      <c r="R116" s="16"/>
      <c r="S116" s="16"/>
      <c r="T116" s="16"/>
      <c r="U116" s="16"/>
      <c r="V116" s="16"/>
      <c r="W116" s="16"/>
      <c r="X116" s="16"/>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6"/>
      <c r="B117" s="16">
        <f>1.13*1.15</f>
        <v>1.2994999999999999</v>
      </c>
      <c r="C117" s="16"/>
      <c r="D117" s="16" t="s">
        <v>173</v>
      </c>
      <c r="E117" s="27"/>
      <c r="F117" s="74" t="s">
        <v>110</v>
      </c>
      <c r="G117" s="172">
        <v>1.1000000000000001</v>
      </c>
      <c r="H117" s="116">
        <f>H116*G117-H116</f>
        <v>0</v>
      </c>
      <c r="I117" s="115">
        <f>+(H124-K123)*0.23</f>
        <v>0</v>
      </c>
      <c r="J117" s="117">
        <f>H117-M123</f>
        <v>0</v>
      </c>
      <c r="K117" s="9"/>
      <c r="L117" s="9"/>
      <c r="M117" s="9"/>
      <c r="N117" s="126" t="s">
        <v>171</v>
      </c>
      <c r="O117" s="126"/>
      <c r="P117" s="16"/>
      <c r="Q117" s="16"/>
      <c r="R117" s="16"/>
      <c r="S117" s="16"/>
      <c r="T117" s="16"/>
      <c r="U117" s="16"/>
      <c r="V117" s="16"/>
      <c r="W117" s="16"/>
      <c r="X117" s="16"/>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6"/>
      <c r="B118" s="16"/>
      <c r="C118" s="16"/>
      <c r="D118" s="16"/>
      <c r="E118" s="27"/>
      <c r="F118" s="77" t="s">
        <v>111</v>
      </c>
      <c r="G118" s="78"/>
      <c r="H118" s="13">
        <f>H116+H117</f>
        <v>0</v>
      </c>
      <c r="I118" s="20"/>
      <c r="J118" s="79"/>
      <c r="K118" s="22"/>
      <c r="L118" s="22"/>
      <c r="M118" s="7"/>
      <c r="N118" s="126"/>
      <c r="O118" s="126"/>
      <c r="P118" s="16"/>
      <c r="Q118" s="16"/>
      <c r="R118" s="16"/>
      <c r="S118" s="16"/>
      <c r="T118" s="16"/>
      <c r="U118" s="16"/>
      <c r="V118" s="16"/>
      <c r="W118" s="16"/>
      <c r="X118" s="16"/>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A119" s="16"/>
      <c r="B119" s="16"/>
      <c r="C119" s="16"/>
      <c r="D119" s="16"/>
      <c r="E119" s="27"/>
      <c r="F119" s="124" t="s">
        <v>113</v>
      </c>
      <c r="G119" s="82">
        <v>0.06</v>
      </c>
      <c r="H119" s="13">
        <f>H118*G119</f>
        <v>0</v>
      </c>
      <c r="I119" s="83"/>
      <c r="J119" s="80"/>
      <c r="K119" s="81" t="s">
        <v>112</v>
      </c>
      <c r="L119" s="111" t="s">
        <v>131</v>
      </c>
      <c r="M119" s="7"/>
      <c r="N119" s="135"/>
      <c r="O119" s="16"/>
      <c r="P119" s="16"/>
      <c r="Q119" s="16"/>
      <c r="R119" s="16"/>
      <c r="S119" s="16"/>
      <c r="T119" s="16"/>
      <c r="U119" s="16"/>
      <c r="V119" s="16"/>
      <c r="W119" s="16"/>
      <c r="X119" s="16"/>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A120" s="16"/>
      <c r="B120" s="16"/>
      <c r="C120" s="16"/>
      <c r="D120" s="16"/>
      <c r="E120" s="27"/>
      <c r="F120" s="4" t="s">
        <v>115</v>
      </c>
      <c r="G120" s="77"/>
      <c r="H120" s="13">
        <f>H118+H119</f>
        <v>0</v>
      </c>
      <c r="I120" s="80"/>
      <c r="J120" s="80" t="s">
        <v>114</v>
      </c>
      <c r="K120" s="6">
        <f>+H30</f>
        <v>0</v>
      </c>
      <c r="L120" s="112"/>
      <c r="M120" s="135"/>
      <c r="N120" s="7"/>
      <c r="O120" s="16"/>
      <c r="P120" s="16"/>
      <c r="Q120" s="16"/>
      <c r="R120" s="16"/>
      <c r="S120" s="16"/>
      <c r="T120" s="16"/>
      <c r="U120" s="16"/>
      <c r="V120" s="16"/>
      <c r="W120" s="16"/>
      <c r="X120" s="16"/>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row r="121" spans="1:72" ht="15.75">
      <c r="A121" s="16"/>
      <c r="B121" s="16"/>
      <c r="C121" s="16"/>
      <c r="D121" s="16"/>
      <c r="E121" s="170">
        <v>0.27500000000000002</v>
      </c>
      <c r="F121" s="124" t="s">
        <v>117</v>
      </c>
      <c r="G121" s="82">
        <v>0.2</v>
      </c>
      <c r="H121" s="13">
        <f>H120*G121</f>
        <v>0</v>
      </c>
      <c r="I121" s="80"/>
      <c r="J121" s="80" t="s">
        <v>116</v>
      </c>
      <c r="K121" s="6">
        <f>H58</f>
        <v>0</v>
      </c>
      <c r="L121" s="112"/>
      <c r="M121" s="135"/>
      <c r="N121" s="7"/>
      <c r="O121" s="16"/>
      <c r="P121" s="16"/>
      <c r="Q121" s="16"/>
      <c r="R121" s="16"/>
      <c r="S121" s="16"/>
      <c r="T121" s="16"/>
      <c r="U121" s="16"/>
      <c r="V121" s="16"/>
      <c r="W121" s="16"/>
      <c r="X121" s="16"/>
      <c r="Y121" s="1"/>
      <c r="Z121" s="120"/>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row>
    <row r="122" spans="1:72" ht="15.75">
      <c r="A122" s="16"/>
      <c r="B122" s="16"/>
      <c r="C122" s="16"/>
      <c r="D122" s="16"/>
      <c r="E122" s="16"/>
      <c r="F122" s="124" t="s">
        <v>119</v>
      </c>
      <c r="G122" s="74"/>
      <c r="H122" s="85">
        <f>H120+H121</f>
        <v>0</v>
      </c>
      <c r="I122" s="13"/>
      <c r="J122" s="80" t="s">
        <v>118</v>
      </c>
      <c r="K122" s="6">
        <f>H90-H60</f>
        <v>0</v>
      </c>
      <c r="L122" s="112"/>
      <c r="M122" s="84" t="s">
        <v>127</v>
      </c>
      <c r="N122" s="7"/>
      <c r="O122" s="16"/>
      <c r="P122" s="16"/>
      <c r="Q122" s="16"/>
      <c r="R122" s="16"/>
      <c r="S122" s="16"/>
      <c r="T122" s="16"/>
      <c r="U122" s="16"/>
      <c r="V122" s="16"/>
      <c r="W122" s="16"/>
      <c r="X122" s="16"/>
      <c r="Y122" s="1"/>
      <c r="Z122" s="120"/>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row>
    <row r="123" spans="1:72" ht="15.75">
      <c r="A123" s="16"/>
      <c r="B123" s="16"/>
      <c r="C123" s="16"/>
      <c r="D123" s="16"/>
      <c r="E123" s="16"/>
      <c r="F123" s="124"/>
      <c r="G123" s="87"/>
      <c r="H123" s="13"/>
      <c r="I123" s="88" t="s">
        <v>120</v>
      </c>
      <c r="J123" s="86" t="s">
        <v>56</v>
      </c>
      <c r="K123" s="6">
        <f>SUM(K120:K122)</f>
        <v>0</v>
      </c>
      <c r="L123" s="113">
        <f>H122-H121</f>
        <v>0</v>
      </c>
      <c r="M123" s="114">
        <f>+(L123-K123)*0.3</f>
        <v>0</v>
      </c>
      <c r="N123" s="7"/>
      <c r="O123" s="16"/>
      <c r="P123" s="16"/>
      <c r="Q123" s="16"/>
      <c r="R123" s="16"/>
      <c r="S123" s="16"/>
      <c r="T123" s="16"/>
      <c r="U123" s="16"/>
      <c r="V123" s="16"/>
      <c r="W123" s="16"/>
      <c r="X123" s="16"/>
      <c r="Y123" s="1"/>
      <c r="Z123" s="120"/>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row>
    <row r="124" spans="1:72" ht="15.75">
      <c r="A124" s="16"/>
      <c r="B124" s="16" t="s">
        <v>121</v>
      </c>
      <c r="C124" s="16"/>
      <c r="D124" s="16"/>
      <c r="E124" s="16"/>
      <c r="F124" s="124" t="s">
        <v>126</v>
      </c>
      <c r="G124" s="90"/>
      <c r="H124" s="98">
        <f>H122+H123</f>
        <v>0</v>
      </c>
      <c r="I124" s="13"/>
      <c r="J124" s="89" t="e">
        <f>H122/H116</f>
        <v>#DIV/0!</v>
      </c>
      <c r="K124" s="7"/>
      <c r="L124" s="7"/>
      <c r="M124" s="23"/>
      <c r="N124" s="7"/>
      <c r="O124" s="16"/>
      <c r="P124" s="16"/>
      <c r="Q124" s="16"/>
      <c r="R124" s="16"/>
      <c r="S124" s="16"/>
      <c r="T124" s="16"/>
      <c r="U124" s="16"/>
      <c r="V124" s="16"/>
      <c r="W124" s="16"/>
      <c r="X124" s="16"/>
      <c r="Y124" s="1"/>
      <c r="Z124" s="120"/>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row>
    <row r="125" spans="1:72" ht="15.75">
      <c r="A125" s="16"/>
      <c r="B125" s="139" t="s">
        <v>172</v>
      </c>
      <c r="C125" s="139" t="s">
        <v>123</v>
      </c>
      <c r="D125" s="140" t="s">
        <v>124</v>
      </c>
      <c r="E125" s="132"/>
      <c r="F125" s="7"/>
      <c r="G125" s="92"/>
      <c r="H125" s="9"/>
      <c r="I125" s="7"/>
      <c r="J125" s="7"/>
      <c r="K125" s="7"/>
      <c r="L125" s="7"/>
      <c r="M125" s="9"/>
      <c r="N125" s="91"/>
      <c r="O125" s="16"/>
      <c r="P125" s="16"/>
      <c r="Q125" s="16"/>
      <c r="R125" s="16"/>
      <c r="S125" s="16"/>
      <c r="T125" s="16"/>
      <c r="U125" s="16"/>
      <c r="V125" s="16"/>
      <c r="W125" s="16"/>
      <c r="X125" s="16"/>
      <c r="Y125" s="1"/>
      <c r="Z125" s="120"/>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row>
    <row r="126" spans="1:72" ht="15.75">
      <c r="A126" s="16"/>
      <c r="B126" s="141">
        <v>0.27500000000000002</v>
      </c>
      <c r="C126" s="141">
        <v>0.05</v>
      </c>
      <c r="D126" s="171">
        <f>1.275*1.05</f>
        <v>1.3387499999999999</v>
      </c>
      <c r="E126" s="16"/>
      <c r="F126" s="92"/>
      <c r="G126" s="93"/>
      <c r="H126" s="9"/>
      <c r="I126" s="7"/>
      <c r="J126" s="7"/>
      <c r="K126" s="7"/>
      <c r="L126" s="7"/>
      <c r="M126" s="9"/>
      <c r="N126" s="7"/>
      <c r="O126" s="16"/>
      <c r="P126" s="16"/>
      <c r="Q126" s="16"/>
      <c r="R126" s="16"/>
      <c r="S126" s="16"/>
      <c r="T126" s="16"/>
      <c r="U126" s="16"/>
      <c r="V126" s="16"/>
      <c r="W126" s="16"/>
      <c r="X126" s="16"/>
      <c r="Y126" s="1"/>
      <c r="Z126" s="120"/>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row>
    <row r="127" spans="1:72" ht="15.75">
      <c r="A127" s="16"/>
      <c r="B127" s="16"/>
      <c r="C127" s="16"/>
      <c r="D127" s="170">
        <v>0.33879999999999999</v>
      </c>
      <c r="E127" s="16"/>
      <c r="F127" s="23"/>
      <c r="G127" s="94"/>
      <c r="H127" s="93"/>
      <c r="I127" s="27"/>
      <c r="J127" s="7"/>
      <c r="K127" s="7"/>
      <c r="L127" s="7"/>
      <c r="M127" s="7"/>
      <c r="N127" s="7"/>
      <c r="O127" s="16"/>
      <c r="P127" s="16"/>
      <c r="Q127" s="16"/>
      <c r="R127" s="16"/>
      <c r="S127" s="16"/>
      <c r="T127" s="16"/>
      <c r="U127" s="16"/>
      <c r="V127" s="16"/>
      <c r="W127" s="16"/>
      <c r="X127" s="16"/>
      <c r="Y127" s="1"/>
      <c r="Z127" s="120"/>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row>
    <row r="128" spans="1:72" ht="15.75">
      <c r="A128" s="1"/>
      <c r="B128" s="1"/>
      <c r="C128" s="1"/>
      <c r="D128" s="1"/>
      <c r="E128" s="1"/>
      <c r="F128" s="23"/>
      <c r="G128" s="94"/>
      <c r="H128" s="93"/>
      <c r="I128" s="95"/>
      <c r="J128" s="18"/>
      <c r="K128" s="18"/>
      <c r="L128" s="18"/>
      <c r="M128" s="18"/>
      <c r="N128" s="18"/>
      <c r="O128" s="1"/>
      <c r="P128" s="1"/>
      <c r="Q128" s="1"/>
      <c r="R128" s="1"/>
      <c r="S128" s="1"/>
      <c r="T128" s="1"/>
      <c r="U128" s="1"/>
      <c r="V128" s="1"/>
      <c r="W128" s="1"/>
      <c r="X128" s="1"/>
      <c r="Y128" s="1"/>
      <c r="Z128" s="120"/>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row>
    <row r="129" spans="1:72" ht="15.75">
      <c r="A129" s="1"/>
      <c r="B129" s="1"/>
      <c r="C129" s="1"/>
      <c r="D129" s="1"/>
      <c r="E129" s="1"/>
      <c r="F129" s="23"/>
      <c r="G129" s="76"/>
      <c r="H129" s="76"/>
      <c r="I129" s="18"/>
      <c r="J129" s="18"/>
      <c r="K129" s="18"/>
      <c r="L129" s="18"/>
      <c r="M129" s="18"/>
      <c r="N129" s="18"/>
      <c r="O129" s="1"/>
      <c r="P129" s="1"/>
      <c r="Q129" s="1"/>
      <c r="R129" s="1"/>
      <c r="S129" s="1"/>
      <c r="T129" s="1"/>
      <c r="U129" s="1"/>
      <c r="V129" s="1"/>
      <c r="W129" s="1"/>
      <c r="X129" s="1"/>
      <c r="Y129" s="1"/>
      <c r="Z129" s="120"/>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row>
    <row r="130" spans="1:72" ht="15.75">
      <c r="A130" s="1"/>
      <c r="B130" s="1"/>
      <c r="C130" s="1"/>
      <c r="D130" s="1"/>
      <c r="E130" s="1"/>
      <c r="F130" s="23"/>
      <c r="G130" s="5"/>
      <c r="H130" s="1"/>
      <c r="I130" s="1"/>
      <c r="J130" s="18"/>
      <c r="K130" s="18"/>
      <c r="L130" s="18"/>
      <c r="M130" s="18"/>
      <c r="N130" s="18"/>
      <c r="O130" s="1"/>
      <c r="P130" s="1"/>
      <c r="Q130" s="1"/>
      <c r="R130" s="1"/>
      <c r="S130" s="1"/>
      <c r="T130" s="1"/>
      <c r="U130" s="1"/>
      <c r="V130" s="1"/>
      <c r="W130" s="1"/>
      <c r="X130" s="1"/>
      <c r="Y130" s="1"/>
      <c r="Z130" s="120"/>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row>
    <row r="131" spans="1:72" ht="15.75">
      <c r="A131" s="1"/>
      <c r="B131" s="1"/>
      <c r="C131" s="1"/>
      <c r="D131" s="1"/>
      <c r="E131" s="1"/>
      <c r="F131" s="1"/>
      <c r="G131" s="18"/>
      <c r="H131" s="41"/>
      <c r="I131" s="1"/>
      <c r="J131" s="1"/>
      <c r="K131" s="1"/>
      <c r="L131" s="1"/>
      <c r="M131" s="1"/>
      <c r="N131" s="1"/>
      <c r="O131" s="1"/>
      <c r="P131" s="1"/>
      <c r="Q131" s="1"/>
      <c r="R131" s="1"/>
      <c r="S131" s="1"/>
      <c r="T131" s="1"/>
      <c r="U131" s="1"/>
      <c r="V131" s="1"/>
      <c r="W131" s="1"/>
      <c r="X131" s="1"/>
      <c r="Y131" s="1"/>
      <c r="Z131" s="120"/>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row>
    <row r="132" spans="1:72" ht="15.75">
      <c r="A132" s="1"/>
      <c r="B132" s="1"/>
      <c r="C132" s="96"/>
      <c r="D132" s="1"/>
      <c r="E132" s="1"/>
      <c r="F132" s="1"/>
      <c r="G132" s="1"/>
      <c r="H132" s="1"/>
      <c r="I132" s="1"/>
      <c r="J132" s="1"/>
      <c r="K132" s="1"/>
      <c r="L132" s="1"/>
      <c r="M132" s="1"/>
      <c r="N132" s="1"/>
      <c r="O132" s="1"/>
      <c r="P132" s="1"/>
      <c r="Q132" s="1"/>
      <c r="R132" s="1"/>
      <c r="S132" s="1"/>
      <c r="T132" s="1"/>
      <c r="U132" s="1"/>
      <c r="V132" s="1"/>
      <c r="W132" s="1"/>
      <c r="X132" s="1"/>
      <c r="Y132" s="1"/>
      <c r="Z132" s="120"/>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row>
    <row r="133" spans="1:72" ht="15.75">
      <c r="A133" s="1"/>
      <c r="B133" s="1"/>
      <c r="C133" s="96"/>
      <c r="D133" s="1"/>
      <c r="E133" s="1"/>
      <c r="F133" s="1"/>
      <c r="G133" s="18"/>
      <c r="H133" s="41"/>
      <c r="I133" s="1"/>
      <c r="J133" s="1"/>
      <c r="K133" s="1"/>
      <c r="L133" s="1"/>
      <c r="M133" s="1"/>
      <c r="N133" s="1"/>
      <c r="O133" s="1"/>
      <c r="P133" s="1"/>
      <c r="Q133" s="1"/>
      <c r="R133" s="1"/>
      <c r="S133" s="1"/>
      <c r="T133" s="1"/>
      <c r="U133" s="1"/>
      <c r="V133" s="1"/>
      <c r="W133" s="1"/>
      <c r="X133" s="1"/>
      <c r="Y133" s="1"/>
      <c r="Z133" s="120"/>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row>
    <row r="134" spans="1:72" ht="15.75">
      <c r="A134" s="1"/>
      <c r="B134" s="1"/>
      <c r="C134" s="96"/>
      <c r="D134" s="1"/>
      <c r="E134" s="1"/>
      <c r="F134" s="1"/>
      <c r="G134" s="1"/>
      <c r="H134" s="1"/>
      <c r="I134" s="1"/>
      <c r="J134" s="1"/>
      <c r="K134" s="1"/>
      <c r="L134" s="1"/>
      <c r="M134" s="1"/>
      <c r="N134" s="1"/>
      <c r="O134" s="1"/>
      <c r="P134" s="1"/>
      <c r="Q134" s="1"/>
      <c r="R134" s="1"/>
      <c r="S134" s="1"/>
      <c r="T134" s="1"/>
      <c r="U134" s="1"/>
      <c r="V134" s="1"/>
      <c r="W134" s="1"/>
      <c r="X134" s="1"/>
      <c r="Y134" s="1"/>
      <c r="Z134" s="120"/>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row>
    <row r="135" spans="1:72" ht="15.75">
      <c r="A135" s="1"/>
      <c r="B135" s="1"/>
      <c r="C135" s="96"/>
      <c r="D135" s="1"/>
      <c r="E135" s="1"/>
      <c r="F135" s="1"/>
      <c r="G135" s="1"/>
      <c r="H135" s="1"/>
      <c r="I135" s="1"/>
      <c r="J135" s="1"/>
      <c r="K135" s="1"/>
      <c r="L135" s="1"/>
      <c r="M135" s="1"/>
      <c r="N135" s="1"/>
      <c r="O135" s="1"/>
      <c r="P135" s="1"/>
      <c r="Q135" s="1"/>
      <c r="R135" s="1"/>
      <c r="S135" s="1"/>
      <c r="T135" s="1"/>
      <c r="U135" s="1"/>
      <c r="V135" s="1"/>
      <c r="W135" s="1"/>
      <c r="X135" s="1"/>
      <c r="Y135" s="1"/>
      <c r="Z135" s="120"/>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row>
    <row r="136" spans="1:72" ht="15.75">
      <c r="A136" s="1"/>
      <c r="B136" s="1"/>
      <c r="C136" s="40"/>
      <c r="D136" s="96"/>
      <c r="E136" s="96"/>
      <c r="F136" s="1"/>
      <c r="G136" s="1"/>
      <c r="H136" s="1"/>
      <c r="I136" s="1"/>
      <c r="J136" s="1"/>
      <c r="K136" s="1"/>
      <c r="L136" s="1"/>
      <c r="M136" s="1"/>
      <c r="N136" s="1"/>
      <c r="O136" s="1"/>
      <c r="P136" s="1"/>
      <c r="Q136" s="1"/>
      <c r="R136" s="1"/>
      <c r="S136" s="1"/>
      <c r="T136" s="1"/>
      <c r="U136" s="1"/>
      <c r="V136" s="1"/>
      <c r="W136" s="1"/>
      <c r="X136" s="1"/>
      <c r="Y136" s="1"/>
      <c r="Z136" s="120"/>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row>
    <row r="137" spans="1:72" ht="15.75">
      <c r="A137" s="1"/>
      <c r="B137" s="96"/>
      <c r="C137" s="1"/>
      <c r="D137" s="1"/>
      <c r="E137" s="1"/>
      <c r="F137" s="1"/>
      <c r="G137" s="1"/>
      <c r="H137" s="1"/>
      <c r="I137" s="1"/>
      <c r="J137" s="1"/>
      <c r="K137" s="1"/>
      <c r="L137" s="1"/>
      <c r="M137" s="1"/>
      <c r="N137" s="1"/>
      <c r="O137" s="1"/>
      <c r="P137" s="1"/>
      <c r="Q137" s="1"/>
      <c r="R137" s="1"/>
      <c r="S137" s="1"/>
      <c r="T137" s="1"/>
      <c r="U137" s="1"/>
      <c r="V137" s="1"/>
      <c r="W137" s="1"/>
      <c r="X137" s="1"/>
      <c r="Y137" s="1"/>
      <c r="Z137" s="120"/>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row>
    <row r="138" spans="1:72" ht="15.75">
      <c r="A138" s="1"/>
      <c r="B138" s="96"/>
      <c r="C138" s="1"/>
      <c r="D138" s="1"/>
      <c r="E138" s="1"/>
      <c r="F138" s="1"/>
      <c r="G138" s="1"/>
      <c r="H138" s="1"/>
      <c r="I138" s="1"/>
      <c r="J138" s="1"/>
      <c r="K138" s="1"/>
      <c r="L138" s="1"/>
      <c r="M138" s="1"/>
      <c r="N138" s="1"/>
      <c r="O138" s="1"/>
      <c r="P138" s="1"/>
      <c r="Q138" s="1"/>
      <c r="R138" s="1"/>
      <c r="S138" s="1"/>
      <c r="T138" s="1"/>
      <c r="U138" s="1"/>
      <c r="V138" s="1"/>
      <c r="W138" s="1"/>
      <c r="X138" s="1"/>
      <c r="Y138" s="1"/>
      <c r="Z138" s="120"/>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row>
    <row r="139" spans="1:72" ht="15.75">
      <c r="A139" s="1"/>
      <c r="B139" s="96"/>
      <c r="C139" s="96"/>
      <c r="D139" s="96"/>
      <c r="E139" s="96"/>
      <c r="F139" s="1"/>
      <c r="G139" s="1"/>
      <c r="H139" s="1"/>
      <c r="I139" s="1"/>
      <c r="J139" s="1"/>
      <c r="K139" s="1"/>
      <c r="L139" s="1"/>
      <c r="M139" s="1"/>
      <c r="N139" s="1"/>
      <c r="O139" s="1"/>
      <c r="P139" s="1"/>
      <c r="Q139" s="1"/>
      <c r="R139" s="1"/>
      <c r="S139" s="1"/>
      <c r="T139" s="1"/>
      <c r="U139" s="1"/>
      <c r="V139" s="1"/>
      <c r="W139" s="1"/>
      <c r="X139" s="1"/>
      <c r="Y139" s="1"/>
      <c r="Z139" s="120"/>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row>
    <row r="140" spans="1:72" ht="15.75">
      <c r="A140" s="1"/>
      <c r="B140" s="1"/>
      <c r="C140" s="1"/>
      <c r="D140" s="1"/>
      <c r="E140" s="1"/>
      <c r="F140" s="96"/>
      <c r="G140" s="72"/>
      <c r="H140" s="1"/>
      <c r="I140" s="1"/>
      <c r="J140" s="1"/>
      <c r="K140" s="1"/>
      <c r="L140" s="1"/>
      <c r="M140" s="1"/>
      <c r="N140" s="1"/>
      <c r="O140" s="1"/>
      <c r="P140" s="1"/>
      <c r="Q140" s="1"/>
      <c r="R140" s="1"/>
      <c r="S140" s="1"/>
      <c r="T140" s="1"/>
      <c r="U140" s="1"/>
      <c r="V140" s="1"/>
      <c r="W140" s="1"/>
      <c r="X140" s="1"/>
      <c r="Y140" s="1"/>
      <c r="Z140" s="120"/>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row>
    <row r="141" spans="1:72" ht="15.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20"/>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row>
    <row r="142" spans="1:72" ht="15.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20"/>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row>
    <row r="143" spans="1:72" ht="15.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20"/>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row>
    <row r="144" spans="1:72" ht="15.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20"/>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row>
    <row r="145" spans="1:72" ht="15.75">
      <c r="A145" s="1"/>
      <c r="B145" s="1"/>
      <c r="C145" s="1"/>
      <c r="D145" s="1"/>
      <c r="E145" s="1"/>
      <c r="F145" s="1"/>
      <c r="G145" s="1"/>
      <c r="H145" s="1"/>
      <c r="I145" s="1"/>
      <c r="J145" s="1"/>
      <c r="K145" s="1"/>
      <c r="L145" s="1"/>
      <c r="O145" s="1"/>
      <c r="P145" s="1"/>
      <c r="Q145" s="1"/>
      <c r="R145" s="1"/>
      <c r="S145" s="1"/>
      <c r="T145" s="1"/>
      <c r="U145" s="1"/>
      <c r="V145" s="1"/>
      <c r="W145" s="1"/>
      <c r="X145" s="1"/>
      <c r="Y145" s="1"/>
      <c r="Z145" s="120"/>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row>
    <row r="146" spans="1:72" ht="15.75">
      <c r="F146" s="1"/>
      <c r="G146" s="1"/>
      <c r="H146" s="1"/>
      <c r="I146" s="1"/>
      <c r="J146" s="1"/>
      <c r="K146" s="1"/>
      <c r="L146" s="1"/>
      <c r="O146" s="1"/>
      <c r="P146" s="1"/>
      <c r="Q146" s="1"/>
      <c r="R146" s="1"/>
      <c r="S146" s="1"/>
      <c r="T146" s="1"/>
      <c r="U146" s="1"/>
      <c r="V146" s="1"/>
      <c r="W146" s="1"/>
      <c r="X146" s="1"/>
      <c r="Y146" s="1"/>
      <c r="Z146" s="120"/>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row>
    <row r="147" spans="1:72" ht="15.75">
      <c r="J147" s="1"/>
      <c r="K147" s="1"/>
      <c r="L147" s="1"/>
      <c r="M147" s="1"/>
      <c r="N147" s="1"/>
      <c r="O147" s="1"/>
      <c r="P147" s="1"/>
      <c r="Q147" s="1"/>
      <c r="R147" s="1"/>
      <c r="S147" s="1"/>
      <c r="T147" s="1"/>
      <c r="U147" s="1"/>
      <c r="V147" s="1"/>
      <c r="W147" s="1"/>
      <c r="X147" s="1"/>
      <c r="Y147" s="1"/>
      <c r="Z147" s="120"/>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row>
  </sheetData>
  <mergeCells count="103">
    <mergeCell ref="A10:D10"/>
    <mergeCell ref="A11:D11"/>
    <mergeCell ref="A12:D12"/>
    <mergeCell ref="A13:D13"/>
    <mergeCell ref="A14:D14"/>
    <mergeCell ref="A15:D15"/>
    <mergeCell ref="A1:H1"/>
    <mergeCell ref="A2:H2"/>
    <mergeCell ref="B5:J5"/>
    <mergeCell ref="A8:D8"/>
    <mergeCell ref="J8:M8"/>
    <mergeCell ref="A9:D9"/>
    <mergeCell ref="A22:D22"/>
    <mergeCell ref="A23:D23"/>
    <mergeCell ref="A24:D24"/>
    <mergeCell ref="A25:D25"/>
    <mergeCell ref="L25:Q28"/>
    <mergeCell ref="A26:D26"/>
    <mergeCell ref="A27:D27"/>
    <mergeCell ref="A28:D28"/>
    <mergeCell ref="A16:D16"/>
    <mergeCell ref="A17:D17"/>
    <mergeCell ref="A18:D18"/>
    <mergeCell ref="A19:D19"/>
    <mergeCell ref="A20:D20"/>
    <mergeCell ref="A21:D21"/>
    <mergeCell ref="A36:D36"/>
    <mergeCell ref="A37:D37"/>
    <mergeCell ref="A38:D38"/>
    <mergeCell ref="A39:D39"/>
    <mergeCell ref="A40:D40"/>
    <mergeCell ref="A41:D41"/>
    <mergeCell ref="A29:D29"/>
    <mergeCell ref="O32:U32"/>
    <mergeCell ref="V32:X32"/>
    <mergeCell ref="A33:D33"/>
    <mergeCell ref="A34:D34"/>
    <mergeCell ref="A35:D35"/>
    <mergeCell ref="A48:D48"/>
    <mergeCell ref="A49:D49"/>
    <mergeCell ref="A51:D51"/>
    <mergeCell ref="A52:D52"/>
    <mergeCell ref="A53:D53"/>
    <mergeCell ref="A54:D54"/>
    <mergeCell ref="A42:D42"/>
    <mergeCell ref="A43:D43"/>
    <mergeCell ref="A44:D44"/>
    <mergeCell ref="A45:D45"/>
    <mergeCell ref="A46:D46"/>
    <mergeCell ref="A47:D47"/>
    <mergeCell ref="A64:D64"/>
    <mergeCell ref="A65:D65"/>
    <mergeCell ref="A66:D66"/>
    <mergeCell ref="A67:D67"/>
    <mergeCell ref="A68:D68"/>
    <mergeCell ref="A69:D69"/>
    <mergeCell ref="A55:D55"/>
    <mergeCell ref="A56:D56"/>
    <mergeCell ref="A59:D59"/>
    <mergeCell ref="A61:D61"/>
    <mergeCell ref="A62:D62"/>
    <mergeCell ref="A63:D63"/>
    <mergeCell ref="J82:K82"/>
    <mergeCell ref="A83:D83"/>
    <mergeCell ref="A84:D84"/>
    <mergeCell ref="A71:B71"/>
    <mergeCell ref="A72:D72"/>
    <mergeCell ref="A73:D73"/>
    <mergeCell ref="A74:D74"/>
    <mergeCell ref="A76:B76"/>
    <mergeCell ref="A77:D77"/>
    <mergeCell ref="A86:B86"/>
    <mergeCell ref="A87:D87"/>
    <mergeCell ref="A88:D88"/>
    <mergeCell ref="A92:D92"/>
    <mergeCell ref="A93:D93"/>
    <mergeCell ref="A94:D94"/>
    <mergeCell ref="A78:D78"/>
    <mergeCell ref="A79:D79"/>
    <mergeCell ref="A82:B82"/>
    <mergeCell ref="A101:D101"/>
    <mergeCell ref="A102:D102"/>
    <mergeCell ref="A103:D103"/>
    <mergeCell ref="A104:D104"/>
    <mergeCell ref="A105:D105"/>
    <mergeCell ref="A106:D106"/>
    <mergeCell ref="A95:D95"/>
    <mergeCell ref="A96:D96"/>
    <mergeCell ref="A97:D97"/>
    <mergeCell ref="A98:D98"/>
    <mergeCell ref="A99:D99"/>
    <mergeCell ref="A100:D100"/>
    <mergeCell ref="I115:I116"/>
    <mergeCell ref="J115:J116"/>
    <mergeCell ref="K115:K116"/>
    <mergeCell ref="N115:N116"/>
    <mergeCell ref="F116:G116"/>
    <mergeCell ref="A107:D107"/>
    <mergeCell ref="A108:D108"/>
    <mergeCell ref="A109:D109"/>
    <mergeCell ref="A110:D110"/>
    <mergeCell ref="A111:D111"/>
    <mergeCell ref="A112:D112"/>
  </mergeCells>
  <pageMargins left="0.7" right="0.7" top="0.75" bottom="0.75" header="0.3" footer="0.3"/>
  <pageSetup paperSize="9" scale="23" fitToWidth="0" orientation="landscape" horizontalDpi="300" verticalDpi="300" r:id="rId1"/>
  <rowBreaks count="1" manualBreakCount="1">
    <brk id="126"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49F30-C4A4-4E2A-8B2A-D80061BAC520}">
  <sheetPr>
    <pageSetUpPr fitToPage="1"/>
  </sheetPr>
  <dimension ref="A1:BT120"/>
  <sheetViews>
    <sheetView view="pageBreakPreview" topLeftCell="A9" zoomScale="70" zoomScaleNormal="70" zoomScaleSheetLayoutView="70" workbookViewId="0">
      <selection activeCell="I23" sqref="I23:I32"/>
    </sheetView>
  </sheetViews>
  <sheetFormatPr baseColWidth="10" defaultColWidth="10.7109375" defaultRowHeight="15"/>
  <cols>
    <col min="4" max="4" width="14.5703125" customWidth="1"/>
    <col min="8" max="8" width="15.42578125" customWidth="1"/>
    <col min="10" max="10" width="13" customWidth="1"/>
    <col min="11" max="12" width="13.42578125" customWidth="1"/>
    <col min="13" max="13" width="12.5703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136</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180</v>
      </c>
      <c r="B9" s="274"/>
      <c r="C9" s="274"/>
      <c r="D9" s="275"/>
      <c r="E9" s="4" t="s">
        <v>11</v>
      </c>
      <c r="F9" s="128"/>
      <c r="G9" s="129"/>
      <c r="H9" s="148">
        <f>G9*F9</f>
        <v>0</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85"/>
      <c r="B10" s="285"/>
      <c r="C10" s="285"/>
      <c r="D10" s="285"/>
      <c r="E10" s="4" t="s">
        <v>11</v>
      </c>
      <c r="F10" s="128"/>
      <c r="G10" s="129"/>
      <c r="H10" s="148">
        <f t="shared" ref="H10:H16" si="0">G10*F10</f>
        <v>0</v>
      </c>
      <c r="I10" s="134"/>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82"/>
      <c r="B11" s="283"/>
      <c r="C11" s="283"/>
      <c r="D11" s="284"/>
      <c r="E11" s="4" t="s">
        <v>11</v>
      </c>
      <c r="F11" s="128"/>
      <c r="G11" s="129"/>
      <c r="H11" s="148">
        <f t="shared" si="0"/>
        <v>0</v>
      </c>
      <c r="I11" s="134"/>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82"/>
      <c r="B12" s="283"/>
      <c r="C12" s="283"/>
      <c r="D12" s="284"/>
      <c r="E12" s="4" t="s">
        <v>11</v>
      </c>
      <c r="F12" s="128"/>
      <c r="G12" s="129"/>
      <c r="H12" s="148">
        <f t="shared" si="0"/>
        <v>0</v>
      </c>
      <c r="I12" s="134"/>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82"/>
      <c r="B13" s="283"/>
      <c r="C13" s="283"/>
      <c r="D13" s="284"/>
      <c r="E13" s="4" t="s">
        <v>11</v>
      </c>
      <c r="F13" s="128"/>
      <c r="G13" s="129"/>
      <c r="H13" s="148">
        <f t="shared" si="0"/>
        <v>0</v>
      </c>
      <c r="I13" s="134"/>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82"/>
      <c r="B14" s="283"/>
      <c r="C14" s="283"/>
      <c r="D14" s="284"/>
      <c r="E14" s="4" t="s">
        <v>11</v>
      </c>
      <c r="F14" s="128"/>
      <c r="G14" s="129"/>
      <c r="H14" s="148">
        <f t="shared" si="0"/>
        <v>0</v>
      </c>
      <c r="I14" s="134"/>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82"/>
      <c r="B15" s="283"/>
      <c r="C15" s="283"/>
      <c r="D15" s="284"/>
      <c r="E15" s="4" t="s">
        <v>11</v>
      </c>
      <c r="F15" s="128"/>
      <c r="G15" s="129"/>
      <c r="H15" s="148">
        <f t="shared" si="0"/>
        <v>0</v>
      </c>
      <c r="I15" s="134"/>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c r="B16" s="267"/>
      <c r="C16" s="267"/>
      <c r="D16" s="268"/>
      <c r="E16" s="4" t="s">
        <v>11</v>
      </c>
      <c r="F16" s="128"/>
      <c r="G16" s="129"/>
      <c r="H16" s="148">
        <f t="shared" si="0"/>
        <v>0</v>
      </c>
      <c r="I16" s="134">
        <f>H16*1.455</f>
        <v>0</v>
      </c>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16"/>
      <c r="B17" s="16"/>
      <c r="C17" s="16"/>
      <c r="D17" s="16"/>
      <c r="E17" s="16"/>
      <c r="F17" s="16"/>
      <c r="G17" s="6" t="s">
        <v>12</v>
      </c>
      <c r="H17" s="6">
        <f>SUM(H9:H16)</f>
        <v>0</v>
      </c>
      <c r="I17" s="134"/>
      <c r="J17" s="2"/>
      <c r="K17" s="139"/>
      <c r="L17" s="139"/>
      <c r="M17" s="143"/>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
      <c r="B18" s="16"/>
      <c r="C18" s="16"/>
      <c r="D18" s="16"/>
      <c r="E18" s="16"/>
      <c r="F18" s="16"/>
      <c r="G18" s="16"/>
      <c r="H18" s="30"/>
      <c r="I18" s="30"/>
      <c r="J18" s="144"/>
      <c r="K18" s="144"/>
      <c r="L18" s="16"/>
      <c r="M18" s="3"/>
      <c r="N18" s="16"/>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3" t="s">
        <v>13</v>
      </c>
      <c r="B19" s="7"/>
      <c r="C19" s="7"/>
      <c r="D19" s="7"/>
      <c r="E19" s="7"/>
      <c r="F19" s="7"/>
      <c r="G19" s="8"/>
      <c r="H19" s="9"/>
      <c r="I19" s="9"/>
      <c r="J19" s="10"/>
      <c r="K19" s="7"/>
      <c r="L19" s="7"/>
      <c r="M19" s="7"/>
      <c r="N19" s="7"/>
      <c r="O19" s="269" t="s">
        <v>14</v>
      </c>
      <c r="P19" s="270"/>
      <c r="Q19" s="270"/>
      <c r="R19" s="270"/>
      <c r="S19" s="270"/>
      <c r="T19" s="270"/>
      <c r="U19" s="271"/>
      <c r="V19" s="263" t="s">
        <v>15</v>
      </c>
      <c r="W19" s="263"/>
      <c r="X19" s="264"/>
      <c r="Y19" s="1" t="s">
        <v>157</v>
      </c>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31.5">
      <c r="A20" s="265" t="s">
        <v>16</v>
      </c>
      <c r="B20" s="265"/>
      <c r="C20" s="265"/>
      <c r="D20" s="265"/>
      <c r="E20" s="121" t="s">
        <v>8</v>
      </c>
      <c r="F20" s="121" t="s">
        <v>9</v>
      </c>
      <c r="G20" s="121" t="s">
        <v>159</v>
      </c>
      <c r="H20" s="121" t="s">
        <v>0</v>
      </c>
      <c r="I20" s="121" t="s">
        <v>9</v>
      </c>
      <c r="J20" s="121" t="s">
        <v>17</v>
      </c>
      <c r="K20" s="121" t="s">
        <v>0</v>
      </c>
      <c r="L20" s="121" t="s">
        <v>9</v>
      </c>
      <c r="M20" s="11" t="s">
        <v>160</v>
      </c>
      <c r="N20" s="121" t="s">
        <v>0</v>
      </c>
      <c r="O20" s="121" t="s">
        <v>18</v>
      </c>
      <c r="P20" s="121" t="s">
        <v>19</v>
      </c>
      <c r="Q20" s="121" t="s">
        <v>20</v>
      </c>
      <c r="R20" s="121" t="s">
        <v>21</v>
      </c>
      <c r="S20" s="121" t="s">
        <v>22</v>
      </c>
      <c r="T20" s="121" t="s">
        <v>23</v>
      </c>
      <c r="U20" s="121" t="s">
        <v>24</v>
      </c>
      <c r="V20" s="11" t="s">
        <v>25</v>
      </c>
      <c r="W20" s="11" t="s">
        <v>24</v>
      </c>
      <c r="X20" s="11" t="s">
        <v>26</v>
      </c>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42" t="s">
        <v>30</v>
      </c>
      <c r="B21" s="243"/>
      <c r="C21" s="243"/>
      <c r="D21" s="244"/>
      <c r="E21" s="124" t="s">
        <v>28</v>
      </c>
      <c r="F21" s="128"/>
      <c r="G21" s="12">
        <v>390.39</v>
      </c>
      <c r="H21" s="12">
        <f t="shared" ref="H21:H35" si="1">F21*G21</f>
        <v>0</v>
      </c>
      <c r="I21" s="128"/>
      <c r="J21" s="13">
        <v>358.81</v>
      </c>
      <c r="K21" s="13">
        <f t="shared" ref="K21:K43" si="2">I21*J21</f>
        <v>0</v>
      </c>
      <c r="L21" s="129"/>
      <c r="M21" s="13">
        <v>538.27</v>
      </c>
      <c r="N21" s="13">
        <f t="shared" ref="N21:N43" si="3">L21*M21</f>
        <v>0</v>
      </c>
      <c r="O21" s="107"/>
      <c r="P21" s="107"/>
      <c r="Q21" s="107"/>
      <c r="R21" s="107"/>
      <c r="S21" s="107"/>
      <c r="T21" s="107"/>
      <c r="U21" s="107"/>
      <c r="V21" s="15">
        <f t="shared" ref="V21:V43" si="4">+O21+P21+Q21+R21+S21+T21+U21-W21-X21</f>
        <v>0</v>
      </c>
      <c r="W21" s="107"/>
      <c r="X21" s="107"/>
      <c r="Y21" s="16"/>
      <c r="Z21" s="17"/>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row>
    <row r="22" spans="1:72" ht="15.75">
      <c r="A22" s="260" t="s">
        <v>163</v>
      </c>
      <c r="B22" s="260"/>
      <c r="C22" s="260"/>
      <c r="D22" s="260"/>
      <c r="E22" s="124" t="s">
        <v>28</v>
      </c>
      <c r="F22" s="128"/>
      <c r="G22" s="12">
        <v>317.98</v>
      </c>
      <c r="H22" s="12">
        <f t="shared" si="1"/>
        <v>0</v>
      </c>
      <c r="I22" s="128"/>
      <c r="J22" s="13">
        <v>326.25</v>
      </c>
      <c r="K22" s="13">
        <f t="shared" si="2"/>
        <v>0</v>
      </c>
      <c r="L22" s="129"/>
      <c r="M22" s="13">
        <v>489.37</v>
      </c>
      <c r="N22" s="13">
        <f t="shared" si="3"/>
        <v>0</v>
      </c>
      <c r="O22" s="107"/>
      <c r="P22" s="107"/>
      <c r="Q22" s="107"/>
      <c r="R22" s="107"/>
      <c r="S22" s="107"/>
      <c r="T22" s="107"/>
      <c r="U22" s="107"/>
      <c r="V22" s="15">
        <f t="shared" si="4"/>
        <v>0</v>
      </c>
      <c r="W22" s="107"/>
      <c r="X22" s="107"/>
      <c r="Y22" s="16" t="s">
        <v>168</v>
      </c>
      <c r="Z22" s="17"/>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row>
    <row r="23" spans="1:72" s="102" customFormat="1" ht="15.75">
      <c r="A23" s="242" t="s">
        <v>31</v>
      </c>
      <c r="B23" s="243"/>
      <c r="C23" s="243"/>
      <c r="D23" s="244"/>
      <c r="E23" s="124" t="s">
        <v>28</v>
      </c>
      <c r="F23" s="128"/>
      <c r="G23" s="14">
        <v>390.39</v>
      </c>
      <c r="H23" s="12">
        <f t="shared" si="1"/>
        <v>0</v>
      </c>
      <c r="I23" s="128"/>
      <c r="J23" s="13">
        <v>358.81</v>
      </c>
      <c r="K23" s="13">
        <f t="shared" si="2"/>
        <v>0</v>
      </c>
      <c r="L23" s="129"/>
      <c r="M23" s="13">
        <v>538.22</v>
      </c>
      <c r="N23" s="13">
        <f t="shared" si="3"/>
        <v>0</v>
      </c>
      <c r="O23" s="107"/>
      <c r="P23" s="107"/>
      <c r="Q23" s="107"/>
      <c r="R23" s="107"/>
      <c r="S23" s="107"/>
      <c r="T23" s="107"/>
      <c r="U23" s="107"/>
      <c r="V23" s="15">
        <f t="shared" si="4"/>
        <v>0</v>
      </c>
      <c r="W23" s="107"/>
      <c r="X23" s="107"/>
      <c r="Y23" s="7" t="s">
        <v>161</v>
      </c>
      <c r="Z23" s="101"/>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row>
    <row r="24" spans="1:72" s="106" customFormat="1" ht="15.75">
      <c r="A24" s="242" t="s">
        <v>32</v>
      </c>
      <c r="B24" s="243"/>
      <c r="C24" s="243"/>
      <c r="D24" s="244"/>
      <c r="E24" s="124" t="s">
        <v>28</v>
      </c>
      <c r="F24" s="128"/>
      <c r="G24" s="14">
        <v>317.98</v>
      </c>
      <c r="H24" s="12">
        <f t="shared" si="1"/>
        <v>0</v>
      </c>
      <c r="I24" s="128"/>
      <c r="J24" s="13">
        <v>244.27</v>
      </c>
      <c r="K24" s="13">
        <f t="shared" si="2"/>
        <v>0</v>
      </c>
      <c r="L24" s="129"/>
      <c r="M24" s="13">
        <v>489.37</v>
      </c>
      <c r="N24" s="13">
        <f t="shared" si="3"/>
        <v>0</v>
      </c>
      <c r="O24" s="107"/>
      <c r="P24" s="107"/>
      <c r="Q24" s="107"/>
      <c r="R24" s="107"/>
      <c r="S24" s="107"/>
      <c r="T24" s="107"/>
      <c r="U24" s="107"/>
      <c r="V24" s="15">
        <f t="shared" si="4"/>
        <v>0</v>
      </c>
      <c r="W24" s="107"/>
      <c r="X24" s="107"/>
      <c r="Y24" s="104" t="s">
        <v>162</v>
      </c>
      <c r="Z24" s="105"/>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c r="BN24" s="104"/>
      <c r="BO24" s="104"/>
      <c r="BP24" s="104"/>
      <c r="BQ24" s="104"/>
      <c r="BR24" s="104"/>
      <c r="BS24" s="104"/>
      <c r="BT24" s="104"/>
    </row>
    <row r="25" spans="1:72" ht="15.75">
      <c r="A25" s="242" t="s">
        <v>33</v>
      </c>
      <c r="B25" s="243"/>
      <c r="C25" s="243"/>
      <c r="D25" s="244"/>
      <c r="E25" s="124" t="s">
        <v>28</v>
      </c>
      <c r="F25" s="128"/>
      <c r="G25" s="14">
        <v>310.62</v>
      </c>
      <c r="H25" s="12">
        <f t="shared" si="1"/>
        <v>0</v>
      </c>
      <c r="I25" s="128"/>
      <c r="J25" s="13">
        <v>335</v>
      </c>
      <c r="K25" s="13">
        <f t="shared" si="2"/>
        <v>0</v>
      </c>
      <c r="L25" s="129"/>
      <c r="M25" s="13">
        <v>436.87</v>
      </c>
      <c r="N25" s="13">
        <f t="shared" si="3"/>
        <v>0</v>
      </c>
      <c r="O25" s="107"/>
      <c r="P25" s="107"/>
      <c r="Q25" s="107"/>
      <c r="R25" s="107"/>
      <c r="S25" s="107"/>
      <c r="T25" s="107"/>
      <c r="U25" s="107"/>
      <c r="V25" s="15">
        <f t="shared" si="4"/>
        <v>0</v>
      </c>
      <c r="W25" s="107"/>
      <c r="X25" s="107"/>
      <c r="Y25" s="16"/>
      <c r="Z25" s="17"/>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row>
    <row r="26" spans="1:72" s="100" customFormat="1" ht="15.75">
      <c r="A26" s="242" t="s">
        <v>34</v>
      </c>
      <c r="B26" s="243"/>
      <c r="C26" s="243"/>
      <c r="D26" s="244"/>
      <c r="E26" s="124" t="s">
        <v>28</v>
      </c>
      <c r="F26" s="128"/>
      <c r="G26" s="14">
        <v>209.25</v>
      </c>
      <c r="H26" s="12">
        <f t="shared" si="1"/>
        <v>0</v>
      </c>
      <c r="I26" s="128"/>
      <c r="J26" s="13">
        <v>221.7</v>
      </c>
      <c r="K26" s="13">
        <f t="shared" si="2"/>
        <v>0</v>
      </c>
      <c r="L26" s="129"/>
      <c r="M26" s="13">
        <v>437.63</v>
      </c>
      <c r="N26" s="13">
        <f t="shared" si="3"/>
        <v>0</v>
      </c>
      <c r="O26" s="107"/>
      <c r="P26" s="107"/>
      <c r="Q26" s="107"/>
      <c r="R26" s="107"/>
      <c r="S26" s="107"/>
      <c r="T26" s="107"/>
      <c r="U26" s="107"/>
      <c r="V26" s="15">
        <f t="shared" si="4"/>
        <v>0</v>
      </c>
      <c r="W26" s="107"/>
      <c r="X26" s="107"/>
      <c r="Y26" s="16" t="s">
        <v>164</v>
      </c>
      <c r="Z26" s="17"/>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row>
    <row r="27" spans="1:72" s="106" customFormat="1" ht="15.75">
      <c r="A27" s="260" t="s">
        <v>128</v>
      </c>
      <c r="B27" s="260"/>
      <c r="C27" s="260"/>
      <c r="D27" s="260"/>
      <c r="E27" s="124" t="s">
        <v>28</v>
      </c>
      <c r="F27" s="128"/>
      <c r="G27" s="14">
        <v>237.68</v>
      </c>
      <c r="H27" s="12">
        <f t="shared" si="1"/>
        <v>0</v>
      </c>
      <c r="I27" s="128"/>
      <c r="J27" s="13">
        <v>277.97000000000003</v>
      </c>
      <c r="K27" s="13">
        <f t="shared" si="2"/>
        <v>0</v>
      </c>
      <c r="L27" s="129"/>
      <c r="M27" s="13">
        <v>538.84</v>
      </c>
      <c r="N27" s="13">
        <f t="shared" si="3"/>
        <v>0</v>
      </c>
      <c r="O27" s="107"/>
      <c r="P27" s="107"/>
      <c r="Q27" s="107"/>
      <c r="R27" s="107"/>
      <c r="S27" s="107"/>
      <c r="T27" s="108"/>
      <c r="U27" s="107"/>
      <c r="V27" s="15">
        <f t="shared" si="4"/>
        <v>0</v>
      </c>
      <c r="W27" s="107"/>
      <c r="X27" s="107"/>
      <c r="Y27" s="104"/>
      <c r="Z27" s="105"/>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04"/>
      <c r="BJ27" s="104"/>
      <c r="BK27" s="104"/>
      <c r="BL27" s="104"/>
      <c r="BM27" s="104"/>
      <c r="BN27" s="104"/>
      <c r="BO27" s="104"/>
      <c r="BP27" s="104"/>
      <c r="BQ27" s="104"/>
      <c r="BR27" s="104"/>
      <c r="BS27" s="104"/>
      <c r="BT27" s="104"/>
    </row>
    <row r="28" spans="1:72" ht="15.75">
      <c r="A28" s="242" t="s">
        <v>35</v>
      </c>
      <c r="B28" s="243"/>
      <c r="C28" s="243"/>
      <c r="D28" s="244"/>
      <c r="E28" s="124" t="s">
        <v>28</v>
      </c>
      <c r="F28" s="128"/>
      <c r="G28" s="14">
        <v>368.59</v>
      </c>
      <c r="H28" s="14">
        <f t="shared" si="1"/>
        <v>0</v>
      </c>
      <c r="I28" s="128"/>
      <c r="J28" s="13">
        <v>221.7</v>
      </c>
      <c r="K28" s="13">
        <f t="shared" si="2"/>
        <v>0</v>
      </c>
      <c r="L28" s="129"/>
      <c r="M28" s="13">
        <v>538.84</v>
      </c>
      <c r="N28" s="13">
        <f t="shared" si="3"/>
        <v>0</v>
      </c>
      <c r="O28" s="107"/>
      <c r="P28" s="107"/>
      <c r="Q28" s="107"/>
      <c r="R28" s="107"/>
      <c r="S28" s="107"/>
      <c r="T28" s="108"/>
      <c r="U28" s="107"/>
      <c r="V28" s="15">
        <f t="shared" si="4"/>
        <v>0</v>
      </c>
      <c r="W28" s="107"/>
      <c r="X28" s="107"/>
      <c r="Y28" s="16"/>
      <c r="Z28" s="17"/>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row>
    <row r="29" spans="1:72" s="106" customFormat="1" ht="15.75">
      <c r="A29" s="260" t="s">
        <v>129</v>
      </c>
      <c r="B29" s="260"/>
      <c r="C29" s="260"/>
      <c r="D29" s="260"/>
      <c r="E29" s="124" t="s">
        <v>28</v>
      </c>
      <c r="F29" s="128"/>
      <c r="G29" s="14">
        <v>143</v>
      </c>
      <c r="H29" s="14">
        <f t="shared" si="1"/>
        <v>0</v>
      </c>
      <c r="I29" s="128"/>
      <c r="J29" s="13">
        <v>165</v>
      </c>
      <c r="K29" s="13">
        <f t="shared" si="2"/>
        <v>0</v>
      </c>
      <c r="L29" s="129"/>
      <c r="M29" s="13">
        <v>277.56</v>
      </c>
      <c r="N29" s="13">
        <f t="shared" si="3"/>
        <v>0</v>
      </c>
      <c r="O29" s="107"/>
      <c r="P29" s="107"/>
      <c r="Q29" s="107"/>
      <c r="R29" s="107"/>
      <c r="S29" s="107"/>
      <c r="T29" s="108"/>
      <c r="U29" s="107"/>
      <c r="V29" s="15">
        <f t="shared" si="4"/>
        <v>0</v>
      </c>
      <c r="W29" s="107"/>
      <c r="X29" s="107"/>
      <c r="Y29" s="104"/>
      <c r="Z29" s="105"/>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c r="BO29" s="104"/>
      <c r="BP29" s="104"/>
      <c r="BQ29" s="104"/>
      <c r="BR29" s="104"/>
      <c r="BS29" s="104"/>
      <c r="BT29" s="104"/>
    </row>
    <row r="30" spans="1:72" s="100" customFormat="1" ht="15.75">
      <c r="A30" s="260" t="s">
        <v>36</v>
      </c>
      <c r="B30" s="260"/>
      <c r="C30" s="260"/>
      <c r="D30" s="260"/>
      <c r="E30" s="124" t="s">
        <v>28</v>
      </c>
      <c r="F30" s="128"/>
      <c r="G30" s="14">
        <v>190.25</v>
      </c>
      <c r="H30" s="14">
        <f t="shared" si="1"/>
        <v>0</v>
      </c>
      <c r="I30" s="128"/>
      <c r="J30" s="13">
        <v>221.7</v>
      </c>
      <c r="K30" s="13">
        <f t="shared" si="2"/>
        <v>0</v>
      </c>
      <c r="L30" s="129"/>
      <c r="M30" s="13">
        <v>297.41000000000003</v>
      </c>
      <c r="N30" s="13">
        <f t="shared" si="3"/>
        <v>0</v>
      </c>
      <c r="O30" s="107"/>
      <c r="P30" s="107"/>
      <c r="Q30" s="107"/>
      <c r="R30" s="107"/>
      <c r="S30" s="107"/>
      <c r="T30" s="108"/>
      <c r="U30" s="107"/>
      <c r="V30" s="15">
        <f t="shared" si="4"/>
        <v>0</v>
      </c>
      <c r="W30" s="107"/>
      <c r="X30" s="107"/>
      <c r="Y30" s="16"/>
      <c r="Z30" s="17"/>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row>
    <row r="31" spans="1:72" s="100" customFormat="1" ht="15.75">
      <c r="A31" s="260" t="s">
        <v>37</v>
      </c>
      <c r="B31" s="260"/>
      <c r="C31" s="260"/>
      <c r="D31" s="260"/>
      <c r="E31" s="124" t="s">
        <v>28</v>
      </c>
      <c r="F31" s="128"/>
      <c r="G31" s="14">
        <v>119.54</v>
      </c>
      <c r="H31" s="12">
        <f t="shared" si="1"/>
        <v>0</v>
      </c>
      <c r="I31" s="128"/>
      <c r="J31" s="13">
        <v>137.91999999999999</v>
      </c>
      <c r="K31" s="13">
        <f>I31*J31</f>
        <v>0</v>
      </c>
      <c r="L31" s="129"/>
      <c r="M31" s="13">
        <v>0</v>
      </c>
      <c r="N31" s="13">
        <f t="shared" si="3"/>
        <v>0</v>
      </c>
      <c r="O31" s="107"/>
      <c r="P31" s="107"/>
      <c r="Q31" s="107"/>
      <c r="R31" s="107"/>
      <c r="S31" s="107"/>
      <c r="T31" s="108"/>
      <c r="U31" s="107"/>
      <c r="V31" s="15">
        <f t="shared" si="4"/>
        <v>0</v>
      </c>
      <c r="W31" s="107"/>
      <c r="X31" s="107"/>
      <c r="Y31" s="16" t="s">
        <v>166</v>
      </c>
      <c r="Z31" s="17"/>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row>
    <row r="32" spans="1:72" ht="15.75">
      <c r="A32" s="260" t="s">
        <v>38</v>
      </c>
      <c r="B32" s="260"/>
      <c r="C32" s="260"/>
      <c r="D32" s="260"/>
      <c r="E32" s="124" t="s">
        <v>28</v>
      </c>
      <c r="F32" s="128"/>
      <c r="G32" s="14">
        <v>119.54</v>
      </c>
      <c r="H32" s="12">
        <f t="shared" si="1"/>
        <v>0</v>
      </c>
      <c r="I32" s="128"/>
      <c r="J32" s="13">
        <v>137.91999999999999</v>
      </c>
      <c r="K32" s="13">
        <f>I32*J32</f>
        <v>0</v>
      </c>
      <c r="L32" s="129"/>
      <c r="M32" s="13">
        <v>240.95</v>
      </c>
      <c r="N32" s="13">
        <f t="shared" si="3"/>
        <v>0</v>
      </c>
      <c r="O32" s="107"/>
      <c r="P32" s="107"/>
      <c r="Q32" s="107"/>
      <c r="R32" s="107"/>
      <c r="S32" s="107"/>
      <c r="T32" s="108"/>
      <c r="U32" s="107"/>
      <c r="V32" s="15">
        <f t="shared" si="4"/>
        <v>0</v>
      </c>
      <c r="W32" s="107"/>
      <c r="X32" s="107"/>
      <c r="Y32" s="16" t="s">
        <v>165</v>
      </c>
      <c r="Z32" s="17"/>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row>
    <row r="33" spans="1:72" ht="15.75">
      <c r="A33" s="260" t="s">
        <v>39</v>
      </c>
      <c r="B33" s="260"/>
      <c r="C33" s="260"/>
      <c r="D33" s="260"/>
      <c r="E33" s="124" t="s">
        <v>28</v>
      </c>
      <c r="F33" s="128"/>
      <c r="G33" s="14">
        <v>106.45</v>
      </c>
      <c r="H33" s="14">
        <f t="shared" si="1"/>
        <v>0</v>
      </c>
      <c r="I33" s="128"/>
      <c r="J33" s="13">
        <v>137.91999999999999</v>
      </c>
      <c r="K33" s="13">
        <f t="shared" si="2"/>
        <v>0</v>
      </c>
      <c r="L33" s="129"/>
      <c r="M33" s="13">
        <v>260.95</v>
      </c>
      <c r="N33" s="13">
        <f t="shared" si="3"/>
        <v>0</v>
      </c>
      <c r="O33" s="107"/>
      <c r="P33" s="107"/>
      <c r="Q33" s="107"/>
      <c r="R33" s="107"/>
      <c r="S33" s="107"/>
      <c r="T33" s="108"/>
      <c r="U33" s="107"/>
      <c r="V33" s="15">
        <f t="shared" si="4"/>
        <v>0</v>
      </c>
      <c r="W33" s="107"/>
      <c r="X33" s="107"/>
      <c r="Y33" s="16"/>
      <c r="Z33" s="17"/>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row>
    <row r="34" spans="1:72" s="100" customFormat="1" ht="15.75">
      <c r="A34" s="242" t="s">
        <v>40</v>
      </c>
      <c r="B34" s="243"/>
      <c r="C34" s="243"/>
      <c r="D34" s="244"/>
      <c r="E34" s="124" t="s">
        <v>28</v>
      </c>
      <c r="F34" s="128"/>
      <c r="G34" s="14">
        <v>106.45</v>
      </c>
      <c r="H34" s="14">
        <f t="shared" si="1"/>
        <v>0</v>
      </c>
      <c r="I34" s="128"/>
      <c r="J34" s="13">
        <v>122.4</v>
      </c>
      <c r="K34" s="13">
        <f t="shared" si="2"/>
        <v>0</v>
      </c>
      <c r="L34" s="129"/>
      <c r="M34" s="13"/>
      <c r="N34" s="13">
        <f t="shared" si="3"/>
        <v>0</v>
      </c>
      <c r="O34" s="107"/>
      <c r="P34" s="107"/>
      <c r="Q34" s="107"/>
      <c r="R34" s="107"/>
      <c r="S34" s="107"/>
      <c r="T34" s="108"/>
      <c r="U34" s="107"/>
      <c r="V34" s="15">
        <f t="shared" si="4"/>
        <v>0</v>
      </c>
      <c r="W34" s="107"/>
      <c r="X34" s="107"/>
      <c r="Y34" s="3"/>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s="100" customFormat="1" ht="15.75">
      <c r="A35" s="242" t="s">
        <v>41</v>
      </c>
      <c r="B35" s="243"/>
      <c r="C35" s="243"/>
      <c r="D35" s="244"/>
      <c r="E35" s="124" t="s">
        <v>28</v>
      </c>
      <c r="F35" s="128"/>
      <c r="G35" s="14">
        <v>106.54</v>
      </c>
      <c r="H35" s="14">
        <f t="shared" si="1"/>
        <v>0</v>
      </c>
      <c r="I35" s="128"/>
      <c r="J35" s="13">
        <v>122.4</v>
      </c>
      <c r="K35" s="13">
        <f t="shared" si="2"/>
        <v>0</v>
      </c>
      <c r="L35" s="129"/>
      <c r="M35" s="13">
        <v>198.17</v>
      </c>
      <c r="N35" s="13">
        <f t="shared" si="3"/>
        <v>0</v>
      </c>
      <c r="O35" s="107"/>
      <c r="P35" s="107"/>
      <c r="Q35" s="107"/>
      <c r="R35" s="107"/>
      <c r="S35" s="107"/>
      <c r="T35" s="107"/>
      <c r="U35" s="107"/>
      <c r="V35" s="15">
        <f t="shared" si="4"/>
        <v>0</v>
      </c>
      <c r="W35" s="107"/>
      <c r="X35" s="107"/>
      <c r="Y35" s="16" t="s">
        <v>167</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ht="15.75">
      <c r="A36" s="242" t="s">
        <v>42</v>
      </c>
      <c r="B36" s="243"/>
      <c r="C36" s="243"/>
      <c r="D36" s="244"/>
      <c r="E36" s="124" t="s">
        <v>28</v>
      </c>
      <c r="F36" s="128"/>
      <c r="G36" s="14">
        <v>100.42</v>
      </c>
      <c r="H36" s="14">
        <f>F36*G36</f>
        <v>0</v>
      </c>
      <c r="I36" s="128"/>
      <c r="J36" s="13">
        <v>122.4</v>
      </c>
      <c r="K36" s="13">
        <f t="shared" si="2"/>
        <v>0</v>
      </c>
      <c r="L36" s="129"/>
      <c r="M36" s="13">
        <v>0</v>
      </c>
      <c r="N36" s="13">
        <f t="shared" si="3"/>
        <v>0</v>
      </c>
      <c r="O36" s="109"/>
      <c r="P36" s="109"/>
      <c r="Q36" s="109"/>
      <c r="R36" s="109"/>
      <c r="S36" s="109"/>
      <c r="T36" s="109"/>
      <c r="U36" s="107"/>
      <c r="V36" s="15">
        <f t="shared" si="4"/>
        <v>0</v>
      </c>
      <c r="W36" s="107"/>
      <c r="X36" s="107"/>
      <c r="Y36" s="16"/>
      <c r="Z36" s="17"/>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row>
    <row r="37" spans="1:72" ht="15.75">
      <c r="A37" s="167" t="s">
        <v>169</v>
      </c>
      <c r="B37" s="168"/>
      <c r="C37" s="168"/>
      <c r="D37" s="169"/>
      <c r="E37" s="124" t="s">
        <v>28</v>
      </c>
      <c r="F37" s="128"/>
      <c r="G37" s="12">
        <v>209.25</v>
      </c>
      <c r="H37" s="12">
        <f t="shared" ref="H37:H43" si="5">F37*G37</f>
        <v>0</v>
      </c>
      <c r="I37" s="128"/>
      <c r="J37" s="13">
        <v>406</v>
      </c>
      <c r="K37" s="13">
        <f t="shared" si="2"/>
        <v>0</v>
      </c>
      <c r="L37" s="129"/>
      <c r="M37" s="13">
        <v>564.86</v>
      </c>
      <c r="N37" s="13">
        <f t="shared" si="3"/>
        <v>0</v>
      </c>
      <c r="O37" s="109"/>
      <c r="P37" s="109"/>
      <c r="Q37" s="109"/>
      <c r="R37" s="109"/>
      <c r="S37" s="109"/>
      <c r="T37" s="109"/>
      <c r="U37" s="107"/>
      <c r="V37" s="15">
        <v>0</v>
      </c>
      <c r="W37" s="107"/>
      <c r="X37" s="107"/>
      <c r="Y37" s="16" t="s">
        <v>170</v>
      </c>
      <c r="Z37" s="17"/>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row>
    <row r="38" spans="1:72" ht="15.75">
      <c r="A38" s="260" t="s">
        <v>27</v>
      </c>
      <c r="B38" s="260"/>
      <c r="C38" s="260"/>
      <c r="D38" s="260"/>
      <c r="E38" s="124" t="s">
        <v>28</v>
      </c>
      <c r="F38" s="128"/>
      <c r="G38" s="12">
        <v>0</v>
      </c>
      <c r="H38" s="12">
        <f t="shared" si="5"/>
        <v>0</v>
      </c>
      <c r="I38" s="128"/>
      <c r="J38" s="13">
        <v>0</v>
      </c>
      <c r="K38" s="13">
        <f t="shared" si="2"/>
        <v>0</v>
      </c>
      <c r="L38" s="129"/>
      <c r="M38" s="13">
        <v>0</v>
      </c>
      <c r="N38" s="13">
        <f t="shared" si="3"/>
        <v>0</v>
      </c>
      <c r="O38" s="107"/>
      <c r="P38" s="107"/>
      <c r="Q38" s="107"/>
      <c r="R38" s="107"/>
      <c r="S38" s="107"/>
      <c r="T38" s="107"/>
      <c r="U38" s="107"/>
      <c r="V38" s="15">
        <f>+O38+P38+Q38+R38+S38+T38+U38-W38-X38</f>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ht="15.75">
      <c r="A39" s="260" t="s">
        <v>29</v>
      </c>
      <c r="B39" s="260"/>
      <c r="C39" s="260"/>
      <c r="D39" s="260"/>
      <c r="E39" s="124" t="s">
        <v>28</v>
      </c>
      <c r="F39" s="128"/>
      <c r="G39" s="12">
        <v>339.75</v>
      </c>
      <c r="H39" s="12">
        <f t="shared" si="5"/>
        <v>0</v>
      </c>
      <c r="I39" s="128"/>
      <c r="J39" s="13">
        <v>325.79000000000002</v>
      </c>
      <c r="K39" s="13">
        <f t="shared" si="2"/>
        <v>0</v>
      </c>
      <c r="L39" s="129"/>
      <c r="M39" s="13">
        <v>488.68</v>
      </c>
      <c r="N39" s="13">
        <f t="shared" si="3"/>
        <v>0</v>
      </c>
      <c r="O39" s="107"/>
      <c r="P39" s="107"/>
      <c r="Q39" s="107"/>
      <c r="R39" s="107"/>
      <c r="S39" s="107"/>
      <c r="T39" s="107"/>
      <c r="U39" s="107"/>
      <c r="V39" s="15">
        <f>+O39+P39+Q39+R39+S39+T39+U39-W39-X39</f>
        <v>0</v>
      </c>
      <c r="W39" s="107"/>
      <c r="X39" s="107"/>
      <c r="Y39" s="16"/>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ht="15.75">
      <c r="A40" s="242" t="s">
        <v>43</v>
      </c>
      <c r="B40" s="243"/>
      <c r="C40" s="243"/>
      <c r="D40" s="244"/>
      <c r="E40" s="124" t="s">
        <v>28</v>
      </c>
      <c r="F40" s="128"/>
      <c r="G40" s="12">
        <v>339.75</v>
      </c>
      <c r="H40" s="12">
        <f t="shared" si="5"/>
        <v>0</v>
      </c>
      <c r="I40" s="128"/>
      <c r="J40" s="13">
        <v>325.79000000000002</v>
      </c>
      <c r="K40" s="13">
        <f t="shared" si="2"/>
        <v>0</v>
      </c>
      <c r="L40" s="129"/>
      <c r="M40" s="13">
        <v>488.68</v>
      </c>
      <c r="N40" s="13">
        <f t="shared" si="3"/>
        <v>0</v>
      </c>
      <c r="O40" s="107"/>
      <c r="P40" s="107"/>
      <c r="Q40" s="107"/>
      <c r="R40" s="107"/>
      <c r="S40" s="107"/>
      <c r="T40" s="107"/>
      <c r="U40" s="107"/>
      <c r="V40" s="15">
        <f t="shared" si="4"/>
        <v>0</v>
      </c>
      <c r="W40" s="107"/>
      <c r="X40" s="107"/>
      <c r="Y40" s="16"/>
      <c r="Z40" s="17"/>
      <c r="AA40" s="16"/>
      <c r="AB40" s="16"/>
      <c r="AC40" s="16"/>
      <c r="AD40" s="16"/>
      <c r="AE40" s="16"/>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row>
    <row r="41" spans="1:72" ht="15.75">
      <c r="A41" s="242" t="s">
        <v>44</v>
      </c>
      <c r="B41" s="243"/>
      <c r="C41" s="243"/>
      <c r="D41" s="244"/>
      <c r="E41" s="124" t="s">
        <v>28</v>
      </c>
      <c r="F41" s="128"/>
      <c r="G41" s="12">
        <v>339.75</v>
      </c>
      <c r="H41" s="12">
        <f t="shared" si="5"/>
        <v>0</v>
      </c>
      <c r="I41" s="128"/>
      <c r="J41" s="13">
        <v>325.79000000000002</v>
      </c>
      <c r="K41" s="13">
        <f t="shared" si="2"/>
        <v>0</v>
      </c>
      <c r="L41" s="129"/>
      <c r="M41" s="13">
        <v>488.68</v>
      </c>
      <c r="N41" s="13">
        <f t="shared" si="3"/>
        <v>0</v>
      </c>
      <c r="O41" s="107"/>
      <c r="P41" s="107"/>
      <c r="Q41" s="107"/>
      <c r="R41" s="107"/>
      <c r="S41" s="107"/>
      <c r="T41" s="107"/>
      <c r="U41" s="107"/>
      <c r="V41" s="15">
        <f t="shared" si="4"/>
        <v>0</v>
      </c>
      <c r="W41" s="107"/>
      <c r="X41" s="107"/>
      <c r="Y41" s="1"/>
      <c r="Z41" s="120"/>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row>
    <row r="42" spans="1:72" ht="15.75">
      <c r="A42" s="242" t="s">
        <v>45</v>
      </c>
      <c r="B42" s="243"/>
      <c r="C42" s="243"/>
      <c r="D42" s="244"/>
      <c r="E42" s="124" t="s">
        <v>28</v>
      </c>
      <c r="F42" s="128"/>
      <c r="G42" s="14">
        <v>650</v>
      </c>
      <c r="H42" s="14">
        <f t="shared" si="5"/>
        <v>0</v>
      </c>
      <c r="I42" s="128"/>
      <c r="J42" s="13">
        <f>G42*1.5</f>
        <v>975</v>
      </c>
      <c r="K42" s="13">
        <f t="shared" si="2"/>
        <v>0</v>
      </c>
      <c r="L42" s="129"/>
      <c r="M42" s="13">
        <v>1747.46</v>
      </c>
      <c r="N42" s="13">
        <f t="shared" si="3"/>
        <v>0</v>
      </c>
      <c r="O42" s="107"/>
      <c r="P42" s="107"/>
      <c r="Q42" s="107"/>
      <c r="R42" s="107"/>
      <c r="S42" s="107"/>
      <c r="T42" s="107"/>
      <c r="U42" s="107"/>
      <c r="V42" s="15">
        <f t="shared" si="4"/>
        <v>0</v>
      </c>
      <c r="W42" s="107"/>
      <c r="X42" s="107"/>
      <c r="Y42" s="1"/>
      <c r="Z42" s="120"/>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row>
    <row r="43" spans="1:72" ht="15.75">
      <c r="A43" s="242" t="s">
        <v>46</v>
      </c>
      <c r="B43" s="243"/>
      <c r="C43" s="243"/>
      <c r="D43" s="244"/>
      <c r="E43" s="124" t="s">
        <v>28</v>
      </c>
      <c r="F43" s="128"/>
      <c r="G43" s="14"/>
      <c r="H43" s="14">
        <f t="shared" si="5"/>
        <v>0</v>
      </c>
      <c r="I43" s="128"/>
      <c r="J43" s="13">
        <f t="shared" ref="J43" si="6">G43*1.5</f>
        <v>0</v>
      </c>
      <c r="K43" s="13">
        <f t="shared" si="2"/>
        <v>0</v>
      </c>
      <c r="L43" s="129"/>
      <c r="M43" s="13">
        <f t="shared" ref="M43" si="7">G43*2.25</f>
        <v>0</v>
      </c>
      <c r="N43" s="13">
        <f t="shared" si="3"/>
        <v>0</v>
      </c>
      <c r="O43" s="107"/>
      <c r="P43" s="107"/>
      <c r="Q43" s="107"/>
      <c r="R43" s="107"/>
      <c r="S43" s="107"/>
      <c r="T43" s="107"/>
      <c r="U43" s="107"/>
      <c r="V43" s="15">
        <f t="shared" si="4"/>
        <v>0</v>
      </c>
      <c r="W43" s="107"/>
      <c r="X43" s="107"/>
      <c r="Y43" s="1"/>
      <c r="Z43" s="120"/>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row>
    <row r="44" spans="1:72" ht="15.75">
      <c r="A44" s="7"/>
      <c r="B44" s="7"/>
      <c r="C44" s="7"/>
      <c r="D44" s="7"/>
      <c r="E44" s="7"/>
      <c r="F44" s="7">
        <f>V44</f>
        <v>0</v>
      </c>
      <c r="G44" s="6" t="s">
        <v>47</v>
      </c>
      <c r="H44" s="19">
        <f>SUM(H21:H43)</f>
        <v>0</v>
      </c>
      <c r="I44" s="103"/>
      <c r="J44" s="6" t="s">
        <v>48</v>
      </c>
      <c r="K44" s="6">
        <f>SUM(K21:K43)</f>
        <v>0</v>
      </c>
      <c r="L44" s="145"/>
      <c r="M44" s="21" t="s">
        <v>48</v>
      </c>
      <c r="N44" s="6">
        <f>SUM(N21:N43)</f>
        <v>0</v>
      </c>
      <c r="O44" s="16"/>
      <c r="P44" s="16"/>
      <c r="Q44" s="16"/>
      <c r="R44" s="16"/>
      <c r="S44" s="16"/>
      <c r="T44" s="16"/>
      <c r="U44" s="16"/>
      <c r="V44" s="16"/>
      <c r="W44" s="16"/>
      <c r="X44" s="16"/>
      <c r="Y44" s="1"/>
      <c r="Z44" s="120"/>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row>
    <row r="45" spans="1:72" ht="15.75">
      <c r="A45" s="7"/>
      <c r="B45" s="7"/>
      <c r="C45" s="7"/>
      <c r="D45" s="7"/>
      <c r="E45" s="7"/>
      <c r="F45" s="7"/>
      <c r="G45" s="6" t="s">
        <v>49</v>
      </c>
      <c r="H45" s="19">
        <f>H44+K44+N44</f>
        <v>0</v>
      </c>
      <c r="I45" s="22"/>
      <c r="J45" s="22"/>
      <c r="K45" s="22"/>
      <c r="L45" s="7"/>
      <c r="M45" s="23"/>
      <c r="N45" s="22"/>
      <c r="O45" s="16"/>
      <c r="P45" s="16"/>
      <c r="Q45" s="16"/>
      <c r="R45" s="16"/>
      <c r="S45" s="16"/>
      <c r="T45" s="16"/>
      <c r="U45" s="16"/>
      <c r="V45" s="16"/>
      <c r="W45" s="16"/>
      <c r="X45" s="16"/>
      <c r="Y45" s="1"/>
      <c r="Z45" s="120"/>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row>
    <row r="46" spans="1:72" ht="15.75">
      <c r="A46" s="281" t="s">
        <v>50</v>
      </c>
      <c r="B46" s="281"/>
      <c r="C46" s="281"/>
      <c r="D46" s="281"/>
      <c r="E46" s="24"/>
      <c r="F46" s="25"/>
      <c r="G46" s="26" t="s">
        <v>51</v>
      </c>
      <c r="H46" s="6">
        <f>+H45*0.06</f>
        <v>0</v>
      </c>
      <c r="I46" s="22"/>
      <c r="J46" s="7"/>
      <c r="K46" s="7"/>
      <c r="L46" s="7"/>
      <c r="M46" s="7"/>
      <c r="N46" s="7"/>
      <c r="O46" s="16"/>
      <c r="P46" s="16"/>
      <c r="Q46" s="16"/>
      <c r="R46" s="16"/>
      <c r="S46" s="16"/>
      <c r="T46" s="16"/>
      <c r="U46" s="16"/>
      <c r="V46" s="16"/>
      <c r="W46" s="16"/>
      <c r="X46" s="16"/>
      <c r="Y46" s="1"/>
      <c r="Z46" s="120"/>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row>
    <row r="47" spans="1:72" ht="15.75">
      <c r="A47" s="173"/>
      <c r="B47" s="173"/>
      <c r="C47" s="173"/>
      <c r="D47" s="173"/>
      <c r="E47" s="7"/>
      <c r="F47" s="7"/>
      <c r="G47" s="176"/>
      <c r="H47" s="22"/>
      <c r="I47" s="174"/>
      <c r="J47" s="7"/>
      <c r="K47" s="7"/>
      <c r="L47" s="7"/>
      <c r="M47" s="7"/>
      <c r="N47" s="7"/>
      <c r="O47" s="16"/>
      <c r="P47" s="16"/>
      <c r="Q47" s="16"/>
      <c r="R47" s="16"/>
      <c r="S47" s="16"/>
      <c r="T47" s="16"/>
      <c r="U47" s="16"/>
      <c r="V47" s="16"/>
      <c r="W47" s="16"/>
      <c r="X47" s="16"/>
      <c r="Y47" s="1"/>
      <c r="Z47" s="120"/>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row>
    <row r="48" spans="1:72" ht="15.75">
      <c r="A48" s="37"/>
      <c r="B48" s="37"/>
      <c r="C48" s="37"/>
      <c r="D48" s="37"/>
      <c r="E48" s="7"/>
      <c r="F48" s="7"/>
      <c r="G48" s="176"/>
      <c r="H48" s="22"/>
      <c r="I48" s="22"/>
      <c r="J48" s="7"/>
      <c r="K48" s="7"/>
      <c r="L48" s="7"/>
      <c r="M48" s="7"/>
      <c r="N48" s="7"/>
      <c r="O48" s="16"/>
      <c r="P48" s="16"/>
      <c r="Q48" s="16"/>
      <c r="R48" s="16"/>
      <c r="S48" s="16"/>
      <c r="T48" s="16"/>
      <c r="U48" s="16"/>
      <c r="V48" s="16"/>
      <c r="W48" s="16"/>
      <c r="X48" s="16"/>
      <c r="Y48" s="1"/>
      <c r="Z48" s="120"/>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row>
    <row r="49" spans="1:72" ht="15.75">
      <c r="A49" s="262" t="s">
        <v>52</v>
      </c>
      <c r="B49" s="262"/>
      <c r="C49" s="262"/>
      <c r="D49" s="262"/>
      <c r="E49" s="7"/>
      <c r="F49" s="7"/>
      <c r="G49" s="38"/>
      <c r="H49" s="22"/>
      <c r="I49" s="22"/>
      <c r="J49" s="7"/>
      <c r="K49" s="7"/>
      <c r="L49" s="7"/>
      <c r="M49" s="7"/>
      <c r="N49" s="7"/>
      <c r="O49" s="16"/>
      <c r="P49" s="16"/>
      <c r="Q49" s="16"/>
      <c r="R49" s="16"/>
      <c r="S49" s="16"/>
      <c r="T49" s="16"/>
      <c r="U49" s="16"/>
      <c r="V49" s="16"/>
      <c r="W49" s="16"/>
      <c r="X49" s="16"/>
      <c r="Y49" s="1"/>
      <c r="Z49" s="120"/>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row>
    <row r="50" spans="1:72" ht="15.75">
      <c r="A50" s="255" t="s">
        <v>7</v>
      </c>
      <c r="B50" s="255"/>
      <c r="C50" s="255"/>
      <c r="D50" s="255"/>
      <c r="E50" s="28" t="s">
        <v>8</v>
      </c>
      <c r="F50" s="175" t="s">
        <v>9</v>
      </c>
      <c r="G50" s="175" t="s">
        <v>10</v>
      </c>
      <c r="H50" s="175" t="s">
        <v>0</v>
      </c>
      <c r="I50" s="38"/>
      <c r="J50" s="118" t="s">
        <v>53</v>
      </c>
      <c r="K50" s="118" t="s">
        <v>54</v>
      </c>
      <c r="L50" s="118" t="s">
        <v>55</v>
      </c>
      <c r="M50" s="118" t="s">
        <v>56</v>
      </c>
      <c r="N50" s="16"/>
      <c r="O50" s="16"/>
      <c r="P50" s="16"/>
      <c r="Q50" s="16"/>
      <c r="R50" s="16"/>
      <c r="S50" s="16"/>
      <c r="T50" s="16"/>
      <c r="U50" s="16"/>
      <c r="V50" s="16"/>
      <c r="W50" s="16"/>
      <c r="X50" s="16"/>
      <c r="Y50" s="1"/>
      <c r="Z50" s="120"/>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row>
    <row r="51" spans="1:72" ht="33.6" customHeight="1">
      <c r="A51" s="257" t="s">
        <v>133</v>
      </c>
      <c r="B51" s="258"/>
      <c r="C51" s="258"/>
      <c r="D51" s="258"/>
      <c r="E51" s="31" t="s">
        <v>57</v>
      </c>
      <c r="F51" s="146">
        <v>0</v>
      </c>
      <c r="G51" s="127">
        <v>150</v>
      </c>
      <c r="H51" s="127">
        <f t="shared" ref="H51:H57" si="8">F51*G51</f>
        <v>0</v>
      </c>
      <c r="I51" s="30"/>
      <c r="J51" s="31"/>
      <c r="K51" s="31"/>
      <c r="L51" s="31"/>
      <c r="M51" s="31">
        <f>J51+K51+L51</f>
        <v>0</v>
      </c>
      <c r="N51" s="16"/>
      <c r="O51" s="16"/>
      <c r="P51" s="16"/>
      <c r="Q51" s="16"/>
      <c r="R51" s="16"/>
      <c r="S51" s="16"/>
      <c r="T51" s="16"/>
      <c r="U51" s="16"/>
      <c r="V51" s="16"/>
      <c r="W51" s="16"/>
      <c r="X51" s="16"/>
      <c r="Y51" s="1"/>
      <c r="Z51" s="120"/>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row>
    <row r="52" spans="1:72" ht="33.6" customHeight="1">
      <c r="A52" s="257" t="s">
        <v>134</v>
      </c>
      <c r="B52" s="258"/>
      <c r="C52" s="258"/>
      <c r="D52" s="258"/>
      <c r="E52" s="31" t="s">
        <v>57</v>
      </c>
      <c r="F52" s="146">
        <v>0</v>
      </c>
      <c r="G52" s="127">
        <v>150</v>
      </c>
      <c r="H52" s="127">
        <f t="shared" si="8"/>
        <v>0</v>
      </c>
      <c r="I52" s="30"/>
      <c r="J52" s="31"/>
      <c r="K52" s="31"/>
      <c r="L52" s="31"/>
      <c r="M52" s="31">
        <f>J52+K52+L52</f>
        <v>0</v>
      </c>
      <c r="N52" s="16"/>
      <c r="O52" s="16"/>
      <c r="P52" s="16"/>
      <c r="Q52" s="16"/>
      <c r="R52" s="16"/>
      <c r="S52" s="16"/>
      <c r="T52" s="16"/>
      <c r="U52" s="16"/>
      <c r="V52" s="16"/>
      <c r="W52" s="16"/>
      <c r="X52" s="16"/>
      <c r="Y52" s="1"/>
      <c r="Z52" s="120"/>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row>
    <row r="53" spans="1:72" ht="33.6" customHeight="1">
      <c r="A53" s="257" t="s">
        <v>58</v>
      </c>
      <c r="B53" s="258"/>
      <c r="C53" s="258"/>
      <c r="D53" s="258"/>
      <c r="E53" s="31" t="s">
        <v>57</v>
      </c>
      <c r="F53" s="146">
        <v>0</v>
      </c>
      <c r="G53" s="127">
        <v>60</v>
      </c>
      <c r="H53" s="127">
        <f t="shared" si="8"/>
        <v>0</v>
      </c>
      <c r="I53" s="30"/>
      <c r="J53" s="31"/>
      <c r="K53" s="31"/>
      <c r="L53" s="31"/>
      <c r="M53" s="31">
        <f>J53+K53+L53</f>
        <v>0</v>
      </c>
      <c r="N53" s="16"/>
      <c r="O53" s="16"/>
      <c r="P53" s="16"/>
      <c r="Q53" s="16"/>
      <c r="R53" s="16"/>
      <c r="S53" s="16"/>
      <c r="T53" s="16"/>
      <c r="U53" s="16"/>
      <c r="V53" s="16"/>
      <c r="W53" s="16"/>
      <c r="X53" s="16"/>
      <c r="Y53" s="1"/>
      <c r="Z53" s="120"/>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row>
    <row r="54" spans="1:72" ht="33.6" customHeight="1">
      <c r="A54" s="257" t="s">
        <v>135</v>
      </c>
      <c r="B54" s="258"/>
      <c r="C54" s="258"/>
      <c r="D54" s="258"/>
      <c r="E54" s="31" t="s">
        <v>57</v>
      </c>
      <c r="F54" s="146">
        <v>0</v>
      </c>
      <c r="G54" s="127">
        <v>120</v>
      </c>
      <c r="H54" s="127">
        <f t="shared" si="8"/>
        <v>0</v>
      </c>
      <c r="I54" s="30"/>
      <c r="J54" s="31"/>
      <c r="K54" s="31"/>
      <c r="L54" s="31"/>
      <c r="M54" s="31">
        <f>J54+K54+L54</f>
        <v>0</v>
      </c>
      <c r="N54" s="16"/>
      <c r="O54" s="16"/>
      <c r="P54" s="16"/>
      <c r="Q54" s="16"/>
      <c r="R54" s="16"/>
      <c r="S54" s="16"/>
      <c r="T54" s="16"/>
      <c r="U54" s="16"/>
      <c r="V54" s="16"/>
      <c r="W54" s="16"/>
      <c r="X54" s="16"/>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33.6" customHeight="1">
      <c r="A55" s="257"/>
      <c r="B55" s="258"/>
      <c r="C55" s="258"/>
      <c r="D55" s="258"/>
      <c r="E55" s="31" t="s">
        <v>57</v>
      </c>
      <c r="F55" s="146">
        <v>0</v>
      </c>
      <c r="G55" s="127"/>
      <c r="H55" s="127">
        <f t="shared" si="8"/>
        <v>0</v>
      </c>
      <c r="I55" s="30"/>
      <c r="J55" s="31"/>
      <c r="K55" s="31"/>
      <c r="L55" s="31"/>
      <c r="M55" s="31">
        <f t="shared" ref="M55:M57" si="9">J55+K55+L55</f>
        <v>0</v>
      </c>
      <c r="N55" s="16"/>
      <c r="O55" s="16"/>
      <c r="P55" s="16"/>
      <c r="Q55" s="16"/>
      <c r="R55" s="16"/>
      <c r="S55" s="16"/>
      <c r="T55" s="16"/>
      <c r="U55" s="16"/>
      <c r="V55" s="16"/>
      <c r="W55" s="16"/>
      <c r="X55" s="16"/>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33.6" customHeight="1">
      <c r="A56" s="257"/>
      <c r="B56" s="258"/>
      <c r="C56" s="258"/>
      <c r="D56" s="258"/>
      <c r="E56" s="31" t="s">
        <v>59</v>
      </c>
      <c r="F56" s="146">
        <v>0</v>
      </c>
      <c r="G56" s="127"/>
      <c r="H56" s="127">
        <f t="shared" si="8"/>
        <v>0</v>
      </c>
      <c r="I56" s="30"/>
      <c r="J56" s="31"/>
      <c r="K56" s="31"/>
      <c r="L56" s="31"/>
      <c r="M56" s="31">
        <f t="shared" si="9"/>
        <v>0</v>
      </c>
      <c r="N56" s="16"/>
      <c r="O56" s="16"/>
      <c r="P56" s="16"/>
      <c r="Q56" s="16"/>
      <c r="R56" s="16"/>
      <c r="S56" s="16"/>
      <c r="T56" s="16"/>
      <c r="U56" s="16"/>
      <c r="V56" s="16"/>
      <c r="W56" s="16"/>
      <c r="X56" s="16"/>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33.6" customHeight="1">
      <c r="A57" s="257" t="s">
        <v>60</v>
      </c>
      <c r="B57" s="258"/>
      <c r="C57" s="258"/>
      <c r="D57" s="258"/>
      <c r="E57" s="31" t="s">
        <v>61</v>
      </c>
      <c r="F57" s="146">
        <v>0</v>
      </c>
      <c r="G57" s="127">
        <v>2.5</v>
      </c>
      <c r="H57" s="127">
        <f t="shared" si="8"/>
        <v>0</v>
      </c>
      <c r="I57" s="30"/>
      <c r="J57" s="31"/>
      <c r="K57" s="31"/>
      <c r="L57" s="31"/>
      <c r="M57" s="31">
        <f t="shared" si="9"/>
        <v>0</v>
      </c>
      <c r="N57" s="16"/>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16"/>
      <c r="B58" s="16"/>
      <c r="C58" s="16"/>
      <c r="D58" s="16"/>
      <c r="E58" s="16"/>
      <c r="F58" s="16"/>
      <c r="G58" s="34" t="s">
        <v>62</v>
      </c>
      <c r="H58" s="34">
        <f>SUM(H51:H57)</f>
        <v>0</v>
      </c>
      <c r="I58" s="22"/>
      <c r="J58" s="16"/>
      <c r="K58" s="16"/>
      <c r="L58" s="16"/>
      <c r="M58" s="139"/>
      <c r="N58" s="16"/>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16"/>
      <c r="B59" s="16"/>
      <c r="C59" s="16"/>
      <c r="D59" s="16"/>
      <c r="E59" s="16"/>
      <c r="F59" s="16"/>
      <c r="G59" s="118" t="s">
        <v>82</v>
      </c>
      <c r="H59" s="34">
        <f>H58+H45+H17</f>
        <v>0</v>
      </c>
      <c r="I59" s="134"/>
      <c r="J59" s="62"/>
      <c r="K59" s="16"/>
      <c r="L59" s="16"/>
      <c r="M59" s="16"/>
      <c r="N59" s="16"/>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3" t="s">
        <v>83</v>
      </c>
      <c r="B60" s="7"/>
      <c r="C60" s="7"/>
      <c r="D60" s="16"/>
      <c r="E60" s="16"/>
      <c r="F60" s="16"/>
      <c r="G60" s="1"/>
      <c r="H60" s="42"/>
      <c r="I60" s="9"/>
      <c r="J60" s="62"/>
      <c r="K60" s="7"/>
      <c r="L60" s="16"/>
      <c r="M60" s="16"/>
      <c r="N60" s="16"/>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56" t="s">
        <v>7</v>
      </c>
      <c r="B61" s="256"/>
      <c r="C61" s="256"/>
      <c r="D61" s="256"/>
      <c r="E61" s="43" t="s">
        <v>8</v>
      </c>
      <c r="F61" s="119" t="s">
        <v>9</v>
      </c>
      <c r="G61" s="119" t="s">
        <v>10</v>
      </c>
      <c r="H61" s="44" t="s">
        <v>0</v>
      </c>
      <c r="I61" s="45" t="s">
        <v>84</v>
      </c>
      <c r="J61" s="46"/>
      <c r="K61" s="46" t="s">
        <v>85</v>
      </c>
      <c r="L61" s="47"/>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36" t="s">
        <v>86</v>
      </c>
      <c r="B62" s="237"/>
      <c r="C62" s="237"/>
      <c r="D62" s="237"/>
      <c r="E62" s="123" t="s">
        <v>87</v>
      </c>
      <c r="F62" s="128"/>
      <c r="G62" s="36">
        <v>2200</v>
      </c>
      <c r="H62" s="48">
        <f>(F62*G62)</f>
        <v>0</v>
      </c>
      <c r="I62" s="49"/>
      <c r="J62" s="50"/>
      <c r="K62" s="51"/>
      <c r="L62" s="62"/>
      <c r="M62" s="16"/>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15.75">
      <c r="A63" s="236" t="s">
        <v>88</v>
      </c>
      <c r="B63" s="237"/>
      <c r="C63" s="237"/>
      <c r="D63" s="237"/>
      <c r="E63" s="123" t="s">
        <v>87</v>
      </c>
      <c r="F63" s="128"/>
      <c r="G63" s="36">
        <v>2000</v>
      </c>
      <c r="H63" s="48">
        <f t="shared" ref="H63:H84" si="10">(F63*G63)</f>
        <v>0</v>
      </c>
      <c r="I63" s="49"/>
      <c r="J63" s="50"/>
      <c r="K63" s="51"/>
      <c r="L63" s="62"/>
      <c r="M63" s="16"/>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15.75">
      <c r="A64" s="236" t="s">
        <v>89</v>
      </c>
      <c r="B64" s="237"/>
      <c r="C64" s="237"/>
      <c r="D64" s="237"/>
      <c r="E64" s="123" t="s">
        <v>87</v>
      </c>
      <c r="F64" s="128"/>
      <c r="G64" s="36">
        <v>7000</v>
      </c>
      <c r="H64" s="48">
        <f t="shared" si="10"/>
        <v>0</v>
      </c>
      <c r="I64" s="49"/>
      <c r="J64" s="50"/>
      <c r="K64" s="51"/>
      <c r="L64" s="62"/>
      <c r="M64" s="16"/>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15.75">
      <c r="A65" s="236" t="s">
        <v>90</v>
      </c>
      <c r="B65" s="237"/>
      <c r="C65" s="237"/>
      <c r="D65" s="237"/>
      <c r="E65" s="123" t="s">
        <v>87</v>
      </c>
      <c r="F65" s="128"/>
      <c r="G65" s="36">
        <v>15200</v>
      </c>
      <c r="H65" s="48">
        <f t="shared" si="10"/>
        <v>0</v>
      </c>
      <c r="I65" s="49"/>
      <c r="J65" s="50"/>
      <c r="K65" s="51"/>
      <c r="L65" s="62"/>
      <c r="M65" s="16"/>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15.75">
      <c r="A66" s="236" t="s">
        <v>91</v>
      </c>
      <c r="B66" s="237"/>
      <c r="C66" s="237"/>
      <c r="D66" s="237"/>
      <c r="E66" s="123" t="s">
        <v>87</v>
      </c>
      <c r="F66" s="128"/>
      <c r="G66" s="36">
        <v>2200</v>
      </c>
      <c r="H66" s="48">
        <f t="shared" si="10"/>
        <v>0</v>
      </c>
      <c r="I66" s="55"/>
      <c r="J66" s="50"/>
      <c r="K66" s="51"/>
      <c r="L66" s="62"/>
      <c r="M66" s="16"/>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15.75">
      <c r="A67" s="236" t="s">
        <v>92</v>
      </c>
      <c r="B67" s="237"/>
      <c r="C67" s="237"/>
      <c r="D67" s="237"/>
      <c r="E67" s="123" t="s">
        <v>87</v>
      </c>
      <c r="F67" s="128"/>
      <c r="G67" s="36">
        <v>2000</v>
      </c>
      <c r="H67" s="48">
        <f t="shared" si="10"/>
        <v>0</v>
      </c>
      <c r="I67" s="49"/>
      <c r="J67" s="50"/>
      <c r="K67" s="51"/>
      <c r="L67" s="62"/>
      <c r="M67" s="16"/>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15.75">
      <c r="A68" s="236" t="s">
        <v>93</v>
      </c>
      <c r="B68" s="237"/>
      <c r="C68" s="237"/>
      <c r="D68" s="237"/>
      <c r="E68" s="123" t="s">
        <v>87</v>
      </c>
      <c r="F68" s="128"/>
      <c r="G68" s="36">
        <v>2500</v>
      </c>
      <c r="H68" s="48">
        <f t="shared" si="10"/>
        <v>0</v>
      </c>
      <c r="I68" s="55"/>
      <c r="J68" s="50"/>
      <c r="K68" s="51"/>
      <c r="L68" s="62"/>
      <c r="M68" s="16"/>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15.75">
      <c r="A69" s="236" t="s">
        <v>94</v>
      </c>
      <c r="B69" s="237"/>
      <c r="C69" s="237"/>
      <c r="D69" s="237"/>
      <c r="E69" s="123" t="s">
        <v>87</v>
      </c>
      <c r="F69" s="128"/>
      <c r="G69" s="36">
        <v>1600</v>
      </c>
      <c r="H69" s="48">
        <f t="shared" si="10"/>
        <v>0</v>
      </c>
      <c r="I69" s="49"/>
      <c r="J69" s="50"/>
      <c r="K69" s="51"/>
      <c r="L69" s="62"/>
      <c r="M69" s="16"/>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236" t="s">
        <v>95</v>
      </c>
      <c r="B70" s="237"/>
      <c r="C70" s="237"/>
      <c r="D70" s="237"/>
      <c r="E70" s="123" t="s">
        <v>87</v>
      </c>
      <c r="F70" s="128"/>
      <c r="G70" s="36">
        <v>1100</v>
      </c>
      <c r="H70" s="48">
        <f t="shared" si="10"/>
        <v>0</v>
      </c>
      <c r="I70" s="49"/>
      <c r="J70" s="50"/>
      <c r="K70" s="51"/>
      <c r="L70" s="62"/>
      <c r="M70" s="16"/>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36" t="s">
        <v>96</v>
      </c>
      <c r="B71" s="237"/>
      <c r="C71" s="237"/>
      <c r="D71" s="237"/>
      <c r="E71" s="123" t="s">
        <v>87</v>
      </c>
      <c r="F71" s="128"/>
      <c r="G71" s="36">
        <v>2700</v>
      </c>
      <c r="H71" s="48">
        <f t="shared" si="10"/>
        <v>0</v>
      </c>
      <c r="I71" s="59"/>
      <c r="J71" s="50"/>
      <c r="K71" s="51"/>
      <c r="L71" s="62"/>
      <c r="M71" s="16"/>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36" t="s">
        <v>97</v>
      </c>
      <c r="B72" s="237"/>
      <c r="C72" s="237"/>
      <c r="D72" s="237"/>
      <c r="E72" s="123" t="s">
        <v>87</v>
      </c>
      <c r="F72" s="128"/>
      <c r="G72" s="36">
        <v>2500</v>
      </c>
      <c r="H72" s="48">
        <f t="shared" si="10"/>
        <v>0</v>
      </c>
      <c r="I72" s="59"/>
      <c r="J72" s="50"/>
      <c r="K72" s="51"/>
      <c r="L72" s="62"/>
      <c r="M72" s="16"/>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15.75">
      <c r="A73" s="236" t="s">
        <v>98</v>
      </c>
      <c r="B73" s="237"/>
      <c r="C73" s="237"/>
      <c r="D73" s="237"/>
      <c r="E73" s="123" t="s">
        <v>87</v>
      </c>
      <c r="F73" s="128"/>
      <c r="G73" s="36">
        <v>13373</v>
      </c>
      <c r="H73" s="48">
        <f t="shared" si="10"/>
        <v>0</v>
      </c>
      <c r="I73" s="59"/>
      <c r="J73" s="50"/>
      <c r="K73" s="51"/>
      <c r="L73" s="62"/>
      <c r="M73" s="16"/>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15.75">
      <c r="A74" s="236" t="s">
        <v>99</v>
      </c>
      <c r="B74" s="237"/>
      <c r="C74" s="237"/>
      <c r="D74" s="237"/>
      <c r="E74" s="123" t="s">
        <v>87</v>
      </c>
      <c r="F74" s="128"/>
      <c r="G74" s="36">
        <v>800</v>
      </c>
      <c r="H74" s="48">
        <f t="shared" si="10"/>
        <v>0</v>
      </c>
      <c r="I74" s="59"/>
      <c r="J74" s="50"/>
      <c r="K74" s="51"/>
      <c r="L74" s="62"/>
      <c r="M74" s="16"/>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236" t="s">
        <v>156</v>
      </c>
      <c r="B75" s="237"/>
      <c r="C75" s="237"/>
      <c r="D75" s="237"/>
      <c r="E75" s="4" t="s">
        <v>87</v>
      </c>
      <c r="F75" s="128"/>
      <c r="G75" s="31">
        <v>1900</v>
      </c>
      <c r="H75" s="60">
        <f t="shared" si="10"/>
        <v>0</v>
      </c>
      <c r="I75" s="61"/>
      <c r="J75" s="50"/>
      <c r="K75" s="51"/>
      <c r="L75" s="62"/>
      <c r="M75" s="16"/>
      <c r="N75" s="16"/>
      <c r="O75" s="16"/>
      <c r="P75" s="16"/>
      <c r="Q75" s="16"/>
      <c r="R75" s="16"/>
      <c r="S75" s="16"/>
      <c r="T75" s="16"/>
      <c r="U75" s="16"/>
      <c r="V75" s="16"/>
      <c r="W75" s="16"/>
      <c r="X75" s="16"/>
      <c r="Y75" s="16"/>
      <c r="Z75" s="17"/>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row>
    <row r="76" spans="1:72" ht="15.75">
      <c r="A76" s="236" t="s">
        <v>101</v>
      </c>
      <c r="B76" s="237"/>
      <c r="C76" s="237"/>
      <c r="D76" s="237"/>
      <c r="E76" s="123" t="s">
        <v>87</v>
      </c>
      <c r="F76" s="128"/>
      <c r="G76" s="36">
        <v>2000</v>
      </c>
      <c r="H76" s="48">
        <f t="shared" si="10"/>
        <v>0</v>
      </c>
      <c r="I76" s="59"/>
      <c r="J76" s="50"/>
      <c r="K76" s="51"/>
      <c r="L76" s="62"/>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36" t="s">
        <v>102</v>
      </c>
      <c r="B77" s="237"/>
      <c r="C77" s="237"/>
      <c r="D77" s="237"/>
      <c r="E77" s="123" t="s">
        <v>87</v>
      </c>
      <c r="F77" s="128"/>
      <c r="G77" s="36">
        <v>200</v>
      </c>
      <c r="H77" s="48">
        <f t="shared" si="10"/>
        <v>0</v>
      </c>
      <c r="I77" s="59"/>
      <c r="J77" s="50"/>
      <c r="K77" s="51"/>
      <c r="L77" s="62"/>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15.75">
      <c r="A78" s="236" t="s">
        <v>103</v>
      </c>
      <c r="B78" s="237"/>
      <c r="C78" s="237"/>
      <c r="D78" s="237"/>
      <c r="E78" s="123" t="s">
        <v>87</v>
      </c>
      <c r="F78" s="128"/>
      <c r="G78" s="36">
        <v>1100</v>
      </c>
      <c r="H78" s="48">
        <f t="shared" si="10"/>
        <v>0</v>
      </c>
      <c r="I78" s="59"/>
      <c r="J78" s="50"/>
      <c r="K78" s="51"/>
      <c r="L78" s="62"/>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15.75">
      <c r="A79" s="236" t="s">
        <v>104</v>
      </c>
      <c r="B79" s="237"/>
      <c r="C79" s="237"/>
      <c r="D79" s="237"/>
      <c r="E79" s="123" t="s">
        <v>87</v>
      </c>
      <c r="F79" s="128"/>
      <c r="G79" s="36">
        <v>2200</v>
      </c>
      <c r="H79" s="48">
        <f t="shared" si="10"/>
        <v>0</v>
      </c>
      <c r="I79" s="59"/>
      <c r="J79" s="50"/>
      <c r="K79" s="51"/>
      <c r="L79" s="62"/>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236" t="s">
        <v>105</v>
      </c>
      <c r="B80" s="237"/>
      <c r="C80" s="237"/>
      <c r="D80" s="237"/>
      <c r="E80" s="4" t="s">
        <v>87</v>
      </c>
      <c r="F80" s="128"/>
      <c r="G80" s="31">
        <v>1420</v>
      </c>
      <c r="H80" s="60">
        <f t="shared" si="10"/>
        <v>0</v>
      </c>
      <c r="I80" s="64"/>
      <c r="J80" s="50"/>
      <c r="K80" s="51"/>
      <c r="L80" s="62"/>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236" t="s">
        <v>153</v>
      </c>
      <c r="B81" s="237"/>
      <c r="C81" s="237"/>
      <c r="D81" s="237"/>
      <c r="E81" s="4" t="s">
        <v>87</v>
      </c>
      <c r="F81" s="128"/>
      <c r="G81" s="31">
        <v>15200</v>
      </c>
      <c r="H81" s="60">
        <f t="shared" si="10"/>
        <v>0</v>
      </c>
      <c r="I81" s="166"/>
      <c r="J81" s="66"/>
      <c r="K81" s="67"/>
      <c r="L81" s="62"/>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36" t="s">
        <v>155</v>
      </c>
      <c r="B82" s="237"/>
      <c r="C82" s="237"/>
      <c r="D82" s="237"/>
      <c r="E82" s="4" t="s">
        <v>87</v>
      </c>
      <c r="F82" s="128"/>
      <c r="G82" s="31">
        <v>5800</v>
      </c>
      <c r="H82" s="60">
        <f t="shared" si="10"/>
        <v>0</v>
      </c>
      <c r="I82" s="166"/>
      <c r="J82" s="66"/>
      <c r="K82" s="67"/>
      <c r="L82" s="62"/>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36"/>
      <c r="B83" s="237"/>
      <c r="C83" s="237"/>
      <c r="D83" s="237"/>
      <c r="E83" s="4" t="s">
        <v>87</v>
      </c>
      <c r="F83" s="128"/>
      <c r="G83" s="31"/>
      <c r="H83" s="60">
        <f t="shared" si="10"/>
        <v>0</v>
      </c>
      <c r="I83" s="166"/>
      <c r="J83" s="66"/>
      <c r="K83" s="67"/>
      <c r="L83" s="62"/>
      <c r="M83" s="16"/>
      <c r="N83" s="16"/>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15.75">
      <c r="A84" s="236" t="s">
        <v>154</v>
      </c>
      <c r="B84" s="237"/>
      <c r="C84" s="237"/>
      <c r="D84" s="237"/>
      <c r="E84" s="4" t="s">
        <v>87</v>
      </c>
      <c r="F84" s="128"/>
      <c r="G84" s="31">
        <v>15000</v>
      </c>
      <c r="H84" s="60">
        <f t="shared" si="10"/>
        <v>0</v>
      </c>
      <c r="I84" s="166"/>
      <c r="J84" s="66"/>
      <c r="K84" s="67"/>
      <c r="L84" s="62"/>
      <c r="M84" s="16"/>
      <c r="N84" s="16"/>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6.5" thickBot="1">
      <c r="A85" s="236" t="s">
        <v>106</v>
      </c>
      <c r="B85" s="237"/>
      <c r="C85" s="237"/>
      <c r="D85" s="237"/>
      <c r="E85" s="123" t="s">
        <v>87</v>
      </c>
      <c r="F85" s="128"/>
      <c r="G85" s="36">
        <v>383.5</v>
      </c>
      <c r="H85" s="99">
        <f>(F85*G85)</f>
        <v>0</v>
      </c>
      <c r="I85" s="65"/>
      <c r="J85" s="66"/>
      <c r="K85" s="67"/>
      <c r="L85" s="62"/>
      <c r="M85" s="16"/>
      <c r="N85" s="16"/>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6.5" thickBot="1">
      <c r="A86" s="16"/>
      <c r="B86" s="16"/>
      <c r="C86" s="16"/>
      <c r="D86" s="16"/>
      <c r="E86" s="16"/>
      <c r="F86" s="18"/>
      <c r="G86" s="125" t="s">
        <v>107</v>
      </c>
      <c r="H86" s="110">
        <f>SUM(H62:H85)</f>
        <v>0</v>
      </c>
      <c r="I86" s="68"/>
      <c r="J86" s="69"/>
      <c r="K86" s="70"/>
      <c r="L86" s="135"/>
      <c r="M86" s="7"/>
      <c r="N86" s="7"/>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16"/>
      <c r="B87" s="16"/>
      <c r="C87" s="16"/>
      <c r="D87" s="16"/>
      <c r="E87" s="16"/>
      <c r="F87" s="7"/>
      <c r="G87" s="38"/>
      <c r="H87" s="22"/>
      <c r="I87" s="71"/>
      <c r="J87" s="18"/>
      <c r="K87" s="137"/>
      <c r="L87" s="136"/>
      <c r="M87" s="7"/>
      <c r="N87" s="7"/>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5.75">
      <c r="A88" s="16"/>
      <c r="B88" s="16"/>
      <c r="C88" s="16"/>
      <c r="D88" s="16"/>
      <c r="E88" s="138">
        <v>0</v>
      </c>
      <c r="F88" s="7"/>
      <c r="G88" s="38"/>
      <c r="H88" s="142">
        <f>+E88</f>
        <v>0</v>
      </c>
      <c r="I88" s="245" t="s">
        <v>130</v>
      </c>
      <c r="J88" s="230" t="s">
        <v>108</v>
      </c>
      <c r="K88" s="232"/>
      <c r="L88" s="16"/>
      <c r="M88" s="7"/>
      <c r="N88" s="233"/>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234" t="s">
        <v>109</v>
      </c>
      <c r="G89" s="235"/>
      <c r="H89" s="73">
        <f>H59+H86</f>
        <v>0</v>
      </c>
      <c r="I89" s="246"/>
      <c r="J89" s="231"/>
      <c r="K89" s="232"/>
      <c r="L89" s="16"/>
      <c r="M89" s="7"/>
      <c r="N89" s="233"/>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27"/>
      <c r="F90" s="74" t="s">
        <v>110</v>
      </c>
      <c r="G90" s="75">
        <v>0.25</v>
      </c>
      <c r="H90" s="116">
        <f>H89*G90</f>
        <v>0</v>
      </c>
      <c r="I90" s="115">
        <f>+M96</f>
        <v>0</v>
      </c>
      <c r="J90" s="117">
        <f>H90-M96</f>
        <v>0</v>
      </c>
      <c r="K90" s="9"/>
      <c r="L90" s="9"/>
      <c r="M90" s="9"/>
      <c r="N90" s="126" t="s">
        <v>132</v>
      </c>
      <c r="O90" s="12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16"/>
      <c r="B91" s="16"/>
      <c r="C91" s="16"/>
      <c r="D91" s="16"/>
      <c r="E91" s="27"/>
      <c r="F91" s="77" t="s">
        <v>111</v>
      </c>
      <c r="G91" s="78"/>
      <c r="H91" s="13">
        <f>H89+H90</f>
        <v>0</v>
      </c>
      <c r="I91" s="20"/>
      <c r="J91" s="79"/>
      <c r="K91" s="22"/>
      <c r="L91" s="22"/>
      <c r="M91" s="7"/>
      <c r="N91" s="126"/>
      <c r="O91" s="12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16"/>
      <c r="B92" s="16"/>
      <c r="C92" s="16"/>
      <c r="D92" s="16"/>
      <c r="E92" s="27"/>
      <c r="F92" s="124" t="s">
        <v>113</v>
      </c>
      <c r="G92" s="82">
        <v>0.06</v>
      </c>
      <c r="H92" s="13">
        <f>H91*G92</f>
        <v>0</v>
      </c>
      <c r="I92" s="83"/>
      <c r="J92" s="80"/>
      <c r="K92" s="81" t="s">
        <v>112</v>
      </c>
      <c r="L92" s="111" t="s">
        <v>131</v>
      </c>
      <c r="M92" s="7"/>
      <c r="N92" s="135"/>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16"/>
      <c r="B93" s="16"/>
      <c r="C93" s="16"/>
      <c r="D93" s="16"/>
      <c r="E93" s="27"/>
      <c r="F93" s="4" t="s">
        <v>115</v>
      </c>
      <c r="G93" s="77"/>
      <c r="H93" s="13">
        <f>H91+H92</f>
        <v>0</v>
      </c>
      <c r="I93" s="80"/>
      <c r="J93" s="80" t="s">
        <v>114</v>
      </c>
      <c r="K93" s="6">
        <f>+H17</f>
        <v>0</v>
      </c>
      <c r="L93" s="112"/>
      <c r="M93" s="135"/>
      <c r="N93" s="7"/>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16"/>
      <c r="B94" s="16"/>
      <c r="C94" s="16"/>
      <c r="D94" s="16"/>
      <c r="E94" s="16"/>
      <c r="F94" s="124" t="s">
        <v>117</v>
      </c>
      <c r="G94" s="82">
        <v>0.2</v>
      </c>
      <c r="H94" s="13">
        <f>H93*G94</f>
        <v>0</v>
      </c>
      <c r="I94" s="80"/>
      <c r="J94" s="80" t="s">
        <v>116</v>
      </c>
      <c r="K94" s="6">
        <f>H44</f>
        <v>0</v>
      </c>
      <c r="L94" s="112"/>
      <c r="M94" s="135"/>
      <c r="N94" s="7"/>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16"/>
      <c r="B95" s="16"/>
      <c r="C95" s="16"/>
      <c r="D95" s="16"/>
      <c r="E95" s="16"/>
      <c r="F95" s="124" t="s">
        <v>119</v>
      </c>
      <c r="G95" s="74"/>
      <c r="H95" s="85">
        <f>H93+H94</f>
        <v>0</v>
      </c>
      <c r="I95" s="13"/>
      <c r="J95" s="80" t="s">
        <v>118</v>
      </c>
      <c r="K95" s="6">
        <f>H59-H46</f>
        <v>0</v>
      </c>
      <c r="L95" s="112"/>
      <c r="M95" s="84" t="s">
        <v>127</v>
      </c>
      <c r="N95" s="7"/>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16"/>
      <c r="B96" s="16"/>
      <c r="C96" s="16"/>
      <c r="D96" s="16"/>
      <c r="E96" s="16"/>
      <c r="F96" s="124" t="s">
        <v>125</v>
      </c>
      <c r="G96" s="87"/>
      <c r="H96" s="97">
        <f>'MAT (5)'!H124</f>
        <v>0</v>
      </c>
      <c r="I96" s="88" t="s">
        <v>120</v>
      </c>
      <c r="J96" s="86" t="s">
        <v>56</v>
      </c>
      <c r="K96" s="6">
        <f>SUM(K93:K95)</f>
        <v>0</v>
      </c>
      <c r="L96" s="113">
        <f>H95-H94</f>
        <v>0</v>
      </c>
      <c r="M96" s="114">
        <f>+(L96-K96)*0.3</f>
        <v>0</v>
      </c>
      <c r="N96" s="7"/>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16"/>
      <c r="B97" s="16" t="s">
        <v>121</v>
      </c>
      <c r="C97" s="16"/>
      <c r="D97" s="16"/>
      <c r="E97" s="16"/>
      <c r="F97" s="124" t="s">
        <v>126</v>
      </c>
      <c r="G97" s="90"/>
      <c r="H97" s="98">
        <f>H95+H96</f>
        <v>0</v>
      </c>
      <c r="I97" s="13"/>
      <c r="J97" s="89" t="e">
        <f>H95/H89</f>
        <v>#DIV/0!</v>
      </c>
      <c r="K97" s="7"/>
      <c r="L97" s="7"/>
      <c r="M97" s="23"/>
      <c r="N97" s="7"/>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16"/>
      <c r="B98" s="139" t="s">
        <v>122</v>
      </c>
      <c r="C98" s="139" t="s">
        <v>123</v>
      </c>
      <c r="D98" s="140" t="s">
        <v>124</v>
      </c>
      <c r="E98" s="132"/>
      <c r="F98" s="7"/>
      <c r="G98" s="92"/>
      <c r="H98" s="9"/>
      <c r="I98" s="7"/>
      <c r="J98" s="7"/>
      <c r="K98" s="7"/>
      <c r="L98" s="7"/>
      <c r="M98" s="9"/>
      <c r="N98" s="91"/>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16"/>
      <c r="B99" s="141">
        <v>0.27500000000000002</v>
      </c>
      <c r="C99" s="141">
        <v>0.05</v>
      </c>
      <c r="D99" s="141">
        <f>B99+C99</f>
        <v>0.32500000000000001</v>
      </c>
      <c r="E99" s="16"/>
      <c r="F99" s="92"/>
      <c r="G99" s="93"/>
      <c r="H99" s="9"/>
      <c r="I99" s="7"/>
      <c r="J99" s="7"/>
      <c r="K99" s="7"/>
      <c r="L99" s="7"/>
      <c r="M99" s="9"/>
      <c r="N99" s="7"/>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16"/>
      <c r="B100" s="16"/>
      <c r="C100" s="16"/>
      <c r="D100" s="16"/>
      <c r="E100" s="16"/>
      <c r="F100" s="23"/>
      <c r="G100" s="94"/>
      <c r="H100" s="93"/>
      <c r="I100" s="27"/>
      <c r="J100" s="7"/>
      <c r="K100" s="7"/>
      <c r="L100" s="7"/>
      <c r="M100" s="7"/>
      <c r="N100" s="7"/>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1"/>
      <c r="B101" s="1"/>
      <c r="C101" s="1"/>
      <c r="D101" s="1"/>
      <c r="E101" s="1"/>
      <c r="F101" s="23"/>
      <c r="G101" s="94"/>
      <c r="H101" s="93"/>
      <c r="I101" s="95"/>
      <c r="J101" s="18"/>
      <c r="K101" s="18"/>
      <c r="L101" s="18"/>
      <c r="M101" s="18"/>
      <c r="N101" s="18"/>
      <c r="O101" s="1"/>
      <c r="P101" s="1"/>
      <c r="Q101" s="1"/>
      <c r="R101" s="1"/>
      <c r="S101" s="1"/>
      <c r="T101" s="1"/>
      <c r="U101" s="1"/>
      <c r="V101" s="1"/>
      <c r="W101" s="1"/>
      <c r="X101" s="1"/>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1"/>
      <c r="B102" s="1"/>
      <c r="C102" s="1"/>
      <c r="D102" s="1"/>
      <c r="E102" s="1"/>
      <c r="F102" s="23"/>
      <c r="G102" s="76"/>
      <c r="H102" s="76"/>
      <c r="I102" s="18"/>
      <c r="J102" s="18"/>
      <c r="K102" s="18"/>
      <c r="L102" s="18"/>
      <c r="M102" s="18"/>
      <c r="N102" s="18"/>
      <c r="O102" s="1"/>
      <c r="P102" s="1"/>
      <c r="Q102" s="1"/>
      <c r="R102" s="1"/>
      <c r="S102" s="1"/>
      <c r="T102" s="1"/>
      <c r="U102" s="1"/>
      <c r="V102" s="1"/>
      <c r="W102" s="1"/>
      <c r="X102" s="1"/>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1"/>
      <c r="B103" s="1"/>
      <c r="C103" s="1"/>
      <c r="D103" s="1"/>
      <c r="E103" s="1"/>
      <c r="F103" s="23"/>
      <c r="G103" s="5"/>
      <c r="H103" s="1"/>
      <c r="I103" s="1"/>
      <c r="J103" s="18"/>
      <c r="K103" s="18"/>
      <c r="L103" s="18"/>
      <c r="M103" s="18"/>
      <c r="N103" s="18"/>
      <c r="O103" s="1"/>
      <c r="P103" s="1"/>
      <c r="Q103" s="1"/>
      <c r="R103" s="1"/>
      <c r="S103" s="1"/>
      <c r="T103" s="1"/>
      <c r="U103" s="1"/>
      <c r="V103" s="1"/>
      <c r="W103" s="1"/>
      <c r="X103" s="1"/>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1"/>
      <c r="B104" s="1"/>
      <c r="C104" s="1"/>
      <c r="D104" s="1"/>
      <c r="E104" s="1"/>
      <c r="F104" s="1"/>
      <c r="G104" s="18"/>
      <c r="H104" s="41"/>
      <c r="I104" s="1"/>
      <c r="J104" s="1"/>
      <c r="K104" s="1"/>
      <c r="L104" s="1"/>
      <c r="M104" s="1"/>
      <c r="N104" s="1"/>
      <c r="O104" s="1"/>
      <c r="P104" s="1"/>
      <c r="Q104" s="1"/>
      <c r="R104" s="1"/>
      <c r="S104" s="1"/>
      <c r="T104" s="1"/>
      <c r="U104" s="1"/>
      <c r="V104" s="1"/>
      <c r="W104" s="1"/>
      <c r="X104" s="1"/>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1"/>
      <c r="B105" s="1"/>
      <c r="C105" s="96"/>
      <c r="D105" s="1"/>
      <c r="E105" s="1"/>
      <c r="F105" s="1"/>
      <c r="G105" s="1"/>
      <c r="H105" s="1"/>
      <c r="I105" s="1"/>
      <c r="J105" s="1"/>
      <c r="K105" s="1"/>
      <c r="L105" s="1"/>
      <c r="M105" s="1"/>
      <c r="N105" s="1"/>
      <c r="O105" s="1"/>
      <c r="P105" s="1"/>
      <c r="Q105" s="1"/>
      <c r="R105" s="1"/>
      <c r="S105" s="1"/>
      <c r="T105" s="1"/>
      <c r="U105" s="1"/>
      <c r="V105" s="1"/>
      <c r="W105" s="1"/>
      <c r="X105" s="1"/>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1"/>
      <c r="B106" s="1"/>
      <c r="C106" s="96"/>
      <c r="D106" s="1"/>
      <c r="E106" s="1"/>
      <c r="F106" s="1"/>
      <c r="G106" s="18"/>
      <c r="H106" s="41"/>
      <c r="I106" s="1"/>
      <c r="J106" s="1"/>
      <c r="K106" s="1"/>
      <c r="L106" s="1"/>
      <c r="M106" s="1"/>
      <c r="N106" s="1"/>
      <c r="O106" s="1"/>
      <c r="P106" s="1"/>
      <c r="Q106" s="1"/>
      <c r="R106" s="1"/>
      <c r="S106" s="1"/>
      <c r="T106" s="1"/>
      <c r="U106" s="1"/>
      <c r="V106" s="1"/>
      <c r="W106" s="1"/>
      <c r="X106" s="1"/>
      <c r="Y106" s="1"/>
      <c r="Z106" s="120"/>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row>
    <row r="107" spans="1:72" ht="15.75">
      <c r="A107" s="1"/>
      <c r="B107" s="1"/>
      <c r="C107" s="96"/>
      <c r="D107" s="1"/>
      <c r="E107" s="1"/>
      <c r="F107" s="1"/>
      <c r="G107" s="1"/>
      <c r="H107" s="1"/>
      <c r="I107" s="1"/>
      <c r="J107" s="1"/>
      <c r="K107" s="1"/>
      <c r="L107" s="1"/>
      <c r="M107" s="1"/>
      <c r="N107" s="1"/>
      <c r="O107" s="1"/>
      <c r="P107" s="1"/>
      <c r="Q107" s="1"/>
      <c r="R107" s="1"/>
      <c r="S107" s="1"/>
      <c r="T107" s="1"/>
      <c r="U107" s="1"/>
      <c r="V107" s="1"/>
      <c r="W107" s="1"/>
      <c r="X107" s="1"/>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1"/>
      <c r="B108" s="1"/>
      <c r="C108" s="96"/>
      <c r="D108" s="1"/>
      <c r="E108" s="1"/>
      <c r="F108" s="1"/>
      <c r="G108" s="1"/>
      <c r="H108" s="1"/>
      <c r="I108" s="1"/>
      <c r="J108" s="1"/>
      <c r="K108" s="1"/>
      <c r="L108" s="1"/>
      <c r="M108" s="1"/>
      <c r="N108" s="1"/>
      <c r="O108" s="1"/>
      <c r="P108" s="1"/>
      <c r="Q108" s="1"/>
      <c r="R108" s="1"/>
      <c r="S108" s="1"/>
      <c r="T108" s="1"/>
      <c r="U108" s="1"/>
      <c r="V108" s="1"/>
      <c r="W108" s="1"/>
      <c r="X108" s="1"/>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1"/>
      <c r="B109" s="1"/>
      <c r="C109" s="40"/>
      <c r="D109" s="96"/>
      <c r="E109" s="96"/>
      <c r="F109" s="1"/>
      <c r="G109" s="1"/>
      <c r="H109" s="1"/>
      <c r="I109" s="1"/>
      <c r="J109" s="1"/>
      <c r="K109" s="1"/>
      <c r="L109" s="1"/>
      <c r="M109" s="1"/>
      <c r="N109" s="1"/>
      <c r="O109" s="1"/>
      <c r="P109" s="1"/>
      <c r="Q109" s="1"/>
      <c r="R109" s="1"/>
      <c r="S109" s="1"/>
      <c r="T109" s="1"/>
      <c r="U109" s="1"/>
      <c r="V109" s="1"/>
      <c r="W109" s="1"/>
      <c r="X109" s="1"/>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1"/>
      <c r="B110" s="96"/>
      <c r="C110" s="1"/>
      <c r="D110" s="1"/>
      <c r="E110" s="1"/>
      <c r="F110" s="1"/>
      <c r="G110" s="1"/>
      <c r="H110" s="1"/>
      <c r="I110" s="1"/>
      <c r="J110" s="1"/>
      <c r="K110" s="1"/>
      <c r="L110" s="1"/>
      <c r="M110" s="1"/>
      <c r="N110" s="1"/>
      <c r="O110" s="1"/>
      <c r="P110" s="1"/>
      <c r="Q110" s="1"/>
      <c r="R110" s="1"/>
      <c r="S110" s="1"/>
      <c r="T110" s="1"/>
      <c r="U110" s="1"/>
      <c r="V110" s="1"/>
      <c r="W110" s="1"/>
      <c r="X110" s="1"/>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1"/>
      <c r="B111" s="96"/>
      <c r="C111" s="1"/>
      <c r="D111" s="1"/>
      <c r="E111" s="1"/>
      <c r="F111" s="1"/>
      <c r="G111" s="1"/>
      <c r="H111" s="1"/>
      <c r="I111" s="1"/>
      <c r="J111" s="1"/>
      <c r="K111" s="1"/>
      <c r="L111" s="1"/>
      <c r="M111" s="1"/>
      <c r="N111" s="1"/>
      <c r="O111" s="1"/>
      <c r="P111" s="1"/>
      <c r="Q111" s="1"/>
      <c r="R111" s="1"/>
      <c r="S111" s="1"/>
      <c r="T111" s="1"/>
      <c r="U111" s="1"/>
      <c r="V111" s="1"/>
      <c r="W111" s="1"/>
      <c r="X111" s="1"/>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5.75">
      <c r="A112" s="1"/>
      <c r="B112" s="96"/>
      <c r="C112" s="96"/>
      <c r="D112" s="96"/>
      <c r="E112" s="96"/>
      <c r="F112" s="1"/>
      <c r="G112" s="1"/>
      <c r="H112" s="1"/>
      <c r="I112" s="1"/>
      <c r="J112" s="1"/>
      <c r="K112" s="1"/>
      <c r="L112" s="1"/>
      <c r="M112" s="1"/>
      <c r="N112" s="1"/>
      <c r="O112" s="1"/>
      <c r="P112" s="1"/>
      <c r="Q112" s="1"/>
      <c r="R112" s="1"/>
      <c r="S112" s="1"/>
      <c r="T112" s="1"/>
      <c r="U112" s="1"/>
      <c r="V112" s="1"/>
      <c r="W112" s="1"/>
      <c r="X112" s="1"/>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5.75">
      <c r="A113" s="1"/>
      <c r="B113" s="1"/>
      <c r="C113" s="1"/>
      <c r="D113" s="1"/>
      <c r="E113" s="1"/>
      <c r="F113" s="96"/>
      <c r="G113" s="72"/>
      <c r="H113" s="1"/>
      <c r="I113" s="1"/>
      <c r="J113" s="1"/>
      <c r="K113" s="1"/>
      <c r="L113" s="1"/>
      <c r="M113" s="1"/>
      <c r="N113" s="1"/>
      <c r="O113" s="1"/>
      <c r="P113" s="1"/>
      <c r="Q113" s="1"/>
      <c r="R113" s="1"/>
      <c r="S113" s="1"/>
      <c r="T113" s="1"/>
      <c r="U113" s="1"/>
      <c r="V113" s="1"/>
      <c r="W113" s="1"/>
      <c r="X113" s="1"/>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
      <c r="B118" s="1"/>
      <c r="C118" s="1"/>
      <c r="D118" s="1"/>
      <c r="E118" s="1"/>
      <c r="F118" s="1"/>
      <c r="G118" s="1"/>
      <c r="H118" s="1"/>
      <c r="I118" s="1"/>
      <c r="J118" s="1"/>
      <c r="K118" s="1"/>
      <c r="L118" s="1"/>
      <c r="O118" s="1"/>
      <c r="P118" s="1"/>
      <c r="Q118" s="1"/>
      <c r="R118" s="1"/>
      <c r="S118" s="1"/>
      <c r="T118" s="1"/>
      <c r="U118" s="1"/>
      <c r="V118" s="1"/>
      <c r="W118" s="1"/>
      <c r="X118" s="1"/>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F119" s="1"/>
      <c r="G119" s="1"/>
      <c r="H119" s="1"/>
      <c r="I119" s="1"/>
      <c r="J119" s="1"/>
      <c r="K119" s="1"/>
      <c r="L119" s="1"/>
      <c r="O119" s="1"/>
      <c r="P119" s="1"/>
      <c r="Q119" s="1"/>
      <c r="R119" s="1"/>
      <c r="S119" s="1"/>
      <c r="T119" s="1"/>
      <c r="U119" s="1"/>
      <c r="V119" s="1"/>
      <c r="W119" s="1"/>
      <c r="X119" s="1"/>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J120" s="1"/>
      <c r="K120" s="1"/>
      <c r="L120" s="1"/>
      <c r="M120" s="1"/>
      <c r="N120" s="1"/>
      <c r="O120" s="1"/>
      <c r="P120" s="1"/>
      <c r="Q120" s="1"/>
      <c r="R120" s="1"/>
      <c r="S120" s="1"/>
      <c r="T120" s="1"/>
      <c r="U120" s="1"/>
      <c r="V120" s="1"/>
      <c r="W120" s="1"/>
      <c r="X120" s="1"/>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sheetData>
  <mergeCells count="78">
    <mergeCell ref="A15:D15"/>
    <mergeCell ref="A1:H1"/>
    <mergeCell ref="A2:H2"/>
    <mergeCell ref="B5:J5"/>
    <mergeCell ref="A8:D8"/>
    <mergeCell ref="J8:M8"/>
    <mergeCell ref="A9:D9"/>
    <mergeCell ref="A10:D10"/>
    <mergeCell ref="A11:D11"/>
    <mergeCell ref="A12:D12"/>
    <mergeCell ref="A13:D13"/>
    <mergeCell ref="A14:D14"/>
    <mergeCell ref="A28:D28"/>
    <mergeCell ref="A16:D16"/>
    <mergeCell ref="O19:U19"/>
    <mergeCell ref="V19:X19"/>
    <mergeCell ref="A20:D20"/>
    <mergeCell ref="A21:D21"/>
    <mergeCell ref="A22:D22"/>
    <mergeCell ref="A23:D23"/>
    <mergeCell ref="A24:D24"/>
    <mergeCell ref="A25:D25"/>
    <mergeCell ref="A26:D26"/>
    <mergeCell ref="A27:D27"/>
    <mergeCell ref="A41:D41"/>
    <mergeCell ref="A29:D29"/>
    <mergeCell ref="A30:D30"/>
    <mergeCell ref="A31:D31"/>
    <mergeCell ref="A32:D32"/>
    <mergeCell ref="A33:D33"/>
    <mergeCell ref="A34:D34"/>
    <mergeCell ref="A35:D35"/>
    <mergeCell ref="A36:D36"/>
    <mergeCell ref="A38:D38"/>
    <mergeCell ref="A39:D39"/>
    <mergeCell ref="A40:D40"/>
    <mergeCell ref="A57:D57"/>
    <mergeCell ref="A42:D42"/>
    <mergeCell ref="A43:D43"/>
    <mergeCell ref="A46:D46"/>
    <mergeCell ref="A49:D49"/>
    <mergeCell ref="A50:D50"/>
    <mergeCell ref="A51:D51"/>
    <mergeCell ref="A52:D52"/>
    <mergeCell ref="A53:D53"/>
    <mergeCell ref="A54:D54"/>
    <mergeCell ref="A55:D55"/>
    <mergeCell ref="A56:D56"/>
    <mergeCell ref="A72:D72"/>
    <mergeCell ref="A61:D61"/>
    <mergeCell ref="A62:D62"/>
    <mergeCell ref="A63:D63"/>
    <mergeCell ref="A64:D64"/>
    <mergeCell ref="A65:D65"/>
    <mergeCell ref="A66:D66"/>
    <mergeCell ref="A67:D67"/>
    <mergeCell ref="A68:D68"/>
    <mergeCell ref="A69:D69"/>
    <mergeCell ref="A70:D70"/>
    <mergeCell ref="A71:D71"/>
    <mergeCell ref="A84:D84"/>
    <mergeCell ref="A73:D73"/>
    <mergeCell ref="A74:D74"/>
    <mergeCell ref="A75:D75"/>
    <mergeCell ref="A76:D76"/>
    <mergeCell ref="A77:D77"/>
    <mergeCell ref="A78:D78"/>
    <mergeCell ref="A79:D79"/>
    <mergeCell ref="A80:D80"/>
    <mergeCell ref="A81:D81"/>
    <mergeCell ref="A82:D82"/>
    <mergeCell ref="A83:D83"/>
    <mergeCell ref="A85:D85"/>
    <mergeCell ref="I88:I89"/>
    <mergeCell ref="J88:J89"/>
    <mergeCell ref="K88:K89"/>
    <mergeCell ref="N88:N89"/>
    <mergeCell ref="F89:G89"/>
  </mergeCells>
  <pageMargins left="0.7" right="0.7" top="0.75" bottom="0.75" header="0.3" footer="0.3"/>
  <pageSetup paperSize="9" scale="29" fitToWidth="0" orientation="landscape" horizontalDpi="300" verticalDpi="300" r:id="rId1"/>
  <rowBreaks count="1" manualBreakCount="1">
    <brk id="99"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2C1B3-C2A1-4C0D-A503-0D817D247B88}">
  <sheetPr>
    <pageSetUpPr fitToPage="1"/>
  </sheetPr>
  <dimension ref="A1:BT147"/>
  <sheetViews>
    <sheetView view="pageBreakPreview" topLeftCell="A100" zoomScale="87" zoomScaleNormal="70" zoomScaleSheetLayoutView="87" workbookViewId="0">
      <selection activeCell="F136" sqref="F136"/>
    </sheetView>
  </sheetViews>
  <sheetFormatPr baseColWidth="10" defaultColWidth="10.7109375" defaultRowHeight="15"/>
  <cols>
    <col min="3" max="3" width="11.42578125" customWidth="1"/>
    <col min="4" max="4" width="21.7109375" bestFit="1" customWidth="1"/>
    <col min="5" max="6" width="11.42578125" customWidth="1"/>
    <col min="7" max="7" width="13.42578125" customWidth="1"/>
    <col min="8" max="8" width="15.42578125" customWidth="1"/>
    <col min="10" max="10" width="13" customWidth="1"/>
    <col min="11" max="12" width="13.42578125" customWidth="1"/>
    <col min="13" max="13" width="12.42578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137</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c r="B9" s="274"/>
      <c r="C9" s="274"/>
      <c r="D9" s="275"/>
      <c r="E9" s="4" t="s">
        <v>11</v>
      </c>
      <c r="F9" s="129"/>
      <c r="G9" s="129"/>
      <c r="H9" s="148">
        <f>G9*F9</f>
        <v>0</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66"/>
      <c r="B10" s="267"/>
      <c r="C10" s="267"/>
      <c r="D10" s="268"/>
      <c r="E10" s="4" t="s">
        <v>11</v>
      </c>
      <c r="F10" s="129"/>
      <c r="G10" s="129"/>
      <c r="H10" s="148">
        <f t="shared" ref="H10:H29" si="0">G10*F10</f>
        <v>0</v>
      </c>
      <c r="I10" s="38"/>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66"/>
      <c r="B11" s="267"/>
      <c r="C11" s="267"/>
      <c r="D11" s="268"/>
      <c r="E11" s="4" t="s">
        <v>11</v>
      </c>
      <c r="F11" s="129"/>
      <c r="G11" s="129"/>
      <c r="H11" s="148">
        <f t="shared" si="0"/>
        <v>0</v>
      </c>
      <c r="I11" s="38"/>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66"/>
      <c r="B12" s="267"/>
      <c r="C12" s="267"/>
      <c r="D12" s="268"/>
      <c r="E12" s="4" t="s">
        <v>11</v>
      </c>
      <c r="F12" s="129"/>
      <c r="G12" s="129"/>
      <c r="H12" s="148">
        <f t="shared" si="0"/>
        <v>0</v>
      </c>
      <c r="I12" s="38"/>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66"/>
      <c r="B13" s="267"/>
      <c r="C13" s="267"/>
      <c r="D13" s="268"/>
      <c r="E13" s="4" t="s">
        <v>11</v>
      </c>
      <c r="F13" s="129"/>
      <c r="G13" s="129"/>
      <c r="H13" s="148">
        <f t="shared" si="0"/>
        <v>0</v>
      </c>
      <c r="I13" s="38"/>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66"/>
      <c r="B14" s="267"/>
      <c r="C14" s="267"/>
      <c r="D14" s="268"/>
      <c r="E14" s="4" t="s">
        <v>11</v>
      </c>
      <c r="F14" s="129"/>
      <c r="G14" s="129"/>
      <c r="H14" s="148">
        <f t="shared" si="0"/>
        <v>0</v>
      </c>
      <c r="I14" s="38"/>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66"/>
      <c r="B15" s="267"/>
      <c r="C15" s="267"/>
      <c r="D15" s="268"/>
      <c r="E15" s="4" t="s">
        <v>11</v>
      </c>
      <c r="F15" s="129"/>
      <c r="G15" s="129"/>
      <c r="H15" s="148">
        <f t="shared" si="0"/>
        <v>0</v>
      </c>
      <c r="I15" s="38"/>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c r="B16" s="267"/>
      <c r="C16" s="267"/>
      <c r="D16" s="268"/>
      <c r="E16" s="4" t="s">
        <v>11</v>
      </c>
      <c r="F16" s="129"/>
      <c r="G16" s="129"/>
      <c r="H16" s="148">
        <f t="shared" si="0"/>
        <v>0</v>
      </c>
      <c r="I16" s="38"/>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266"/>
      <c r="B17" s="267"/>
      <c r="C17" s="267"/>
      <c r="D17" s="268"/>
      <c r="E17" s="4" t="s">
        <v>11</v>
      </c>
      <c r="F17" s="129"/>
      <c r="G17" s="129"/>
      <c r="H17" s="148">
        <f t="shared" si="0"/>
        <v>0</v>
      </c>
      <c r="I17" s="38"/>
      <c r="J17" s="16"/>
      <c r="K17" s="139"/>
      <c r="L17" s="139"/>
      <c r="M17" s="139"/>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2"/>
      <c r="B18" s="267"/>
      <c r="C18" s="267"/>
      <c r="D18" s="268"/>
      <c r="E18" s="4" t="s">
        <v>11</v>
      </c>
      <c r="F18" s="129"/>
      <c r="G18" s="129"/>
      <c r="H18" s="148">
        <f t="shared" si="0"/>
        <v>0</v>
      </c>
      <c r="I18" s="38"/>
      <c r="J18" s="16"/>
      <c r="K18" s="139"/>
      <c r="L18" s="139"/>
      <c r="M18" s="139"/>
      <c r="N18" s="139"/>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266"/>
      <c r="B19" s="267"/>
      <c r="C19" s="267"/>
      <c r="D19" s="268"/>
      <c r="E19" s="4" t="s">
        <v>11</v>
      </c>
      <c r="F19" s="129"/>
      <c r="G19" s="129"/>
      <c r="H19" s="148">
        <f t="shared" si="0"/>
        <v>0</v>
      </c>
      <c r="I19" s="38"/>
      <c r="J19" s="16"/>
      <c r="K19" s="139"/>
      <c r="L19" s="139"/>
      <c r="M19" s="139"/>
      <c r="N19" s="139"/>
      <c r="O19" s="16"/>
      <c r="P19" s="16"/>
      <c r="Q19" s="16"/>
      <c r="R19" s="16"/>
      <c r="S19" s="16"/>
      <c r="T19" s="16"/>
      <c r="U19" s="16"/>
      <c r="V19" s="16"/>
      <c r="W19" s="16"/>
      <c r="X19" s="16"/>
      <c r="Y19" s="1"/>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15.75">
      <c r="A20" s="266"/>
      <c r="B20" s="267"/>
      <c r="C20" s="267"/>
      <c r="D20" s="268"/>
      <c r="E20" s="4" t="s">
        <v>11</v>
      </c>
      <c r="F20" s="129"/>
      <c r="G20" s="129"/>
      <c r="H20" s="148">
        <f t="shared" si="0"/>
        <v>0</v>
      </c>
      <c r="I20" s="38"/>
      <c r="J20" s="16"/>
      <c r="K20" s="139"/>
      <c r="L20" s="139"/>
      <c r="M20" s="139"/>
      <c r="N20" s="139"/>
      <c r="O20" s="16"/>
      <c r="P20" s="16"/>
      <c r="Q20" s="16"/>
      <c r="R20" s="16"/>
      <c r="S20" s="16"/>
      <c r="T20" s="16"/>
      <c r="U20" s="16"/>
      <c r="V20" s="16"/>
      <c r="W20" s="16"/>
      <c r="X20" s="16"/>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66"/>
      <c r="B21" s="267"/>
      <c r="C21" s="267"/>
      <c r="D21" s="268"/>
      <c r="E21" s="4" t="s">
        <v>11</v>
      </c>
      <c r="F21" s="129"/>
      <c r="G21" s="129"/>
      <c r="H21" s="148">
        <f t="shared" si="0"/>
        <v>0</v>
      </c>
      <c r="I21" s="38"/>
      <c r="J21" s="16"/>
      <c r="K21" s="139"/>
      <c r="L21" s="139"/>
      <c r="M21" s="139"/>
      <c r="N21" s="139"/>
      <c r="O21" s="16"/>
      <c r="P21" s="16"/>
      <c r="Q21" s="16"/>
      <c r="R21" s="16"/>
      <c r="S21" s="16"/>
      <c r="T21" s="16"/>
      <c r="U21" s="16"/>
      <c r="V21" s="16"/>
      <c r="W21" s="16"/>
      <c r="X21" s="16"/>
      <c r="Y21" s="1"/>
      <c r="Z21" s="120"/>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row>
    <row r="22" spans="1:72" ht="15.75">
      <c r="A22" s="266"/>
      <c r="B22" s="267"/>
      <c r="C22" s="267"/>
      <c r="D22" s="268"/>
      <c r="E22" s="4" t="s">
        <v>11</v>
      </c>
      <c r="F22" s="129"/>
      <c r="G22" s="129"/>
      <c r="H22" s="148">
        <f t="shared" si="0"/>
        <v>0</v>
      </c>
      <c r="I22" s="134"/>
      <c r="J22" s="16"/>
      <c r="K22" s="139"/>
      <c r="L22" s="139"/>
      <c r="M22" s="139"/>
      <c r="N22" s="139"/>
      <c r="O22" s="16"/>
      <c r="P22" s="16"/>
      <c r="Q22" s="16"/>
      <c r="R22" s="16"/>
      <c r="S22" s="16"/>
      <c r="T22" s="16"/>
      <c r="U22" s="16"/>
      <c r="V22" s="16"/>
      <c r="W22" s="16"/>
      <c r="X22" s="16"/>
      <c r="Y22" s="1"/>
      <c r="Z22" s="120"/>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row>
    <row r="23" spans="1:72" ht="15.75">
      <c r="A23" s="266"/>
      <c r="B23" s="267"/>
      <c r="C23" s="267"/>
      <c r="D23" s="268"/>
      <c r="E23" s="4" t="s">
        <v>183</v>
      </c>
      <c r="F23" s="129"/>
      <c r="G23" s="129"/>
      <c r="H23" s="148">
        <f t="shared" si="0"/>
        <v>0</v>
      </c>
      <c r="I23" s="134"/>
      <c r="J23" s="16"/>
      <c r="K23" s="139"/>
      <c r="L23" s="139"/>
      <c r="M23" s="139"/>
      <c r="N23" s="139"/>
      <c r="O23" s="16"/>
      <c r="P23" s="16"/>
      <c r="Q23" s="16"/>
      <c r="R23" s="16"/>
      <c r="S23" s="16"/>
      <c r="T23" s="16"/>
      <c r="U23" s="16"/>
      <c r="V23" s="16"/>
      <c r="W23" s="16"/>
      <c r="X23" s="16"/>
      <c r="Y23" s="1"/>
      <c r="Z23" s="120"/>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row>
    <row r="24" spans="1:72" ht="15.75">
      <c r="A24" s="266"/>
      <c r="B24" s="267"/>
      <c r="C24" s="267"/>
      <c r="D24" s="268"/>
      <c r="E24" s="4" t="s">
        <v>11</v>
      </c>
      <c r="F24" s="129"/>
      <c r="G24" s="129"/>
      <c r="H24" s="148">
        <f t="shared" si="0"/>
        <v>0</v>
      </c>
      <c r="I24" s="134"/>
      <c r="J24" s="16"/>
      <c r="K24" s="139"/>
      <c r="L24" s="139"/>
      <c r="M24" s="139"/>
      <c r="N24" s="139"/>
      <c r="O24" s="16"/>
      <c r="P24" s="16"/>
      <c r="Q24" s="16"/>
      <c r="R24" s="16"/>
      <c r="S24" s="16"/>
      <c r="T24" s="16"/>
      <c r="U24" s="16"/>
      <c r="V24" s="16"/>
      <c r="W24" s="16"/>
      <c r="X24" s="16"/>
      <c r="Y24" s="1"/>
      <c r="Z24" s="120"/>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row>
    <row r="25" spans="1:72" ht="15.75">
      <c r="A25" s="266"/>
      <c r="B25" s="267"/>
      <c r="C25" s="267"/>
      <c r="D25" s="268"/>
      <c r="E25" s="4" t="s">
        <v>196</v>
      </c>
      <c r="F25" s="129"/>
      <c r="G25" s="129"/>
      <c r="H25" s="148">
        <f t="shared" si="0"/>
        <v>0</v>
      </c>
      <c r="I25" s="134"/>
      <c r="J25" s="16"/>
      <c r="K25" s="139"/>
      <c r="L25" s="280" t="s">
        <v>158</v>
      </c>
      <c r="M25" s="280"/>
      <c r="N25" s="280"/>
      <c r="O25" s="280"/>
      <c r="P25" s="280"/>
      <c r="Q25" s="280"/>
      <c r="R25" s="16"/>
      <c r="S25" s="16"/>
      <c r="T25" s="16"/>
      <c r="U25" s="16"/>
      <c r="V25" s="16"/>
      <c r="W25" s="16"/>
      <c r="X25" s="16"/>
      <c r="Y25" s="1"/>
      <c r="Z25" s="120"/>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row>
    <row r="26" spans="1:72" ht="15.75">
      <c r="A26" s="272"/>
      <c r="B26" s="267"/>
      <c r="C26" s="267"/>
      <c r="D26" s="268"/>
      <c r="E26" s="4" t="s">
        <v>11</v>
      </c>
      <c r="F26" s="129"/>
      <c r="G26" s="129"/>
      <c r="H26" s="148">
        <f t="shared" si="0"/>
        <v>0</v>
      </c>
      <c r="I26" s="134"/>
      <c r="J26" s="16"/>
      <c r="K26" s="139"/>
      <c r="L26" s="280"/>
      <c r="M26" s="280"/>
      <c r="N26" s="280"/>
      <c r="O26" s="280"/>
      <c r="P26" s="280"/>
      <c r="Q26" s="280"/>
      <c r="R26" s="16"/>
      <c r="S26" s="16"/>
      <c r="T26" s="16"/>
      <c r="U26" s="16"/>
      <c r="V26" s="16"/>
      <c r="W26" s="16"/>
      <c r="X26" s="16"/>
      <c r="Y26" s="1"/>
      <c r="Z26" s="120"/>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row>
    <row r="27" spans="1:72" ht="15.75">
      <c r="A27" s="266"/>
      <c r="B27" s="267"/>
      <c r="C27" s="267"/>
      <c r="D27" s="268"/>
      <c r="E27" s="4" t="s">
        <v>11</v>
      </c>
      <c r="F27" s="129"/>
      <c r="G27" s="129"/>
      <c r="H27" s="148">
        <f t="shared" si="0"/>
        <v>0</v>
      </c>
      <c r="I27" s="134"/>
      <c r="J27" s="16"/>
      <c r="K27" s="139"/>
      <c r="L27" s="280"/>
      <c r="M27" s="280"/>
      <c r="N27" s="280"/>
      <c r="O27" s="280"/>
      <c r="P27" s="280"/>
      <c r="Q27" s="280"/>
      <c r="R27" s="16"/>
      <c r="S27" s="16"/>
      <c r="T27" s="16"/>
      <c r="U27" s="16"/>
      <c r="V27" s="16"/>
      <c r="W27" s="16"/>
      <c r="X27" s="16"/>
      <c r="Y27" s="1"/>
      <c r="Z27" s="120"/>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row>
    <row r="28" spans="1:72" ht="15.75">
      <c r="A28" s="266"/>
      <c r="B28" s="267"/>
      <c r="C28" s="267"/>
      <c r="D28" s="268"/>
      <c r="E28" s="4" t="s">
        <v>200</v>
      </c>
      <c r="F28" s="129"/>
      <c r="G28" s="129"/>
      <c r="H28" s="148">
        <f t="shared" si="0"/>
        <v>0</v>
      </c>
      <c r="I28" s="134"/>
      <c r="J28" s="16"/>
      <c r="K28" s="139"/>
      <c r="L28" s="280"/>
      <c r="M28" s="280"/>
      <c r="N28" s="280"/>
      <c r="O28" s="280"/>
      <c r="P28" s="280"/>
      <c r="Q28" s="280"/>
      <c r="R28" s="16"/>
      <c r="S28" s="16"/>
      <c r="T28" s="16"/>
      <c r="U28" s="16"/>
      <c r="V28" s="16"/>
      <c r="W28" s="16"/>
      <c r="X28" s="16"/>
      <c r="Y28" s="1"/>
      <c r="Z28" s="120"/>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row>
    <row r="29" spans="1:72" ht="15.75">
      <c r="A29" s="266"/>
      <c r="B29" s="267"/>
      <c r="C29" s="267"/>
      <c r="D29" s="268"/>
      <c r="E29" s="4" t="s">
        <v>11</v>
      </c>
      <c r="F29" s="129"/>
      <c r="G29" s="129"/>
      <c r="H29" s="148">
        <f t="shared" si="0"/>
        <v>0</v>
      </c>
      <c r="I29" s="134">
        <f>H29*1.455</f>
        <v>0</v>
      </c>
      <c r="J29" s="16"/>
      <c r="K29" s="139"/>
      <c r="L29" s="139"/>
      <c r="M29" s="139"/>
      <c r="N29" s="139"/>
      <c r="O29" s="16"/>
      <c r="P29" s="16"/>
      <c r="Q29" s="16"/>
      <c r="R29" s="16"/>
      <c r="S29" s="16"/>
      <c r="T29" s="16"/>
      <c r="U29" s="16"/>
      <c r="V29" s="16"/>
      <c r="W29" s="16"/>
      <c r="X29" s="16"/>
      <c r="Y29" s="1"/>
      <c r="Z29" s="120"/>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row>
    <row r="30" spans="1:72" ht="15.75">
      <c r="A30" s="16"/>
      <c r="B30" s="16"/>
      <c r="C30" s="16"/>
      <c r="D30" s="16"/>
      <c r="E30" s="16"/>
      <c r="F30" s="16"/>
      <c r="G30" s="6" t="s">
        <v>12</v>
      </c>
      <c r="H30" s="6">
        <f>SUM(H9:H29)</f>
        <v>0</v>
      </c>
      <c r="I30" s="134"/>
      <c r="J30" s="2"/>
      <c r="K30" s="139"/>
      <c r="L30" s="139"/>
      <c r="M30" s="143"/>
      <c r="N30" s="139"/>
      <c r="O30" s="16"/>
      <c r="P30" s="16"/>
      <c r="Q30" s="16"/>
      <c r="R30" s="16"/>
      <c r="S30" s="16"/>
      <c r="T30" s="16"/>
      <c r="U30" s="16"/>
      <c r="V30" s="16"/>
      <c r="W30" s="16"/>
      <c r="X30" s="16"/>
      <c r="Y30" s="1"/>
      <c r="Z30" s="120"/>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row>
    <row r="31" spans="1:72" ht="15.75">
      <c r="A31" s="27"/>
      <c r="B31" s="16"/>
      <c r="C31" s="16"/>
      <c r="D31" s="16"/>
      <c r="E31" s="16"/>
      <c r="F31" s="16"/>
      <c r="G31" s="16"/>
      <c r="H31" s="30"/>
      <c r="I31" s="30"/>
      <c r="J31" s="144"/>
      <c r="K31" s="144"/>
      <c r="L31" s="16"/>
      <c r="M31" s="3"/>
      <c r="N31" s="16"/>
      <c r="O31" s="16"/>
      <c r="P31" s="16"/>
      <c r="Q31" s="16"/>
      <c r="R31" s="16"/>
      <c r="S31" s="16"/>
      <c r="T31" s="16"/>
      <c r="U31" s="16"/>
      <c r="V31" s="16"/>
      <c r="W31" s="16"/>
      <c r="X31" s="16"/>
      <c r="Y31" s="1"/>
      <c r="Z31" s="120"/>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row>
    <row r="32" spans="1:72" ht="15.75">
      <c r="A32" s="3" t="s">
        <v>13</v>
      </c>
      <c r="B32" s="7"/>
      <c r="C32" s="7"/>
      <c r="D32" s="7"/>
      <c r="E32" s="7"/>
      <c r="F32" s="7"/>
      <c r="G32" s="8"/>
      <c r="H32" s="9"/>
      <c r="I32" s="9"/>
      <c r="J32" s="10"/>
      <c r="K32" s="7"/>
      <c r="L32" s="7"/>
      <c r="M32" s="7"/>
      <c r="N32" s="7"/>
      <c r="O32" s="269" t="s">
        <v>14</v>
      </c>
      <c r="P32" s="270"/>
      <c r="Q32" s="270"/>
      <c r="R32" s="270"/>
      <c r="S32" s="270"/>
      <c r="T32" s="270"/>
      <c r="U32" s="271"/>
      <c r="V32" s="263" t="s">
        <v>15</v>
      </c>
      <c r="W32" s="263"/>
      <c r="X32" s="264"/>
      <c r="Y32" s="1" t="s">
        <v>157</v>
      </c>
      <c r="Z32" s="120"/>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row>
    <row r="33" spans="1:72" ht="31.5">
      <c r="A33" s="265" t="s">
        <v>16</v>
      </c>
      <c r="B33" s="265"/>
      <c r="C33" s="265"/>
      <c r="D33" s="265"/>
      <c r="E33" s="121" t="s">
        <v>8</v>
      </c>
      <c r="F33" s="121" t="s">
        <v>9</v>
      </c>
      <c r="G33" s="121" t="s">
        <v>159</v>
      </c>
      <c r="H33" s="121" t="s">
        <v>0</v>
      </c>
      <c r="I33" s="121" t="s">
        <v>9</v>
      </c>
      <c r="J33" s="121" t="s">
        <v>17</v>
      </c>
      <c r="K33" s="121" t="s">
        <v>0</v>
      </c>
      <c r="L33" s="121" t="s">
        <v>9</v>
      </c>
      <c r="M33" s="11" t="s">
        <v>160</v>
      </c>
      <c r="N33" s="121" t="s">
        <v>0</v>
      </c>
      <c r="O33" s="121" t="s">
        <v>18</v>
      </c>
      <c r="P33" s="121" t="s">
        <v>19</v>
      </c>
      <c r="Q33" s="121" t="s">
        <v>20</v>
      </c>
      <c r="R33" s="121" t="s">
        <v>21</v>
      </c>
      <c r="S33" s="121" t="s">
        <v>22</v>
      </c>
      <c r="T33" s="121" t="s">
        <v>23</v>
      </c>
      <c r="U33" s="121" t="s">
        <v>24</v>
      </c>
      <c r="V33" s="11" t="s">
        <v>25</v>
      </c>
      <c r="W33" s="11" t="s">
        <v>24</v>
      </c>
      <c r="X33" s="11" t="s">
        <v>26</v>
      </c>
      <c r="Y33" s="1"/>
      <c r="Z33" s="120"/>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row>
    <row r="34" spans="1:72" ht="15.75">
      <c r="A34" s="242" t="s">
        <v>30</v>
      </c>
      <c r="B34" s="243"/>
      <c r="C34" s="243"/>
      <c r="D34" s="244"/>
      <c r="E34" s="124" t="s">
        <v>28</v>
      </c>
      <c r="F34" s="128"/>
      <c r="G34" s="12">
        <v>390.39</v>
      </c>
      <c r="H34" s="12">
        <f t="shared" ref="H34:H48" si="1">F34*G34</f>
        <v>0</v>
      </c>
      <c r="I34" s="128"/>
      <c r="J34" s="13">
        <v>358.81</v>
      </c>
      <c r="K34" s="13">
        <f t="shared" ref="K34:K56" si="2">I34*J34</f>
        <v>0</v>
      </c>
      <c r="L34" s="129"/>
      <c r="M34" s="13">
        <v>538.27</v>
      </c>
      <c r="N34" s="13">
        <f t="shared" ref="N34:N56" si="3">L34*M34</f>
        <v>0</v>
      </c>
      <c r="O34" s="107"/>
      <c r="P34" s="107"/>
      <c r="Q34" s="107"/>
      <c r="R34" s="107"/>
      <c r="S34" s="107"/>
      <c r="T34" s="107"/>
      <c r="U34" s="107"/>
      <c r="V34" s="15">
        <f t="shared" ref="V34:V56" si="4">+O34+P34+Q34+R34+S34+T34+U34-W34-X34</f>
        <v>0</v>
      </c>
      <c r="W34" s="107"/>
      <c r="X34" s="107"/>
      <c r="Y34" s="16"/>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ht="15.75">
      <c r="A35" s="260" t="s">
        <v>163</v>
      </c>
      <c r="B35" s="260"/>
      <c r="C35" s="260"/>
      <c r="D35" s="260"/>
      <c r="E35" s="124" t="s">
        <v>28</v>
      </c>
      <c r="F35" s="128"/>
      <c r="G35" s="12">
        <v>243.45</v>
      </c>
      <c r="H35" s="12">
        <f t="shared" si="1"/>
        <v>0</v>
      </c>
      <c r="I35" s="128"/>
      <c r="J35" s="13">
        <v>211.59</v>
      </c>
      <c r="K35" s="13">
        <f t="shared" si="2"/>
        <v>0</v>
      </c>
      <c r="L35" s="129"/>
      <c r="M35" s="13">
        <v>317.39</v>
      </c>
      <c r="N35" s="13">
        <f t="shared" si="3"/>
        <v>0</v>
      </c>
      <c r="O35" s="107"/>
      <c r="P35" s="107"/>
      <c r="Q35" s="107"/>
      <c r="R35" s="107"/>
      <c r="S35" s="107"/>
      <c r="T35" s="107"/>
      <c r="U35" s="107"/>
      <c r="V35" s="15">
        <f t="shared" si="4"/>
        <v>0</v>
      </c>
      <c r="W35" s="107"/>
      <c r="X35" s="107"/>
      <c r="Y35" s="16" t="s">
        <v>168</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s="102" customFormat="1" ht="15.75">
      <c r="A36" s="242" t="s">
        <v>31</v>
      </c>
      <c r="B36" s="243"/>
      <c r="C36" s="243"/>
      <c r="D36" s="244"/>
      <c r="E36" s="124" t="s">
        <v>28</v>
      </c>
      <c r="F36" s="128"/>
      <c r="G36" s="14">
        <v>390.39</v>
      </c>
      <c r="H36" s="12">
        <f t="shared" si="1"/>
        <v>0</v>
      </c>
      <c r="I36" s="128"/>
      <c r="J36" s="13">
        <v>358.81</v>
      </c>
      <c r="K36" s="13">
        <f t="shared" si="2"/>
        <v>0</v>
      </c>
      <c r="L36" s="129"/>
      <c r="M36" s="13">
        <v>538.22</v>
      </c>
      <c r="N36" s="13">
        <f t="shared" si="3"/>
        <v>0</v>
      </c>
      <c r="O36" s="107"/>
      <c r="P36" s="107"/>
      <c r="Q36" s="107"/>
      <c r="R36" s="107"/>
      <c r="S36" s="107"/>
      <c r="T36" s="107"/>
      <c r="U36" s="107"/>
      <c r="V36" s="15">
        <f t="shared" si="4"/>
        <v>0</v>
      </c>
      <c r="W36" s="107"/>
      <c r="X36" s="107"/>
      <c r="Y36" s="7" t="s">
        <v>161</v>
      </c>
      <c r="Z36" s="101"/>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row>
    <row r="37" spans="1:72" s="106" customFormat="1" ht="15.75">
      <c r="A37" s="242" t="s">
        <v>32</v>
      </c>
      <c r="B37" s="243"/>
      <c r="C37" s="243"/>
      <c r="D37" s="244"/>
      <c r="E37" s="124" t="s">
        <v>28</v>
      </c>
      <c r="F37" s="128"/>
      <c r="G37" s="14">
        <v>231.67</v>
      </c>
      <c r="H37" s="12">
        <f t="shared" si="1"/>
        <v>0</v>
      </c>
      <c r="I37" s="128"/>
      <c r="J37" s="13">
        <v>197.63</v>
      </c>
      <c r="K37" s="13">
        <f t="shared" si="2"/>
        <v>0</v>
      </c>
      <c r="L37" s="129"/>
      <c r="M37" s="13">
        <v>296.45</v>
      </c>
      <c r="N37" s="13">
        <f t="shared" si="3"/>
        <v>0</v>
      </c>
      <c r="O37" s="107"/>
      <c r="P37" s="107"/>
      <c r="Q37" s="107"/>
      <c r="R37" s="107"/>
      <c r="S37" s="107"/>
      <c r="T37" s="107"/>
      <c r="U37" s="107"/>
      <c r="V37" s="15">
        <f t="shared" si="4"/>
        <v>0</v>
      </c>
      <c r="W37" s="107"/>
      <c r="X37" s="107"/>
      <c r="Y37" s="104" t="s">
        <v>162</v>
      </c>
      <c r="Z37" s="105"/>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c r="BO37" s="104"/>
      <c r="BP37" s="104"/>
      <c r="BQ37" s="104"/>
      <c r="BR37" s="104"/>
      <c r="BS37" s="104"/>
      <c r="BT37" s="104"/>
    </row>
    <row r="38" spans="1:72" ht="15.75">
      <c r="A38" s="242" t="s">
        <v>33</v>
      </c>
      <c r="B38" s="243"/>
      <c r="C38" s="243"/>
      <c r="D38" s="244"/>
      <c r="E38" s="124" t="s">
        <v>28</v>
      </c>
      <c r="F38" s="128"/>
      <c r="G38" s="14">
        <v>310.62</v>
      </c>
      <c r="H38" s="12">
        <f t="shared" si="1"/>
        <v>0</v>
      </c>
      <c r="I38" s="128"/>
      <c r="J38" s="13">
        <v>291.24</v>
      </c>
      <c r="K38" s="13">
        <f t="shared" si="2"/>
        <v>0</v>
      </c>
      <c r="L38" s="129"/>
      <c r="M38" s="13">
        <v>436.87</v>
      </c>
      <c r="N38" s="13">
        <f t="shared" si="3"/>
        <v>0</v>
      </c>
      <c r="O38" s="107"/>
      <c r="P38" s="107"/>
      <c r="Q38" s="107"/>
      <c r="R38" s="107"/>
      <c r="S38" s="107"/>
      <c r="T38" s="107"/>
      <c r="U38" s="107"/>
      <c r="V38" s="15">
        <f t="shared" si="4"/>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s="100" customFormat="1" ht="15.75">
      <c r="A39" s="242" t="s">
        <v>34</v>
      </c>
      <c r="B39" s="243"/>
      <c r="C39" s="243"/>
      <c r="D39" s="244"/>
      <c r="E39" s="124" t="s">
        <v>28</v>
      </c>
      <c r="F39" s="128"/>
      <c r="G39" s="14">
        <v>310.62</v>
      </c>
      <c r="H39" s="12">
        <f t="shared" si="1"/>
        <v>0</v>
      </c>
      <c r="I39" s="128"/>
      <c r="J39" s="13">
        <v>291.24</v>
      </c>
      <c r="K39" s="13">
        <f t="shared" si="2"/>
        <v>0</v>
      </c>
      <c r="L39" s="129"/>
      <c r="M39" s="13">
        <v>436.87</v>
      </c>
      <c r="N39" s="13">
        <f t="shared" si="3"/>
        <v>0</v>
      </c>
      <c r="O39" s="107"/>
      <c r="P39" s="107"/>
      <c r="Q39" s="107"/>
      <c r="R39" s="107"/>
      <c r="S39" s="107"/>
      <c r="T39" s="107"/>
      <c r="U39" s="107"/>
      <c r="V39" s="15">
        <f t="shared" si="4"/>
        <v>0</v>
      </c>
      <c r="W39" s="107"/>
      <c r="X39" s="107"/>
      <c r="Y39" s="16" t="s">
        <v>164</v>
      </c>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s="106" customFormat="1" ht="15.75">
      <c r="A40" s="260" t="s">
        <v>128</v>
      </c>
      <c r="B40" s="260"/>
      <c r="C40" s="260"/>
      <c r="D40" s="260"/>
      <c r="E40" s="124" t="s">
        <v>28</v>
      </c>
      <c r="F40" s="128"/>
      <c r="G40" s="14"/>
      <c r="H40" s="12">
        <f t="shared" si="1"/>
        <v>0</v>
      </c>
      <c r="I40" s="128"/>
      <c r="J40" s="13">
        <v>0</v>
      </c>
      <c r="K40" s="13">
        <f t="shared" si="2"/>
        <v>0</v>
      </c>
      <c r="L40" s="129"/>
      <c r="M40" s="13">
        <v>0</v>
      </c>
      <c r="N40" s="13">
        <f t="shared" si="3"/>
        <v>0</v>
      </c>
      <c r="O40" s="107"/>
      <c r="P40" s="107"/>
      <c r="Q40" s="107"/>
      <c r="R40" s="107"/>
      <c r="S40" s="107"/>
      <c r="T40" s="108"/>
      <c r="U40" s="107"/>
      <c r="V40" s="15">
        <f t="shared" si="4"/>
        <v>0</v>
      </c>
      <c r="W40" s="107"/>
      <c r="X40" s="107"/>
      <c r="Y40" s="104"/>
      <c r="Z40" s="105"/>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c r="BQ40" s="104"/>
      <c r="BR40" s="104"/>
      <c r="BS40" s="104"/>
      <c r="BT40" s="104"/>
    </row>
    <row r="41" spans="1:72" ht="15.75">
      <c r="A41" s="242" t="s">
        <v>35</v>
      </c>
      <c r="B41" s="243"/>
      <c r="C41" s="243"/>
      <c r="D41" s="244"/>
      <c r="E41" s="124" t="s">
        <v>28</v>
      </c>
      <c r="F41" s="128"/>
      <c r="G41" s="14">
        <v>199.6</v>
      </c>
      <c r="H41" s="14">
        <f t="shared" si="1"/>
        <v>0</v>
      </c>
      <c r="I41" s="128"/>
      <c r="J41" s="13">
        <v>159.6</v>
      </c>
      <c r="K41" s="13">
        <f t="shared" si="2"/>
        <v>0</v>
      </c>
      <c r="L41" s="129"/>
      <c r="M41" s="13">
        <v>239.4</v>
      </c>
      <c r="N41" s="13">
        <f t="shared" si="3"/>
        <v>0</v>
      </c>
      <c r="O41" s="107"/>
      <c r="P41" s="107"/>
      <c r="Q41" s="107"/>
      <c r="R41" s="107"/>
      <c r="S41" s="107"/>
      <c r="T41" s="108"/>
      <c r="U41" s="107"/>
      <c r="V41" s="15">
        <f t="shared" si="4"/>
        <v>0</v>
      </c>
      <c r="W41" s="107"/>
      <c r="X41" s="107"/>
      <c r="Y41" s="16"/>
      <c r="Z41" s="17"/>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row>
    <row r="42" spans="1:72" s="106" customFormat="1" ht="15.75">
      <c r="A42" s="260" t="s">
        <v>129</v>
      </c>
      <c r="B42" s="260"/>
      <c r="C42" s="260"/>
      <c r="D42" s="260"/>
      <c r="E42" s="124" t="s">
        <v>28</v>
      </c>
      <c r="F42" s="128"/>
      <c r="G42" s="14">
        <v>199.6</v>
      </c>
      <c r="H42" s="14">
        <f t="shared" si="1"/>
        <v>0</v>
      </c>
      <c r="I42" s="128"/>
      <c r="J42" s="13">
        <v>159.6</v>
      </c>
      <c r="K42" s="13">
        <f t="shared" si="2"/>
        <v>0</v>
      </c>
      <c r="L42" s="129"/>
      <c r="M42" s="13">
        <v>239.4</v>
      </c>
      <c r="N42" s="13">
        <f t="shared" si="3"/>
        <v>0</v>
      </c>
      <c r="O42" s="107"/>
      <c r="P42" s="107"/>
      <c r="Q42" s="107"/>
      <c r="R42" s="107"/>
      <c r="S42" s="107"/>
      <c r="T42" s="108"/>
      <c r="U42" s="107"/>
      <c r="V42" s="15">
        <f t="shared" si="4"/>
        <v>0</v>
      </c>
      <c r="W42" s="107"/>
      <c r="X42" s="107"/>
      <c r="Y42" s="104"/>
      <c r="Z42" s="105"/>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c r="BO42" s="104"/>
      <c r="BP42" s="104"/>
      <c r="BQ42" s="104"/>
      <c r="BR42" s="104"/>
      <c r="BS42" s="104"/>
      <c r="BT42" s="104"/>
    </row>
    <row r="43" spans="1:72" s="100" customFormat="1" ht="15.75">
      <c r="A43" s="260" t="s">
        <v>36</v>
      </c>
      <c r="B43" s="260"/>
      <c r="C43" s="260"/>
      <c r="D43" s="260"/>
      <c r="E43" s="124" t="s">
        <v>28</v>
      </c>
      <c r="F43" s="128"/>
      <c r="G43" s="14">
        <v>199.6</v>
      </c>
      <c r="H43" s="14">
        <f t="shared" si="1"/>
        <v>0</v>
      </c>
      <c r="I43" s="128"/>
      <c r="J43" s="13">
        <v>159.6</v>
      </c>
      <c r="K43" s="13">
        <f t="shared" si="2"/>
        <v>0</v>
      </c>
      <c r="L43" s="129"/>
      <c r="M43" s="13">
        <v>239.4</v>
      </c>
      <c r="N43" s="13">
        <f t="shared" si="3"/>
        <v>0</v>
      </c>
      <c r="O43" s="107"/>
      <c r="P43" s="107"/>
      <c r="Q43" s="107"/>
      <c r="R43" s="107"/>
      <c r="S43" s="107"/>
      <c r="T43" s="108"/>
      <c r="U43" s="107"/>
      <c r="V43" s="15">
        <f t="shared" si="4"/>
        <v>0</v>
      </c>
      <c r="W43" s="107"/>
      <c r="X43" s="107"/>
      <c r="Y43" s="16"/>
      <c r="Z43" s="17"/>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row>
    <row r="44" spans="1:72" s="100" customFormat="1" ht="15.75">
      <c r="A44" s="260" t="s">
        <v>37</v>
      </c>
      <c r="B44" s="260"/>
      <c r="C44" s="260"/>
      <c r="D44" s="260"/>
      <c r="E44" s="124" t="s">
        <v>28</v>
      </c>
      <c r="F44" s="128"/>
      <c r="G44" s="14">
        <v>211.15</v>
      </c>
      <c r="H44" s="12">
        <f t="shared" si="1"/>
        <v>0</v>
      </c>
      <c r="I44" s="128"/>
      <c r="J44" s="13">
        <v>173.29</v>
      </c>
      <c r="K44" s="13">
        <f t="shared" si="2"/>
        <v>0</v>
      </c>
      <c r="L44" s="129"/>
      <c r="M44" s="13">
        <v>259.94</v>
      </c>
      <c r="N44" s="13">
        <f t="shared" si="3"/>
        <v>0</v>
      </c>
      <c r="O44" s="107"/>
      <c r="P44" s="107"/>
      <c r="Q44" s="107"/>
      <c r="R44" s="107"/>
      <c r="S44" s="107"/>
      <c r="T44" s="108"/>
      <c r="U44" s="107"/>
      <c r="V44" s="15">
        <f t="shared" si="4"/>
        <v>0</v>
      </c>
      <c r="W44" s="107"/>
      <c r="X44" s="107"/>
      <c r="Y44" s="16" t="s">
        <v>166</v>
      </c>
      <c r="Z44" s="17"/>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row>
    <row r="45" spans="1:72" ht="15.75">
      <c r="A45" s="260" t="s">
        <v>38</v>
      </c>
      <c r="B45" s="260"/>
      <c r="C45" s="260"/>
      <c r="D45" s="260"/>
      <c r="E45" s="124" t="s">
        <v>28</v>
      </c>
      <c r="F45" s="128"/>
      <c r="G45" s="14">
        <v>199.6</v>
      </c>
      <c r="H45" s="12">
        <f t="shared" si="1"/>
        <v>0</v>
      </c>
      <c r="I45" s="128"/>
      <c r="J45" s="13">
        <v>159.6</v>
      </c>
      <c r="K45" s="13">
        <f t="shared" si="2"/>
        <v>0</v>
      </c>
      <c r="L45" s="129"/>
      <c r="M45" s="13">
        <v>239.4</v>
      </c>
      <c r="N45" s="13">
        <f t="shared" si="3"/>
        <v>0</v>
      </c>
      <c r="O45" s="107"/>
      <c r="P45" s="107"/>
      <c r="Q45" s="107"/>
      <c r="R45" s="107"/>
      <c r="S45" s="107"/>
      <c r="T45" s="108"/>
      <c r="U45" s="107"/>
      <c r="V45" s="15">
        <f t="shared" si="4"/>
        <v>0</v>
      </c>
      <c r="W45" s="107"/>
      <c r="X45" s="107"/>
      <c r="Y45" s="16" t="s">
        <v>165</v>
      </c>
      <c r="Z45" s="17"/>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row>
    <row r="46" spans="1:72" ht="15.75">
      <c r="A46" s="260" t="s">
        <v>39</v>
      </c>
      <c r="B46" s="260"/>
      <c r="C46" s="260"/>
      <c r="D46" s="260"/>
      <c r="E46" s="124" t="s">
        <v>28</v>
      </c>
      <c r="F46" s="128"/>
      <c r="G46" s="14">
        <v>187.81</v>
      </c>
      <c r="H46" s="14">
        <f t="shared" si="1"/>
        <v>0</v>
      </c>
      <c r="I46" s="128"/>
      <c r="J46" s="13">
        <v>145.62</v>
      </c>
      <c r="K46" s="13">
        <f t="shared" si="2"/>
        <v>0</v>
      </c>
      <c r="L46" s="129"/>
      <c r="M46" s="13">
        <v>218.43</v>
      </c>
      <c r="N46" s="13">
        <f t="shared" si="3"/>
        <v>0</v>
      </c>
      <c r="O46" s="107"/>
      <c r="P46" s="107"/>
      <c r="Q46" s="107"/>
      <c r="R46" s="107"/>
      <c r="S46" s="107"/>
      <c r="T46" s="108"/>
      <c r="U46" s="107"/>
      <c r="V46" s="15">
        <f t="shared" si="4"/>
        <v>0</v>
      </c>
      <c r="W46" s="107"/>
      <c r="X46" s="107"/>
      <c r="Y46" s="16"/>
      <c r="Z46" s="17"/>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row>
    <row r="47" spans="1:72" s="100" customFormat="1" ht="15.75">
      <c r="A47" s="242" t="s">
        <v>40</v>
      </c>
      <c r="B47" s="243"/>
      <c r="C47" s="243"/>
      <c r="D47" s="244"/>
      <c r="E47" s="124" t="s">
        <v>28</v>
      </c>
      <c r="F47" s="128"/>
      <c r="G47" s="14"/>
      <c r="H47" s="14">
        <f t="shared" si="1"/>
        <v>0</v>
      </c>
      <c r="I47" s="128"/>
      <c r="J47" s="13">
        <v>0</v>
      </c>
      <c r="K47" s="13">
        <f t="shared" si="2"/>
        <v>0</v>
      </c>
      <c r="L47" s="129"/>
      <c r="M47" s="13"/>
      <c r="N47" s="13">
        <f t="shared" si="3"/>
        <v>0</v>
      </c>
      <c r="O47" s="107"/>
      <c r="P47" s="107"/>
      <c r="Q47" s="107"/>
      <c r="R47" s="107"/>
      <c r="S47" s="107"/>
      <c r="T47" s="108"/>
      <c r="U47" s="107"/>
      <c r="V47" s="15">
        <f t="shared" si="4"/>
        <v>0</v>
      </c>
      <c r="W47" s="107"/>
      <c r="X47" s="107"/>
      <c r="Y47" s="3"/>
      <c r="Z47" s="17"/>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row>
    <row r="48" spans="1:72" s="100" customFormat="1" ht="15.75">
      <c r="A48" s="242" t="s">
        <v>41</v>
      </c>
      <c r="B48" s="243"/>
      <c r="C48" s="243"/>
      <c r="D48" s="244"/>
      <c r="E48" s="124" t="s">
        <v>28</v>
      </c>
      <c r="F48" s="128"/>
      <c r="G48" s="14">
        <v>187.81</v>
      </c>
      <c r="H48" s="14">
        <f t="shared" si="1"/>
        <v>0</v>
      </c>
      <c r="I48" s="128"/>
      <c r="J48" s="13">
        <v>145.62</v>
      </c>
      <c r="K48" s="13">
        <f t="shared" si="2"/>
        <v>0</v>
      </c>
      <c r="L48" s="129"/>
      <c r="M48" s="13">
        <v>218.43</v>
      </c>
      <c r="N48" s="13">
        <f t="shared" si="3"/>
        <v>0</v>
      </c>
      <c r="O48" s="107"/>
      <c r="P48" s="107"/>
      <c r="Q48" s="107"/>
      <c r="R48" s="107"/>
      <c r="S48" s="107"/>
      <c r="T48" s="107"/>
      <c r="U48" s="107"/>
      <c r="V48" s="15">
        <f t="shared" si="4"/>
        <v>0</v>
      </c>
      <c r="W48" s="107"/>
      <c r="X48" s="107"/>
      <c r="Y48" s="16" t="s">
        <v>167</v>
      </c>
      <c r="Z48" s="17"/>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row>
    <row r="49" spans="1:72" ht="15.75">
      <c r="A49" s="242" t="s">
        <v>42</v>
      </c>
      <c r="B49" s="243"/>
      <c r="C49" s="243"/>
      <c r="D49" s="244"/>
      <c r="E49" s="124" t="s">
        <v>28</v>
      </c>
      <c r="F49" s="128"/>
      <c r="G49" s="14">
        <v>94.81</v>
      </c>
      <c r="H49" s="14">
        <f>F49*G49</f>
        <v>0</v>
      </c>
      <c r="I49" s="128"/>
      <c r="J49" s="13">
        <v>145.62</v>
      </c>
      <c r="K49" s="13">
        <f t="shared" si="2"/>
        <v>0</v>
      </c>
      <c r="L49" s="129"/>
      <c r="M49" s="13">
        <v>218.43</v>
      </c>
      <c r="N49" s="13">
        <f t="shared" si="3"/>
        <v>0</v>
      </c>
      <c r="O49" s="109"/>
      <c r="P49" s="109"/>
      <c r="Q49" s="109"/>
      <c r="R49" s="109"/>
      <c r="S49" s="109"/>
      <c r="T49" s="109"/>
      <c r="U49" s="107"/>
      <c r="V49" s="15">
        <f t="shared" si="4"/>
        <v>0</v>
      </c>
      <c r="W49" s="107"/>
      <c r="X49" s="107"/>
      <c r="Y49" s="16"/>
      <c r="Z49" s="17"/>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row>
    <row r="50" spans="1:72" ht="15.75">
      <c r="A50" s="167" t="s">
        <v>169</v>
      </c>
      <c r="B50" s="168"/>
      <c r="C50" s="168"/>
      <c r="D50" s="169"/>
      <c r="E50" s="124" t="s">
        <v>28</v>
      </c>
      <c r="F50" s="128"/>
      <c r="G50" s="12">
        <v>243.45</v>
      </c>
      <c r="H50" s="12">
        <f t="shared" ref="H50:H56" si="5">F50*G50</f>
        <v>0</v>
      </c>
      <c r="I50" s="128"/>
      <c r="J50" s="13">
        <v>211.59</v>
      </c>
      <c r="K50" s="13">
        <f t="shared" si="2"/>
        <v>0</v>
      </c>
      <c r="L50" s="129"/>
      <c r="M50" s="13">
        <v>317.39</v>
      </c>
      <c r="N50" s="13">
        <f t="shared" si="3"/>
        <v>0</v>
      </c>
      <c r="O50" s="109"/>
      <c r="P50" s="109"/>
      <c r="Q50" s="109"/>
      <c r="R50" s="109"/>
      <c r="S50" s="109"/>
      <c r="T50" s="109"/>
      <c r="U50" s="107"/>
      <c r="V50" s="15">
        <v>0</v>
      </c>
      <c r="W50" s="107"/>
      <c r="X50" s="107"/>
      <c r="Y50" s="16" t="s">
        <v>170</v>
      </c>
      <c r="Z50" s="17"/>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row>
    <row r="51" spans="1:72" ht="15.75">
      <c r="A51" s="260" t="s">
        <v>27</v>
      </c>
      <c r="B51" s="260"/>
      <c r="C51" s="260"/>
      <c r="D51" s="260"/>
      <c r="E51" s="124" t="s">
        <v>28</v>
      </c>
      <c r="F51" s="128"/>
      <c r="G51" s="12">
        <v>339.75</v>
      </c>
      <c r="H51" s="12">
        <f t="shared" si="5"/>
        <v>0</v>
      </c>
      <c r="I51" s="128"/>
      <c r="J51" s="13">
        <v>325.79000000000002</v>
      </c>
      <c r="K51" s="13">
        <f t="shared" si="2"/>
        <v>0</v>
      </c>
      <c r="L51" s="129"/>
      <c r="M51" s="13">
        <v>488.68</v>
      </c>
      <c r="N51" s="13">
        <f t="shared" si="3"/>
        <v>0</v>
      </c>
      <c r="O51" s="107"/>
      <c r="P51" s="107"/>
      <c r="Q51" s="107"/>
      <c r="R51" s="107"/>
      <c r="S51" s="107"/>
      <c r="T51" s="107"/>
      <c r="U51" s="107"/>
      <c r="V51" s="15">
        <f>+O51+P51+Q51+R51+S51+T51+U51-W51-X51</f>
        <v>0</v>
      </c>
      <c r="W51" s="107"/>
      <c r="X51" s="107"/>
      <c r="Y51" s="16"/>
      <c r="Z51" s="17"/>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row>
    <row r="52" spans="1:72" ht="15.75">
      <c r="A52" s="260" t="s">
        <v>29</v>
      </c>
      <c r="B52" s="260"/>
      <c r="C52" s="260"/>
      <c r="D52" s="260"/>
      <c r="E52" s="124" t="s">
        <v>28</v>
      </c>
      <c r="F52" s="128"/>
      <c r="G52" s="12">
        <v>339.75</v>
      </c>
      <c r="H52" s="12">
        <f t="shared" si="5"/>
        <v>0</v>
      </c>
      <c r="I52" s="128"/>
      <c r="J52" s="13">
        <v>325.79000000000002</v>
      </c>
      <c r="K52" s="13">
        <f t="shared" si="2"/>
        <v>0</v>
      </c>
      <c r="L52" s="129"/>
      <c r="M52" s="13">
        <v>488.68</v>
      </c>
      <c r="N52" s="13">
        <f t="shared" si="3"/>
        <v>0</v>
      </c>
      <c r="O52" s="107"/>
      <c r="P52" s="107"/>
      <c r="Q52" s="107"/>
      <c r="R52" s="107"/>
      <c r="S52" s="107"/>
      <c r="T52" s="107"/>
      <c r="U52" s="107"/>
      <c r="V52" s="15">
        <f>+O52+P52+Q52+R52+S52+T52+U52-W52-X52</f>
        <v>0</v>
      </c>
      <c r="W52" s="107"/>
      <c r="X52" s="107"/>
      <c r="Y52" s="16"/>
      <c r="Z52" s="17"/>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row>
    <row r="53" spans="1:72" ht="15.75">
      <c r="A53" s="242" t="s">
        <v>43</v>
      </c>
      <c r="B53" s="243"/>
      <c r="C53" s="243"/>
      <c r="D53" s="244"/>
      <c r="E53" s="124" t="s">
        <v>28</v>
      </c>
      <c r="F53" s="128"/>
      <c r="G53" s="12">
        <v>339.75</v>
      </c>
      <c r="H53" s="12">
        <f t="shared" si="5"/>
        <v>0</v>
      </c>
      <c r="I53" s="128"/>
      <c r="J53" s="13">
        <v>325.79000000000002</v>
      </c>
      <c r="K53" s="13">
        <f t="shared" si="2"/>
        <v>0</v>
      </c>
      <c r="L53" s="129"/>
      <c r="M53" s="13">
        <v>488.68</v>
      </c>
      <c r="N53" s="13">
        <f t="shared" si="3"/>
        <v>0</v>
      </c>
      <c r="O53" s="107"/>
      <c r="P53" s="107"/>
      <c r="Q53" s="107"/>
      <c r="R53" s="107"/>
      <c r="S53" s="107"/>
      <c r="T53" s="107"/>
      <c r="U53" s="107"/>
      <c r="V53" s="15">
        <f t="shared" si="4"/>
        <v>0</v>
      </c>
      <c r="W53" s="107"/>
      <c r="X53" s="107"/>
      <c r="Y53" s="16"/>
      <c r="Z53" s="17"/>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row>
    <row r="54" spans="1:72" ht="15.75">
      <c r="A54" s="242" t="s">
        <v>44</v>
      </c>
      <c r="B54" s="243"/>
      <c r="C54" s="243"/>
      <c r="D54" s="244"/>
      <c r="E54" s="124" t="s">
        <v>28</v>
      </c>
      <c r="F54" s="128"/>
      <c r="G54" s="12">
        <v>339.75</v>
      </c>
      <c r="H54" s="12">
        <f t="shared" si="5"/>
        <v>0</v>
      </c>
      <c r="I54" s="128"/>
      <c r="J54" s="13">
        <v>325.79000000000002</v>
      </c>
      <c r="K54" s="13">
        <f t="shared" si="2"/>
        <v>0</v>
      </c>
      <c r="L54" s="129"/>
      <c r="M54" s="13">
        <v>488.68</v>
      </c>
      <c r="N54" s="13">
        <f t="shared" si="3"/>
        <v>0</v>
      </c>
      <c r="O54" s="107"/>
      <c r="P54" s="107"/>
      <c r="Q54" s="107"/>
      <c r="R54" s="107"/>
      <c r="S54" s="107"/>
      <c r="T54" s="107"/>
      <c r="U54" s="107"/>
      <c r="V54" s="15">
        <f t="shared" si="4"/>
        <v>0</v>
      </c>
      <c r="W54" s="107"/>
      <c r="X54" s="107"/>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15.75">
      <c r="A55" s="242" t="s">
        <v>45</v>
      </c>
      <c r="B55" s="243"/>
      <c r="C55" s="243"/>
      <c r="D55" s="244"/>
      <c r="E55" s="124" t="s">
        <v>28</v>
      </c>
      <c r="F55" s="128"/>
      <c r="G55" s="14">
        <v>1004.49</v>
      </c>
      <c r="H55" s="14">
        <f t="shared" si="5"/>
        <v>0</v>
      </c>
      <c r="I55" s="128"/>
      <c r="J55" s="13">
        <v>1164.98</v>
      </c>
      <c r="K55" s="13">
        <f t="shared" si="2"/>
        <v>0</v>
      </c>
      <c r="L55" s="129"/>
      <c r="M55" s="13">
        <v>1747.46</v>
      </c>
      <c r="N55" s="13">
        <f t="shared" si="3"/>
        <v>0</v>
      </c>
      <c r="O55" s="107"/>
      <c r="P55" s="107"/>
      <c r="Q55" s="107"/>
      <c r="R55" s="107"/>
      <c r="S55" s="107"/>
      <c r="T55" s="107"/>
      <c r="U55" s="107"/>
      <c r="V55" s="15">
        <f t="shared" si="4"/>
        <v>0</v>
      </c>
      <c r="W55" s="107"/>
      <c r="X55" s="107"/>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15.75">
      <c r="A56" s="242" t="s">
        <v>46</v>
      </c>
      <c r="B56" s="243"/>
      <c r="C56" s="243"/>
      <c r="D56" s="244"/>
      <c r="E56" s="124" t="s">
        <v>28</v>
      </c>
      <c r="F56" s="128"/>
      <c r="G56" s="14"/>
      <c r="H56" s="14">
        <f t="shared" si="5"/>
        <v>0</v>
      </c>
      <c r="I56" s="128"/>
      <c r="J56" s="13">
        <f t="shared" ref="J56" si="6">G56*1.5</f>
        <v>0</v>
      </c>
      <c r="K56" s="13">
        <f t="shared" si="2"/>
        <v>0</v>
      </c>
      <c r="L56" s="129"/>
      <c r="M56" s="13">
        <f t="shared" ref="M56" si="7">G56*2.25</f>
        <v>0</v>
      </c>
      <c r="N56" s="13">
        <f t="shared" si="3"/>
        <v>0</v>
      </c>
      <c r="O56" s="107"/>
      <c r="P56" s="107"/>
      <c r="Q56" s="107"/>
      <c r="R56" s="107"/>
      <c r="S56" s="107"/>
      <c r="T56" s="107"/>
      <c r="U56" s="107"/>
      <c r="V56" s="15">
        <f t="shared" si="4"/>
        <v>0</v>
      </c>
      <c r="W56" s="107"/>
      <c r="X56" s="107"/>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15.75">
      <c r="A57" s="7"/>
      <c r="B57" s="7"/>
      <c r="C57" s="7"/>
      <c r="D57" s="7"/>
      <c r="E57" s="7"/>
      <c r="F57" s="7">
        <f>V57</f>
        <v>0</v>
      </c>
      <c r="G57" s="6" t="s">
        <v>47</v>
      </c>
      <c r="H57" s="19">
        <f>SUM(H34:H56)</f>
        <v>0</v>
      </c>
      <c r="I57" s="103"/>
      <c r="J57" s="6" t="s">
        <v>48</v>
      </c>
      <c r="K57" s="6">
        <f>SUM(K34:K56)</f>
        <v>0</v>
      </c>
      <c r="L57" s="145"/>
      <c r="M57" s="21" t="s">
        <v>48</v>
      </c>
      <c r="N57" s="6">
        <f>SUM(N34:N56)</f>
        <v>0</v>
      </c>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7"/>
      <c r="B58" s="7"/>
      <c r="C58" s="7"/>
      <c r="D58" s="7"/>
      <c r="E58" s="7"/>
      <c r="F58" s="7"/>
      <c r="G58" s="6" t="s">
        <v>49</v>
      </c>
      <c r="H58" s="19">
        <f>H57+K57+N57</f>
        <v>0</v>
      </c>
      <c r="I58" s="22"/>
      <c r="J58" s="22"/>
      <c r="K58" s="22"/>
      <c r="L58" s="7"/>
      <c r="M58" s="23"/>
      <c r="N58" s="22"/>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261" t="s">
        <v>50</v>
      </c>
      <c r="B59" s="261"/>
      <c r="C59" s="261"/>
      <c r="D59" s="261"/>
      <c r="E59" s="24"/>
      <c r="F59" s="25"/>
      <c r="G59" s="26" t="s">
        <v>51</v>
      </c>
      <c r="H59" s="6">
        <f>+H58*0.06</f>
        <v>0</v>
      </c>
      <c r="I59" s="22"/>
      <c r="J59" s="7"/>
      <c r="K59" s="7"/>
      <c r="L59" s="7"/>
      <c r="M59" s="7"/>
      <c r="N59" s="7"/>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27"/>
      <c r="B60" s="7"/>
      <c r="C60" s="7"/>
      <c r="D60" s="7"/>
      <c r="E60" s="7"/>
      <c r="F60" s="7"/>
      <c r="G60" s="124"/>
      <c r="H60" s="14">
        <f>+H58+H59</f>
        <v>0</v>
      </c>
      <c r="I60" s="22"/>
      <c r="J60" s="7"/>
      <c r="K60" s="7"/>
      <c r="L60" s="7"/>
      <c r="M60" s="7"/>
      <c r="N60" s="7"/>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62" t="s">
        <v>52</v>
      </c>
      <c r="B61" s="262"/>
      <c r="C61" s="262"/>
      <c r="D61" s="262"/>
      <c r="E61" s="16"/>
      <c r="F61" s="16"/>
      <c r="G61" s="16"/>
      <c r="H61" s="16"/>
      <c r="I61" s="16"/>
      <c r="J61" s="16"/>
      <c r="K61" s="16"/>
      <c r="L61" s="16"/>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55" t="s">
        <v>7</v>
      </c>
      <c r="B62" s="255"/>
      <c r="C62" s="255"/>
      <c r="D62" s="255"/>
      <c r="E62" s="28" t="s">
        <v>8</v>
      </c>
      <c r="F62" s="118" t="s">
        <v>9</v>
      </c>
      <c r="G62" s="118" t="s">
        <v>10</v>
      </c>
      <c r="H62" s="118" t="s">
        <v>0</v>
      </c>
      <c r="I62" s="38"/>
      <c r="J62" s="118" t="s">
        <v>53</v>
      </c>
      <c r="K62" s="118" t="s">
        <v>54</v>
      </c>
      <c r="L62" s="118" t="s">
        <v>55</v>
      </c>
      <c r="M62" s="118" t="s">
        <v>56</v>
      </c>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33.6" customHeight="1">
      <c r="A63" s="257" t="s">
        <v>133</v>
      </c>
      <c r="B63" s="258"/>
      <c r="C63" s="258"/>
      <c r="D63" s="258"/>
      <c r="E63" s="31" t="s">
        <v>57</v>
      </c>
      <c r="F63" s="146">
        <v>0</v>
      </c>
      <c r="G63" s="127">
        <v>170</v>
      </c>
      <c r="H63" s="127">
        <f t="shared" ref="H63:H69" si="8">F63*G63</f>
        <v>0</v>
      </c>
      <c r="I63" s="30"/>
      <c r="J63" s="31"/>
      <c r="K63" s="31"/>
      <c r="L63" s="31"/>
      <c r="M63" s="31">
        <f>J63+K63+L63</f>
        <v>0</v>
      </c>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33.6" customHeight="1">
      <c r="A64" s="257" t="s">
        <v>134</v>
      </c>
      <c r="B64" s="258"/>
      <c r="C64" s="258"/>
      <c r="D64" s="258"/>
      <c r="E64" s="31" t="s">
        <v>57</v>
      </c>
      <c r="F64" s="146">
        <v>0</v>
      </c>
      <c r="G64" s="127">
        <v>180</v>
      </c>
      <c r="H64" s="127">
        <f t="shared" si="8"/>
        <v>0</v>
      </c>
      <c r="I64" s="30"/>
      <c r="J64" s="31"/>
      <c r="K64" s="31"/>
      <c r="L64" s="31"/>
      <c r="M64" s="31">
        <f>J64+K64+L64</f>
        <v>0</v>
      </c>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33.6" customHeight="1">
      <c r="A65" s="257" t="s">
        <v>58</v>
      </c>
      <c r="B65" s="258"/>
      <c r="C65" s="258"/>
      <c r="D65" s="258"/>
      <c r="E65" s="31" t="s">
        <v>57</v>
      </c>
      <c r="F65" s="146">
        <v>0</v>
      </c>
      <c r="G65" s="127">
        <v>80</v>
      </c>
      <c r="H65" s="127">
        <f t="shared" si="8"/>
        <v>0</v>
      </c>
      <c r="I65" s="30"/>
      <c r="J65" s="31"/>
      <c r="K65" s="31"/>
      <c r="L65" s="31"/>
      <c r="M65" s="31">
        <f>J65+K65+L65</f>
        <v>0</v>
      </c>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33.6" customHeight="1">
      <c r="A66" s="257" t="s">
        <v>135</v>
      </c>
      <c r="B66" s="258"/>
      <c r="C66" s="258"/>
      <c r="D66" s="258"/>
      <c r="E66" s="31" t="s">
        <v>57</v>
      </c>
      <c r="F66" s="146">
        <v>0</v>
      </c>
      <c r="G66" s="127">
        <v>150</v>
      </c>
      <c r="H66" s="127">
        <f t="shared" si="8"/>
        <v>0</v>
      </c>
      <c r="I66" s="30"/>
      <c r="J66" s="31"/>
      <c r="K66" s="31"/>
      <c r="L66" s="31"/>
      <c r="M66" s="31">
        <f>J66+K66+L66</f>
        <v>0</v>
      </c>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33.6" customHeight="1">
      <c r="A67" s="257"/>
      <c r="B67" s="258"/>
      <c r="C67" s="258"/>
      <c r="D67" s="258"/>
      <c r="E67" s="31" t="s">
        <v>57</v>
      </c>
      <c r="F67" s="146">
        <v>0</v>
      </c>
      <c r="G67" s="127"/>
      <c r="H67" s="127">
        <f t="shared" si="8"/>
        <v>0</v>
      </c>
      <c r="I67" s="30"/>
      <c r="J67" s="31"/>
      <c r="K67" s="31"/>
      <c r="L67" s="31"/>
      <c r="M67" s="31">
        <f t="shared" ref="M67:M69" si="9">J67+K67+L67</f>
        <v>0</v>
      </c>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33.6" customHeight="1">
      <c r="A68" s="257"/>
      <c r="B68" s="258"/>
      <c r="C68" s="258"/>
      <c r="D68" s="258"/>
      <c r="E68" s="31" t="s">
        <v>59</v>
      </c>
      <c r="F68" s="146">
        <v>0</v>
      </c>
      <c r="G68" s="127"/>
      <c r="H68" s="127">
        <f t="shared" si="8"/>
        <v>0</v>
      </c>
      <c r="I68" s="30"/>
      <c r="J68" s="31"/>
      <c r="K68" s="31"/>
      <c r="L68" s="31"/>
      <c r="M68" s="31">
        <f t="shared" si="9"/>
        <v>0</v>
      </c>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33.6" customHeight="1">
      <c r="A69" s="257" t="s">
        <v>60</v>
      </c>
      <c r="B69" s="258"/>
      <c r="C69" s="258"/>
      <c r="D69" s="258"/>
      <c r="E69" s="31" t="s">
        <v>61</v>
      </c>
      <c r="F69" s="146">
        <v>0</v>
      </c>
      <c r="G69" s="127">
        <v>2.5</v>
      </c>
      <c r="H69" s="127">
        <f t="shared" si="8"/>
        <v>0</v>
      </c>
      <c r="I69" s="30"/>
      <c r="J69" s="31"/>
      <c r="K69" s="31"/>
      <c r="L69" s="31"/>
      <c r="M69" s="31">
        <f t="shared" si="9"/>
        <v>0</v>
      </c>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16"/>
      <c r="B70" s="16"/>
      <c r="C70" s="16"/>
      <c r="D70" s="16"/>
      <c r="E70" s="16"/>
      <c r="F70" s="16"/>
      <c r="G70" s="34" t="s">
        <v>62</v>
      </c>
      <c r="H70" s="34">
        <f>SUM(H63:H69)</f>
        <v>0</v>
      </c>
      <c r="I70" s="22"/>
      <c r="J70" s="16"/>
      <c r="K70" s="16"/>
      <c r="L70" s="16"/>
      <c r="M70" s="139"/>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53" t="s">
        <v>63</v>
      </c>
      <c r="B71" s="253"/>
      <c r="C71" s="16"/>
      <c r="D71" s="16"/>
      <c r="E71" s="16"/>
      <c r="F71" s="16"/>
      <c r="G71" s="16"/>
      <c r="H71" s="16"/>
      <c r="I71" s="16"/>
      <c r="J71" s="16"/>
      <c r="K71" s="16"/>
      <c r="L71" s="16"/>
      <c r="M71" s="139"/>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55" t="s">
        <v>7</v>
      </c>
      <c r="B72" s="255"/>
      <c r="C72" s="255"/>
      <c r="D72" s="255"/>
      <c r="E72" s="28" t="s">
        <v>8</v>
      </c>
      <c r="F72" s="118" t="s">
        <v>9</v>
      </c>
      <c r="G72" s="118" t="s">
        <v>10</v>
      </c>
      <c r="H72" s="118" t="s">
        <v>0</v>
      </c>
      <c r="I72" s="38"/>
      <c r="J72" s="35" t="s">
        <v>64</v>
      </c>
      <c r="K72" s="35" t="s">
        <v>65</v>
      </c>
      <c r="L72" s="35" t="s">
        <v>66</v>
      </c>
      <c r="M72" s="35" t="s">
        <v>56</v>
      </c>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21.6" customHeight="1">
      <c r="A73" s="236" t="s">
        <v>67</v>
      </c>
      <c r="B73" s="237"/>
      <c r="C73" s="237"/>
      <c r="D73" s="259"/>
      <c r="E73" s="32" t="s">
        <v>68</v>
      </c>
      <c r="F73" s="147">
        <v>0</v>
      </c>
      <c r="G73" s="30">
        <v>23</v>
      </c>
      <c r="H73" s="33">
        <f>F73*G73</f>
        <v>0</v>
      </c>
      <c r="I73" s="30"/>
      <c r="J73" s="36"/>
      <c r="K73" s="36"/>
      <c r="L73" s="36"/>
      <c r="M73" s="36">
        <f>J73+K73+L73</f>
        <v>0</v>
      </c>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21.6" customHeight="1">
      <c r="A74" s="236" t="s">
        <v>69</v>
      </c>
      <c r="B74" s="237"/>
      <c r="C74" s="237"/>
      <c r="D74" s="259"/>
      <c r="E74" s="32" t="s">
        <v>68</v>
      </c>
      <c r="F74" s="147">
        <v>0</v>
      </c>
      <c r="G74" s="29">
        <v>24</v>
      </c>
      <c r="H74" s="33">
        <f>F74*G74</f>
        <v>0</v>
      </c>
      <c r="I74" s="30"/>
      <c r="J74" s="36"/>
      <c r="K74" s="36"/>
      <c r="L74" s="36"/>
      <c r="M74" s="36">
        <f>J74+K74+L74</f>
        <v>0</v>
      </c>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16"/>
      <c r="B75" s="16"/>
      <c r="C75" s="16"/>
      <c r="D75" s="16"/>
      <c r="E75" s="16"/>
      <c r="F75" s="16"/>
      <c r="G75" s="118" t="s">
        <v>70</v>
      </c>
      <c r="H75" s="34">
        <f>SUM(H73:H74)</f>
        <v>0</v>
      </c>
      <c r="I75" s="30"/>
      <c r="J75" s="16"/>
      <c r="K75" s="16"/>
      <c r="L75" s="16"/>
      <c r="M75" s="16"/>
      <c r="N75" s="16"/>
      <c r="O75" s="16"/>
      <c r="P75" s="16"/>
      <c r="Q75" s="16"/>
      <c r="R75" s="16"/>
      <c r="S75" s="16"/>
      <c r="T75" s="16"/>
      <c r="U75" s="16"/>
      <c r="V75" s="16"/>
      <c r="W75" s="16"/>
      <c r="X75" s="16"/>
      <c r="Y75" s="1"/>
      <c r="Z75" s="120"/>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row>
    <row r="76" spans="1:72" ht="15.75">
      <c r="A76" s="253" t="s">
        <v>71</v>
      </c>
      <c r="B76" s="253"/>
      <c r="C76" s="16"/>
      <c r="D76" s="16"/>
      <c r="E76" s="16"/>
      <c r="F76" s="16"/>
      <c r="G76" s="16"/>
      <c r="H76" s="16"/>
      <c r="I76" s="16"/>
      <c r="J76" s="16"/>
      <c r="K76" s="16"/>
      <c r="L76" s="16"/>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55" t="s">
        <v>7</v>
      </c>
      <c r="B77" s="255"/>
      <c r="C77" s="255"/>
      <c r="D77" s="255"/>
      <c r="E77" s="28" t="s">
        <v>8</v>
      </c>
      <c r="F77" s="118" t="s">
        <v>9</v>
      </c>
      <c r="G77" s="118" t="s">
        <v>10</v>
      </c>
      <c r="H77" s="118" t="s">
        <v>0</v>
      </c>
      <c r="I77" s="38"/>
      <c r="J77" s="37"/>
      <c r="K77" s="16"/>
      <c r="L77" s="16"/>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20.100000000000001" customHeight="1">
      <c r="A78" s="236" t="s">
        <v>179</v>
      </c>
      <c r="B78" s="237"/>
      <c r="C78" s="237"/>
      <c r="D78" s="237"/>
      <c r="E78" s="32" t="s">
        <v>72</v>
      </c>
      <c r="F78" s="128">
        <v>0</v>
      </c>
      <c r="G78" s="29">
        <v>65</v>
      </c>
      <c r="H78" s="33">
        <f>F78*G78</f>
        <v>0</v>
      </c>
      <c r="I78" s="17"/>
      <c r="J78" s="16"/>
      <c r="K78" s="16"/>
      <c r="L78" s="16"/>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20.100000000000001" customHeight="1">
      <c r="A79" s="236" t="s">
        <v>73</v>
      </c>
      <c r="B79" s="237"/>
      <c r="C79" s="237"/>
      <c r="D79" s="237"/>
      <c r="E79" s="32" t="s">
        <v>72</v>
      </c>
      <c r="F79" s="128">
        <v>0</v>
      </c>
      <c r="G79" s="29">
        <v>250</v>
      </c>
      <c r="H79" s="33">
        <f>F79*G79</f>
        <v>0</v>
      </c>
      <c r="I79" s="17"/>
      <c r="J79" s="16"/>
      <c r="K79" s="16"/>
      <c r="L79" s="16"/>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16"/>
      <c r="B80" s="16"/>
      <c r="C80" s="16"/>
      <c r="D80" s="16"/>
      <c r="E80" s="16"/>
      <c r="F80" s="16"/>
      <c r="G80" s="118" t="s">
        <v>74</v>
      </c>
      <c r="H80" s="34">
        <f>SUM(H78:H79)</f>
        <v>0</v>
      </c>
      <c r="I80" s="22"/>
      <c r="J80" s="16"/>
      <c r="K80" s="16"/>
      <c r="L80" s="16"/>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3" t="s">
        <v>75</v>
      </c>
      <c r="B81" s="16"/>
      <c r="C81" s="16"/>
      <c r="D81" s="16"/>
      <c r="E81" s="16"/>
      <c r="F81" s="16"/>
      <c r="G81" s="38"/>
      <c r="H81" s="22"/>
      <c r="I81" s="22"/>
      <c r="J81" s="16"/>
      <c r="K81" s="16"/>
      <c r="L81" s="16"/>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53" t="s">
        <v>76</v>
      </c>
      <c r="B82" s="253"/>
      <c r="C82" s="16"/>
      <c r="D82" s="16"/>
      <c r="E82" s="16"/>
      <c r="F82" s="16"/>
      <c r="G82" s="16"/>
      <c r="H82" s="16"/>
      <c r="I82" s="16"/>
      <c r="J82" s="254"/>
      <c r="K82" s="254"/>
      <c r="L82" s="16"/>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55" t="s">
        <v>7</v>
      </c>
      <c r="B83" s="255"/>
      <c r="C83" s="255"/>
      <c r="D83" s="255"/>
      <c r="E83" s="28" t="s">
        <v>8</v>
      </c>
      <c r="F83" s="118" t="s">
        <v>9</v>
      </c>
      <c r="G83" s="118" t="s">
        <v>10</v>
      </c>
      <c r="H83" s="118" t="s">
        <v>0</v>
      </c>
      <c r="I83" s="38"/>
      <c r="J83" s="130"/>
      <c r="K83" s="130"/>
      <c r="L83" s="130"/>
      <c r="M83" s="130"/>
      <c r="N83" s="130"/>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24" customHeight="1">
      <c r="A84" s="237" t="s">
        <v>77</v>
      </c>
      <c r="B84" s="237"/>
      <c r="C84" s="237"/>
      <c r="D84" s="237"/>
      <c r="E84" s="39" t="s">
        <v>11</v>
      </c>
      <c r="F84" s="128">
        <v>0</v>
      </c>
      <c r="G84" s="29">
        <v>600</v>
      </c>
      <c r="H84" s="20">
        <f>F84*G84</f>
        <v>0</v>
      </c>
      <c r="I84" s="131"/>
      <c r="J84" s="130"/>
      <c r="K84" s="130"/>
      <c r="L84" s="130"/>
      <c r="M84" s="130"/>
      <c r="N84" s="130"/>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5.75">
      <c r="A85" s="16"/>
      <c r="B85" s="16"/>
      <c r="C85" s="16"/>
      <c r="D85" s="16"/>
      <c r="E85" s="16"/>
      <c r="F85" s="16"/>
      <c r="G85" s="118"/>
      <c r="H85" s="34">
        <f>SUM(H84)</f>
        <v>0</v>
      </c>
      <c r="I85" s="131"/>
      <c r="J85" s="130"/>
      <c r="K85" s="130"/>
      <c r="L85" s="130"/>
      <c r="M85" s="130"/>
      <c r="N85" s="130"/>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5.75">
      <c r="A86" s="253" t="s">
        <v>78</v>
      </c>
      <c r="B86" s="253"/>
      <c r="C86" s="16"/>
      <c r="D86" s="16"/>
      <c r="E86" s="16"/>
      <c r="F86" s="16"/>
      <c r="G86" s="16"/>
      <c r="H86" s="1"/>
      <c r="I86" s="132"/>
      <c r="J86" s="130"/>
      <c r="K86" s="130"/>
      <c r="L86" s="130"/>
      <c r="M86" s="130"/>
      <c r="N86" s="130"/>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255" t="s">
        <v>7</v>
      </c>
      <c r="B87" s="255"/>
      <c r="C87" s="255"/>
      <c r="D87" s="255"/>
      <c r="E87" s="28" t="s">
        <v>8</v>
      </c>
      <c r="F87" s="118" t="s">
        <v>9</v>
      </c>
      <c r="G87" s="118" t="s">
        <v>10</v>
      </c>
      <c r="H87" s="118" t="s">
        <v>0</v>
      </c>
      <c r="I87" s="38"/>
      <c r="J87" s="16"/>
      <c r="K87" s="16"/>
      <c r="L87" s="133"/>
      <c r="M87" s="16"/>
      <c r="N87" s="16"/>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8.600000000000001" customHeight="1">
      <c r="A88" s="236" t="s">
        <v>79</v>
      </c>
      <c r="B88" s="237"/>
      <c r="C88" s="237"/>
      <c r="D88" s="237"/>
      <c r="E88" s="32" t="s">
        <v>80</v>
      </c>
      <c r="F88" s="128">
        <v>0</v>
      </c>
      <c r="G88" s="29">
        <v>900</v>
      </c>
      <c r="H88" s="20">
        <f>F88*G88</f>
        <v>0</v>
      </c>
      <c r="I88" s="22"/>
      <c r="J88" s="16"/>
      <c r="K88" s="16"/>
      <c r="L88" s="16"/>
      <c r="M88" s="16"/>
      <c r="N88" s="16"/>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16"/>
      <c r="G89" s="118" t="s">
        <v>81</v>
      </c>
      <c r="H89" s="34">
        <f>SUM(H88)</f>
        <v>0</v>
      </c>
      <c r="I89" s="22"/>
      <c r="J89" s="16"/>
      <c r="K89" s="16"/>
      <c r="L89" s="16"/>
      <c r="M89" s="16"/>
      <c r="N89" s="16"/>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16"/>
      <c r="F90" s="16"/>
      <c r="G90" s="118" t="s">
        <v>82</v>
      </c>
      <c r="H90" s="34">
        <f>H70+H75+H80+H85+H89+H59+H58+H30</f>
        <v>0</v>
      </c>
      <c r="I90" s="134"/>
      <c r="J90" s="62"/>
      <c r="K90" s="16"/>
      <c r="L90" s="16"/>
      <c r="M90" s="16"/>
      <c r="N90" s="16"/>
      <c r="O90" s="1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3" t="s">
        <v>83</v>
      </c>
      <c r="B91" s="7"/>
      <c r="C91" s="7"/>
      <c r="D91" s="16"/>
      <c r="E91" s="16"/>
      <c r="F91" s="16"/>
      <c r="G91" s="1"/>
      <c r="H91" s="42"/>
      <c r="I91" s="9"/>
      <c r="J91" s="62"/>
      <c r="K91" s="7"/>
      <c r="L91" s="16"/>
      <c r="M91" s="16"/>
      <c r="N91" s="16"/>
      <c r="O91" s="1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256" t="s">
        <v>7</v>
      </c>
      <c r="B92" s="256"/>
      <c r="C92" s="256"/>
      <c r="D92" s="256"/>
      <c r="E92" s="43" t="s">
        <v>8</v>
      </c>
      <c r="F92" s="119" t="s">
        <v>9</v>
      </c>
      <c r="G92" s="119" t="s">
        <v>10</v>
      </c>
      <c r="H92" s="44" t="s">
        <v>0</v>
      </c>
      <c r="I92" s="45" t="s">
        <v>84</v>
      </c>
      <c r="J92" s="46"/>
      <c r="K92" s="46" t="s">
        <v>85</v>
      </c>
      <c r="L92" s="47"/>
      <c r="M92" s="16"/>
      <c r="N92" s="16"/>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236" t="s">
        <v>86</v>
      </c>
      <c r="B93" s="237"/>
      <c r="C93" s="237"/>
      <c r="D93" s="237"/>
      <c r="E93" s="123" t="s">
        <v>87</v>
      </c>
      <c r="F93" s="128"/>
      <c r="G93" s="36">
        <v>2200</v>
      </c>
      <c r="H93" s="48">
        <f>(F93*G93)</f>
        <v>0</v>
      </c>
      <c r="I93" s="49"/>
      <c r="J93" s="50"/>
      <c r="K93" s="51"/>
      <c r="L93" s="62"/>
      <c r="M93" s="16"/>
      <c r="N93" s="16"/>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236" t="s">
        <v>88</v>
      </c>
      <c r="B94" s="237"/>
      <c r="C94" s="237"/>
      <c r="D94" s="237"/>
      <c r="E94" s="123" t="s">
        <v>87</v>
      </c>
      <c r="F94" s="128"/>
      <c r="G94" s="36">
        <v>2000</v>
      </c>
      <c r="H94" s="48">
        <f t="shared" ref="H94:H111" si="10">(F94*G94)</f>
        <v>0</v>
      </c>
      <c r="I94" s="49"/>
      <c r="J94" s="50"/>
      <c r="K94" s="51"/>
      <c r="L94" s="62"/>
      <c r="M94" s="16"/>
      <c r="N94" s="16"/>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236" t="s">
        <v>89</v>
      </c>
      <c r="B95" s="237"/>
      <c r="C95" s="237"/>
      <c r="D95" s="237"/>
      <c r="E95" s="123" t="s">
        <v>87</v>
      </c>
      <c r="F95" s="128"/>
      <c r="G95" s="36">
        <v>7000</v>
      </c>
      <c r="H95" s="48">
        <f t="shared" si="10"/>
        <v>0</v>
      </c>
      <c r="I95" s="49"/>
      <c r="J95" s="50"/>
      <c r="K95" s="51"/>
      <c r="L95" s="62"/>
      <c r="M95" s="16"/>
      <c r="N95" s="16"/>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236" t="s">
        <v>90</v>
      </c>
      <c r="B96" s="237"/>
      <c r="C96" s="237"/>
      <c r="D96" s="237"/>
      <c r="E96" s="123" t="s">
        <v>87</v>
      </c>
      <c r="F96" s="128"/>
      <c r="G96" s="36">
        <v>15200</v>
      </c>
      <c r="H96" s="48">
        <f t="shared" si="10"/>
        <v>0</v>
      </c>
      <c r="I96" s="49"/>
      <c r="J96" s="50"/>
      <c r="K96" s="51"/>
      <c r="L96" s="62"/>
      <c r="M96" s="16"/>
      <c r="N96" s="16"/>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247" t="s">
        <v>91</v>
      </c>
      <c r="B97" s="248"/>
      <c r="C97" s="248"/>
      <c r="D97" s="248"/>
      <c r="E97" s="52" t="s">
        <v>87</v>
      </c>
      <c r="F97" s="128"/>
      <c r="G97" s="53">
        <v>2200</v>
      </c>
      <c r="H97" s="54">
        <f t="shared" si="10"/>
        <v>0</v>
      </c>
      <c r="I97" s="55"/>
      <c r="J97" s="50"/>
      <c r="K97" s="51"/>
      <c r="L97" s="62"/>
      <c r="M97" s="16"/>
      <c r="N97" s="16"/>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236" t="s">
        <v>92</v>
      </c>
      <c r="B98" s="237"/>
      <c r="C98" s="237"/>
      <c r="D98" s="237"/>
      <c r="E98" s="123" t="s">
        <v>87</v>
      </c>
      <c r="F98" s="128"/>
      <c r="G98" s="36">
        <v>2000</v>
      </c>
      <c r="H98" s="48">
        <f t="shared" si="10"/>
        <v>0</v>
      </c>
      <c r="I98" s="49"/>
      <c r="J98" s="50"/>
      <c r="K98" s="51"/>
      <c r="L98" s="62"/>
      <c r="M98" s="16"/>
      <c r="N98" s="16"/>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247" t="s">
        <v>93</v>
      </c>
      <c r="B99" s="248"/>
      <c r="C99" s="248"/>
      <c r="D99" s="248"/>
      <c r="E99" s="52" t="s">
        <v>87</v>
      </c>
      <c r="F99" s="128"/>
      <c r="G99" s="53">
        <v>2500</v>
      </c>
      <c r="H99" s="54">
        <f t="shared" si="10"/>
        <v>0</v>
      </c>
      <c r="I99" s="55"/>
      <c r="J99" s="50"/>
      <c r="K99" s="51"/>
      <c r="L99" s="62"/>
      <c r="M99" s="16"/>
      <c r="N99" s="16"/>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236" t="s">
        <v>94</v>
      </c>
      <c r="B100" s="237"/>
      <c r="C100" s="237"/>
      <c r="D100" s="237"/>
      <c r="E100" s="123" t="s">
        <v>87</v>
      </c>
      <c r="F100" s="128"/>
      <c r="G100" s="36">
        <v>1600</v>
      </c>
      <c r="H100" s="48">
        <f t="shared" si="10"/>
        <v>0</v>
      </c>
      <c r="I100" s="49"/>
      <c r="J100" s="50"/>
      <c r="K100" s="51"/>
      <c r="L100" s="62"/>
      <c r="M100" s="16"/>
      <c r="N100" s="16"/>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249" t="s">
        <v>95</v>
      </c>
      <c r="B101" s="250"/>
      <c r="C101" s="250"/>
      <c r="D101" s="250"/>
      <c r="E101" s="56" t="s">
        <v>87</v>
      </c>
      <c r="F101" s="128"/>
      <c r="G101" s="57">
        <v>1100</v>
      </c>
      <c r="H101" s="58">
        <f t="shared" si="10"/>
        <v>0</v>
      </c>
      <c r="I101" s="49"/>
      <c r="J101" s="50"/>
      <c r="K101" s="51"/>
      <c r="L101" s="62"/>
      <c r="M101" s="16"/>
      <c r="N101" s="16"/>
      <c r="O101" s="16"/>
      <c r="P101" s="16"/>
      <c r="Q101" s="16"/>
      <c r="R101" s="16"/>
      <c r="S101" s="16"/>
      <c r="T101" s="16"/>
      <c r="U101" s="16"/>
      <c r="V101" s="16"/>
      <c r="W101" s="16"/>
      <c r="X101" s="16"/>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236" t="s">
        <v>96</v>
      </c>
      <c r="B102" s="237"/>
      <c r="C102" s="237"/>
      <c r="D102" s="237"/>
      <c r="E102" s="123" t="s">
        <v>87</v>
      </c>
      <c r="F102" s="128"/>
      <c r="G102" s="36">
        <v>2700</v>
      </c>
      <c r="H102" s="48">
        <f t="shared" si="10"/>
        <v>0</v>
      </c>
      <c r="I102" s="59"/>
      <c r="J102" s="50"/>
      <c r="K102" s="51"/>
      <c r="L102" s="62"/>
      <c r="M102" s="16"/>
      <c r="N102" s="16"/>
      <c r="O102" s="16"/>
      <c r="P102" s="16"/>
      <c r="Q102" s="16"/>
      <c r="R102" s="16"/>
      <c r="S102" s="16"/>
      <c r="T102" s="16"/>
      <c r="U102" s="16"/>
      <c r="V102" s="16"/>
      <c r="W102" s="16"/>
      <c r="X102" s="16"/>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238" t="s">
        <v>97</v>
      </c>
      <c r="B103" s="239"/>
      <c r="C103" s="239"/>
      <c r="D103" s="240"/>
      <c r="E103" s="123" t="s">
        <v>87</v>
      </c>
      <c r="F103" s="128"/>
      <c r="G103" s="36">
        <v>2500</v>
      </c>
      <c r="H103" s="48">
        <f t="shared" si="10"/>
        <v>0</v>
      </c>
      <c r="I103" s="59"/>
      <c r="J103" s="50"/>
      <c r="K103" s="51"/>
      <c r="L103" s="62"/>
      <c r="M103" s="16"/>
      <c r="N103" s="16"/>
      <c r="O103" s="16"/>
      <c r="P103" s="16"/>
      <c r="Q103" s="16"/>
      <c r="R103" s="16"/>
      <c r="S103" s="16"/>
      <c r="T103" s="16"/>
      <c r="U103" s="16"/>
      <c r="V103" s="16"/>
      <c r="W103" s="16"/>
      <c r="X103" s="16"/>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236" t="s">
        <v>98</v>
      </c>
      <c r="B104" s="237"/>
      <c r="C104" s="237"/>
      <c r="D104" s="237"/>
      <c r="E104" s="123" t="s">
        <v>87</v>
      </c>
      <c r="F104" s="128"/>
      <c r="G104" s="36">
        <v>13373</v>
      </c>
      <c r="H104" s="48">
        <f t="shared" si="10"/>
        <v>0</v>
      </c>
      <c r="I104" s="59"/>
      <c r="J104" s="50"/>
      <c r="K104" s="51"/>
      <c r="L104" s="62"/>
      <c r="M104" s="16"/>
      <c r="N104" s="16"/>
      <c r="O104" s="16"/>
      <c r="P104" s="16"/>
      <c r="Q104" s="16"/>
      <c r="R104" s="16"/>
      <c r="S104" s="16"/>
      <c r="T104" s="16"/>
      <c r="U104" s="16"/>
      <c r="V104" s="16"/>
      <c r="W104" s="16"/>
      <c r="X104" s="16"/>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238" t="s">
        <v>99</v>
      </c>
      <c r="B105" s="239"/>
      <c r="C105" s="239"/>
      <c r="D105" s="240"/>
      <c r="E105" s="123" t="s">
        <v>87</v>
      </c>
      <c r="F105" s="128"/>
      <c r="G105" s="36">
        <v>800</v>
      </c>
      <c r="H105" s="48">
        <f t="shared" si="10"/>
        <v>0</v>
      </c>
      <c r="I105" s="59"/>
      <c r="J105" s="50"/>
      <c r="K105" s="51"/>
      <c r="L105" s="62"/>
      <c r="M105" s="16"/>
      <c r="N105" s="16"/>
      <c r="O105" s="16"/>
      <c r="P105" s="16"/>
      <c r="Q105" s="16"/>
      <c r="R105" s="16"/>
      <c r="S105" s="16"/>
      <c r="T105" s="16"/>
      <c r="U105" s="16"/>
      <c r="V105" s="16"/>
      <c r="W105" s="16"/>
      <c r="X105" s="16"/>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251" t="s">
        <v>100</v>
      </c>
      <c r="B106" s="252"/>
      <c r="C106" s="252"/>
      <c r="D106" s="252"/>
      <c r="E106" s="4" t="s">
        <v>87</v>
      </c>
      <c r="F106" s="128"/>
      <c r="G106" s="31">
        <v>1900</v>
      </c>
      <c r="H106" s="60">
        <f t="shared" si="10"/>
        <v>0</v>
      </c>
      <c r="I106" s="61"/>
      <c r="J106" s="50"/>
      <c r="K106" s="51"/>
      <c r="L106" s="62"/>
      <c r="M106" s="16"/>
      <c r="N106" s="16"/>
      <c r="O106" s="16"/>
      <c r="P106" s="16"/>
      <c r="Q106" s="16"/>
      <c r="R106" s="16"/>
      <c r="S106" s="16"/>
      <c r="T106" s="16"/>
      <c r="U106" s="16"/>
      <c r="V106" s="16"/>
      <c r="W106" s="16"/>
      <c r="X106" s="16"/>
      <c r="Y106" s="16"/>
      <c r="Z106" s="17"/>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row>
    <row r="107" spans="1:72" ht="15.75">
      <c r="A107" s="236" t="s">
        <v>101</v>
      </c>
      <c r="B107" s="237"/>
      <c r="C107" s="237"/>
      <c r="D107" s="237"/>
      <c r="E107" s="123" t="s">
        <v>87</v>
      </c>
      <c r="F107" s="128"/>
      <c r="G107" s="36">
        <v>2000</v>
      </c>
      <c r="H107" s="48">
        <f t="shared" si="10"/>
        <v>0</v>
      </c>
      <c r="I107" s="59"/>
      <c r="J107" s="50"/>
      <c r="K107" s="51"/>
      <c r="L107" s="62"/>
      <c r="M107" s="16"/>
      <c r="N107" s="16"/>
      <c r="O107" s="16"/>
      <c r="P107" s="16"/>
      <c r="Q107" s="16"/>
      <c r="R107" s="16"/>
      <c r="S107" s="16"/>
      <c r="T107" s="16"/>
      <c r="U107" s="16"/>
      <c r="V107" s="16"/>
      <c r="W107" s="16"/>
      <c r="X107" s="16"/>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236" t="s">
        <v>102</v>
      </c>
      <c r="B108" s="237"/>
      <c r="C108" s="237"/>
      <c r="D108" s="237"/>
      <c r="E108" s="123" t="s">
        <v>87</v>
      </c>
      <c r="F108" s="128"/>
      <c r="G108" s="36">
        <v>200</v>
      </c>
      <c r="H108" s="48">
        <f t="shared" si="10"/>
        <v>0</v>
      </c>
      <c r="I108" s="59"/>
      <c r="J108" s="50"/>
      <c r="K108" s="51"/>
      <c r="L108" s="62"/>
      <c r="M108" s="16"/>
      <c r="N108" s="16"/>
      <c r="O108" s="16"/>
      <c r="P108" s="16"/>
      <c r="Q108" s="16"/>
      <c r="R108" s="16"/>
      <c r="S108" s="16"/>
      <c r="T108" s="16"/>
      <c r="U108" s="16"/>
      <c r="V108" s="16"/>
      <c r="W108" s="16"/>
      <c r="X108" s="16"/>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238" t="s">
        <v>103</v>
      </c>
      <c r="B109" s="239"/>
      <c r="C109" s="239"/>
      <c r="D109" s="240"/>
      <c r="E109" s="123" t="s">
        <v>87</v>
      </c>
      <c r="F109" s="128"/>
      <c r="G109" s="36">
        <v>1100</v>
      </c>
      <c r="H109" s="48">
        <f t="shared" si="10"/>
        <v>0</v>
      </c>
      <c r="I109" s="59"/>
      <c r="J109" s="50"/>
      <c r="K109" s="51"/>
      <c r="L109" s="62"/>
      <c r="M109" s="16"/>
      <c r="N109" s="16"/>
      <c r="O109" s="16"/>
      <c r="P109" s="16"/>
      <c r="Q109" s="16"/>
      <c r="R109" s="16"/>
      <c r="S109" s="16"/>
      <c r="T109" s="16"/>
      <c r="U109" s="16"/>
      <c r="V109" s="16"/>
      <c r="W109" s="16"/>
      <c r="X109" s="16"/>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241" t="s">
        <v>104</v>
      </c>
      <c r="B110" s="241"/>
      <c r="C110" s="241"/>
      <c r="D110" s="241"/>
      <c r="E110" s="63" t="s">
        <v>87</v>
      </c>
      <c r="F110" s="128"/>
      <c r="G110" s="36">
        <v>2200</v>
      </c>
      <c r="H110" s="48">
        <f t="shared" si="10"/>
        <v>0</v>
      </c>
      <c r="I110" s="59"/>
      <c r="J110" s="50"/>
      <c r="K110" s="51"/>
      <c r="L110" s="62"/>
      <c r="M110" s="16"/>
      <c r="N110" s="16"/>
      <c r="O110" s="16"/>
      <c r="P110" s="16"/>
      <c r="Q110" s="16"/>
      <c r="R110" s="16"/>
      <c r="S110" s="16"/>
      <c r="T110" s="16"/>
      <c r="U110" s="16"/>
      <c r="V110" s="16"/>
      <c r="W110" s="16"/>
      <c r="X110" s="16"/>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242" t="s">
        <v>105</v>
      </c>
      <c r="B111" s="243"/>
      <c r="C111" s="243"/>
      <c r="D111" s="244"/>
      <c r="E111" s="4" t="s">
        <v>87</v>
      </c>
      <c r="F111" s="128"/>
      <c r="G111" s="31">
        <v>1420</v>
      </c>
      <c r="H111" s="60">
        <f t="shared" si="10"/>
        <v>0</v>
      </c>
      <c r="I111" s="64"/>
      <c r="J111" s="50"/>
      <c r="K111" s="51"/>
      <c r="L111" s="62"/>
      <c r="M111" s="16"/>
      <c r="N111" s="16"/>
      <c r="O111" s="16"/>
      <c r="P111" s="16"/>
      <c r="Q111" s="16"/>
      <c r="R111" s="16"/>
      <c r="S111" s="16"/>
      <c r="T111" s="16"/>
      <c r="U111" s="16"/>
      <c r="V111" s="16"/>
      <c r="W111" s="16"/>
      <c r="X111" s="16"/>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6.5" thickBot="1">
      <c r="A112" s="236" t="s">
        <v>106</v>
      </c>
      <c r="B112" s="237"/>
      <c r="C112" s="237"/>
      <c r="D112" s="237"/>
      <c r="E112" s="123" t="s">
        <v>87</v>
      </c>
      <c r="F112" s="128"/>
      <c r="G112" s="36">
        <v>383.5</v>
      </c>
      <c r="H112" s="99">
        <f>(F112*G112)</f>
        <v>0</v>
      </c>
      <c r="I112" s="65"/>
      <c r="J112" s="66"/>
      <c r="K112" s="67"/>
      <c r="L112" s="62"/>
      <c r="M112" s="16"/>
      <c r="N112" s="16"/>
      <c r="O112" s="16"/>
      <c r="P112" s="16"/>
      <c r="Q112" s="16"/>
      <c r="R112" s="16"/>
      <c r="S112" s="16"/>
      <c r="T112" s="16"/>
      <c r="U112" s="16"/>
      <c r="V112" s="16"/>
      <c r="W112" s="16"/>
      <c r="X112" s="16"/>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6.5" thickBot="1">
      <c r="A113" s="16"/>
      <c r="B113" s="16"/>
      <c r="C113" s="16"/>
      <c r="D113" s="16"/>
      <c r="E113" s="16"/>
      <c r="F113" s="18"/>
      <c r="G113" s="125" t="s">
        <v>107</v>
      </c>
      <c r="H113" s="110">
        <f>SUM(H93:H112)</f>
        <v>0</v>
      </c>
      <c r="I113" s="68"/>
      <c r="J113" s="69"/>
      <c r="K113" s="70"/>
      <c r="L113" s="135"/>
      <c r="M113" s="7"/>
      <c r="N113" s="7"/>
      <c r="O113" s="16"/>
      <c r="P113" s="16"/>
      <c r="Q113" s="16"/>
      <c r="R113" s="16"/>
      <c r="S113" s="16"/>
      <c r="T113" s="16"/>
      <c r="U113" s="16"/>
      <c r="V113" s="16"/>
      <c r="W113" s="16"/>
      <c r="X113" s="16"/>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6"/>
      <c r="B114" s="16"/>
      <c r="C114" s="16"/>
      <c r="D114" s="16"/>
      <c r="E114" s="16"/>
      <c r="F114" s="7"/>
      <c r="G114" s="38"/>
      <c r="H114" s="22"/>
      <c r="I114" s="71"/>
      <c r="J114" s="18"/>
      <c r="K114" s="137"/>
      <c r="L114" s="136"/>
      <c r="M114" s="7"/>
      <c r="N114" s="7"/>
      <c r="O114" s="16"/>
      <c r="P114" s="16"/>
      <c r="Q114" s="16"/>
      <c r="R114" s="16"/>
      <c r="S114" s="16"/>
      <c r="T114" s="16"/>
      <c r="U114" s="16"/>
      <c r="V114" s="16"/>
      <c r="W114" s="16"/>
      <c r="X114" s="16"/>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6"/>
      <c r="B115" s="16"/>
      <c r="C115" s="16"/>
      <c r="D115" s="16"/>
      <c r="E115" s="138">
        <v>0</v>
      </c>
      <c r="F115" s="7"/>
      <c r="G115" s="38"/>
      <c r="H115" s="142">
        <f>+E115</f>
        <v>0</v>
      </c>
      <c r="I115" s="245" t="s">
        <v>130</v>
      </c>
      <c r="J115" s="230" t="s">
        <v>108</v>
      </c>
      <c r="K115" s="232"/>
      <c r="L115" s="16"/>
      <c r="M115" s="7"/>
      <c r="N115" s="233"/>
      <c r="O115" s="16"/>
      <c r="P115" s="16"/>
      <c r="Q115" s="16"/>
      <c r="R115" s="16"/>
      <c r="S115" s="16"/>
      <c r="T115" s="16"/>
      <c r="U115" s="16"/>
      <c r="V115" s="16"/>
      <c r="W115" s="16"/>
      <c r="X115" s="16"/>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6"/>
      <c r="B116" s="16"/>
      <c r="C116" s="16"/>
      <c r="D116" s="16"/>
      <c r="E116" s="16"/>
      <c r="F116" s="234" t="s">
        <v>109</v>
      </c>
      <c r="G116" s="235"/>
      <c r="H116" s="73">
        <f>H90+H113</f>
        <v>0</v>
      </c>
      <c r="I116" s="246"/>
      <c r="J116" s="231"/>
      <c r="K116" s="232"/>
      <c r="L116" s="16"/>
      <c r="M116" s="7"/>
      <c r="N116" s="233"/>
      <c r="O116" s="16"/>
      <c r="P116" s="16"/>
      <c r="Q116" s="16"/>
      <c r="R116" s="16"/>
      <c r="S116" s="16"/>
      <c r="T116" s="16"/>
      <c r="U116" s="16"/>
      <c r="V116" s="16"/>
      <c r="W116" s="16"/>
      <c r="X116" s="16"/>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6"/>
      <c r="B117" s="16">
        <f>1.13*1.15</f>
        <v>1.2994999999999999</v>
      </c>
      <c r="C117" s="16"/>
      <c r="D117" s="16" t="s">
        <v>173</v>
      </c>
      <c r="E117" s="27"/>
      <c r="F117" s="74" t="s">
        <v>110</v>
      </c>
      <c r="G117" s="172">
        <v>1.1000000000000001</v>
      </c>
      <c r="H117" s="116">
        <f>H116*G117-H116</f>
        <v>0</v>
      </c>
      <c r="I117" s="115">
        <f>+(H124-K123)*0.23</f>
        <v>0</v>
      </c>
      <c r="J117" s="117">
        <f>H117-M123</f>
        <v>0</v>
      </c>
      <c r="K117" s="9"/>
      <c r="L117" s="9"/>
      <c r="M117" s="9"/>
      <c r="N117" s="126" t="s">
        <v>171</v>
      </c>
      <c r="O117" s="126"/>
      <c r="P117" s="16"/>
      <c r="Q117" s="16"/>
      <c r="R117" s="16"/>
      <c r="S117" s="16"/>
      <c r="T117" s="16"/>
      <c r="U117" s="16"/>
      <c r="V117" s="16"/>
      <c r="W117" s="16"/>
      <c r="X117" s="16"/>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6"/>
      <c r="B118" s="16"/>
      <c r="C118" s="16"/>
      <c r="D118" s="16"/>
      <c r="E118" s="27"/>
      <c r="F118" s="77" t="s">
        <v>111</v>
      </c>
      <c r="G118" s="78"/>
      <c r="H118" s="13">
        <f>H116+H117</f>
        <v>0</v>
      </c>
      <c r="I118" s="20"/>
      <c r="J118" s="79"/>
      <c r="K118" s="22"/>
      <c r="L118" s="22"/>
      <c r="M118" s="7"/>
      <c r="N118" s="126"/>
      <c r="O118" s="126"/>
      <c r="P118" s="16"/>
      <c r="Q118" s="16"/>
      <c r="R118" s="16"/>
      <c r="S118" s="16"/>
      <c r="T118" s="16"/>
      <c r="U118" s="16"/>
      <c r="V118" s="16"/>
      <c r="W118" s="16"/>
      <c r="X118" s="16"/>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A119" s="16"/>
      <c r="B119" s="16"/>
      <c r="C119" s="16"/>
      <c r="D119" s="16"/>
      <c r="E119" s="27"/>
      <c r="F119" s="124" t="s">
        <v>113</v>
      </c>
      <c r="G119" s="82">
        <v>0.06</v>
      </c>
      <c r="H119" s="13">
        <f>H118*G119</f>
        <v>0</v>
      </c>
      <c r="I119" s="83"/>
      <c r="J119" s="80"/>
      <c r="K119" s="81" t="s">
        <v>112</v>
      </c>
      <c r="L119" s="111" t="s">
        <v>131</v>
      </c>
      <c r="M119" s="7"/>
      <c r="N119" s="135"/>
      <c r="O119" s="16"/>
      <c r="P119" s="16"/>
      <c r="Q119" s="16"/>
      <c r="R119" s="16"/>
      <c r="S119" s="16"/>
      <c r="T119" s="16"/>
      <c r="U119" s="16"/>
      <c r="V119" s="16"/>
      <c r="W119" s="16"/>
      <c r="X119" s="16"/>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A120" s="16"/>
      <c r="B120" s="16"/>
      <c r="C120" s="16"/>
      <c r="D120" s="16"/>
      <c r="E120" s="27"/>
      <c r="F120" s="4" t="s">
        <v>115</v>
      </c>
      <c r="G120" s="77"/>
      <c r="H120" s="13">
        <f>H118+H119</f>
        <v>0</v>
      </c>
      <c r="I120" s="80"/>
      <c r="J120" s="80" t="s">
        <v>114</v>
      </c>
      <c r="K120" s="6">
        <f>+H30</f>
        <v>0</v>
      </c>
      <c r="L120" s="112"/>
      <c r="M120" s="135"/>
      <c r="N120" s="7"/>
      <c r="O120" s="16"/>
      <c r="P120" s="16"/>
      <c r="Q120" s="16"/>
      <c r="R120" s="16"/>
      <c r="S120" s="16"/>
      <c r="T120" s="16"/>
      <c r="U120" s="16"/>
      <c r="V120" s="16"/>
      <c r="W120" s="16"/>
      <c r="X120" s="16"/>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row r="121" spans="1:72" ht="15.75">
      <c r="A121" s="16"/>
      <c r="B121" s="16"/>
      <c r="C121" s="16"/>
      <c r="D121" s="16"/>
      <c r="E121" s="170">
        <v>0.27500000000000002</v>
      </c>
      <c r="F121" s="124" t="s">
        <v>117</v>
      </c>
      <c r="G121" s="82">
        <v>0.2</v>
      </c>
      <c r="H121" s="13">
        <f>H120*G121</f>
        <v>0</v>
      </c>
      <c r="I121" s="80"/>
      <c r="J121" s="80" t="s">
        <v>116</v>
      </c>
      <c r="K121" s="6">
        <f>H58</f>
        <v>0</v>
      </c>
      <c r="L121" s="112"/>
      <c r="M121" s="135"/>
      <c r="N121" s="7"/>
      <c r="O121" s="16"/>
      <c r="P121" s="16"/>
      <c r="Q121" s="16"/>
      <c r="R121" s="16"/>
      <c r="S121" s="16"/>
      <c r="T121" s="16"/>
      <c r="U121" s="16"/>
      <c r="V121" s="16"/>
      <c r="W121" s="16"/>
      <c r="X121" s="16"/>
      <c r="Y121" s="1"/>
      <c r="Z121" s="120"/>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row>
    <row r="122" spans="1:72" ht="15.75">
      <c r="A122" s="16"/>
      <c r="B122" s="16"/>
      <c r="C122" s="16"/>
      <c r="D122" s="16"/>
      <c r="E122" s="16"/>
      <c r="F122" s="124" t="s">
        <v>119</v>
      </c>
      <c r="G122" s="74"/>
      <c r="H122" s="85">
        <f>H120+H121</f>
        <v>0</v>
      </c>
      <c r="I122" s="13"/>
      <c r="J122" s="80" t="s">
        <v>118</v>
      </c>
      <c r="K122" s="6">
        <f>H90-H60</f>
        <v>0</v>
      </c>
      <c r="L122" s="112"/>
      <c r="M122" s="84" t="s">
        <v>127</v>
      </c>
      <c r="N122" s="7"/>
      <c r="O122" s="16"/>
      <c r="P122" s="16"/>
      <c r="Q122" s="16"/>
      <c r="R122" s="16"/>
      <c r="S122" s="16"/>
      <c r="T122" s="16"/>
      <c r="U122" s="16"/>
      <c r="V122" s="16"/>
      <c r="W122" s="16"/>
      <c r="X122" s="16"/>
      <c r="Y122" s="1"/>
      <c r="Z122" s="120"/>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row>
    <row r="123" spans="1:72" ht="15.75">
      <c r="A123" s="16"/>
      <c r="B123" s="16"/>
      <c r="C123" s="16"/>
      <c r="D123" s="16"/>
      <c r="E123" s="16"/>
      <c r="F123" s="124"/>
      <c r="G123" s="87"/>
      <c r="H123" s="13"/>
      <c r="I123" s="88" t="s">
        <v>120</v>
      </c>
      <c r="J123" s="86" t="s">
        <v>56</v>
      </c>
      <c r="K123" s="6">
        <f>SUM(K120:K122)</f>
        <v>0</v>
      </c>
      <c r="L123" s="113">
        <f>H122-H121</f>
        <v>0</v>
      </c>
      <c r="M123" s="114">
        <f>+(L123-K123)*0.3</f>
        <v>0</v>
      </c>
      <c r="N123" s="7"/>
      <c r="O123" s="16"/>
      <c r="P123" s="16"/>
      <c r="Q123" s="16"/>
      <c r="R123" s="16"/>
      <c r="S123" s="16"/>
      <c r="T123" s="16"/>
      <c r="U123" s="16"/>
      <c r="V123" s="16"/>
      <c r="W123" s="16"/>
      <c r="X123" s="16"/>
      <c r="Y123" s="1"/>
      <c r="Z123" s="120"/>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row>
    <row r="124" spans="1:72" ht="15.75">
      <c r="A124" s="16"/>
      <c r="B124" s="16" t="s">
        <v>121</v>
      </c>
      <c r="C124" s="16"/>
      <c r="D124" s="16"/>
      <c r="E124" s="16"/>
      <c r="F124" s="124" t="s">
        <v>126</v>
      </c>
      <c r="G124" s="90"/>
      <c r="H124" s="98">
        <f>H122+H123</f>
        <v>0</v>
      </c>
      <c r="I124" s="13"/>
      <c r="J124" s="89" t="e">
        <f>H122/H116</f>
        <v>#DIV/0!</v>
      </c>
      <c r="K124" s="7"/>
      <c r="L124" s="7"/>
      <c r="M124" s="23"/>
      <c r="N124" s="7"/>
      <c r="O124" s="16"/>
      <c r="P124" s="16"/>
      <c r="Q124" s="16"/>
      <c r="R124" s="16"/>
      <c r="S124" s="16"/>
      <c r="T124" s="16"/>
      <c r="U124" s="16"/>
      <c r="V124" s="16"/>
      <c r="W124" s="16"/>
      <c r="X124" s="16"/>
      <c r="Y124" s="1"/>
      <c r="Z124" s="120"/>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row>
    <row r="125" spans="1:72" ht="15.75">
      <c r="A125" s="16"/>
      <c r="B125" s="139" t="s">
        <v>172</v>
      </c>
      <c r="C125" s="139" t="s">
        <v>123</v>
      </c>
      <c r="D125" s="140" t="s">
        <v>124</v>
      </c>
      <c r="E125" s="132"/>
      <c r="F125" s="7"/>
      <c r="G125" s="92"/>
      <c r="H125" s="9"/>
      <c r="I125" s="7"/>
      <c r="J125" s="7"/>
      <c r="K125" s="7"/>
      <c r="L125" s="7"/>
      <c r="M125" s="9"/>
      <c r="N125" s="91"/>
      <c r="O125" s="16"/>
      <c r="P125" s="16"/>
      <c r="Q125" s="16"/>
      <c r="R125" s="16"/>
      <c r="S125" s="16"/>
      <c r="T125" s="16"/>
      <c r="U125" s="16"/>
      <c r="V125" s="16"/>
      <c r="W125" s="16"/>
      <c r="X125" s="16"/>
      <c r="Y125" s="1"/>
      <c r="Z125" s="120"/>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row>
    <row r="126" spans="1:72" ht="15.75">
      <c r="A126" s="16"/>
      <c r="B126" s="141">
        <v>0.27500000000000002</v>
      </c>
      <c r="C126" s="141">
        <v>0.05</v>
      </c>
      <c r="D126" s="171">
        <f>1.275*1.05</f>
        <v>1.3387499999999999</v>
      </c>
      <c r="E126" s="16"/>
      <c r="F126" s="92"/>
      <c r="G126" s="93"/>
      <c r="H126" s="9"/>
      <c r="I126" s="7"/>
      <c r="J126" s="7"/>
      <c r="K126" s="7"/>
      <c r="L126" s="7"/>
      <c r="M126" s="9"/>
      <c r="N126" s="7"/>
      <c r="O126" s="16"/>
      <c r="P126" s="16"/>
      <c r="Q126" s="16"/>
      <c r="R126" s="16"/>
      <c r="S126" s="16"/>
      <c r="T126" s="16"/>
      <c r="U126" s="16"/>
      <c r="V126" s="16"/>
      <c r="W126" s="16"/>
      <c r="X126" s="16"/>
      <c r="Y126" s="1"/>
      <c r="Z126" s="120"/>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row>
    <row r="127" spans="1:72" ht="15.75">
      <c r="A127" s="16"/>
      <c r="B127" s="16"/>
      <c r="C127" s="16"/>
      <c r="D127" s="170">
        <v>0.33879999999999999</v>
      </c>
      <c r="E127" s="16"/>
      <c r="F127" s="23"/>
      <c r="G127" s="94"/>
      <c r="H127" s="93"/>
      <c r="I127" s="27"/>
      <c r="J127" s="7"/>
      <c r="K127" s="7"/>
      <c r="L127" s="7"/>
      <c r="M127" s="7"/>
      <c r="N127" s="7"/>
      <c r="O127" s="16"/>
      <c r="P127" s="16"/>
      <c r="Q127" s="16"/>
      <c r="R127" s="16"/>
      <c r="S127" s="16"/>
      <c r="T127" s="16"/>
      <c r="U127" s="16"/>
      <c r="V127" s="16"/>
      <c r="W127" s="16"/>
      <c r="X127" s="16"/>
      <c r="Y127" s="1"/>
      <c r="Z127" s="120"/>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row>
    <row r="128" spans="1:72" ht="15.75">
      <c r="A128" s="1"/>
      <c r="B128" s="1"/>
      <c r="C128" s="1"/>
      <c r="D128" s="1"/>
      <c r="E128" s="1"/>
      <c r="F128" s="23"/>
      <c r="G128" s="94"/>
      <c r="H128" s="93"/>
      <c r="I128" s="95"/>
      <c r="J128" s="18"/>
      <c r="K128" s="18"/>
      <c r="L128" s="18"/>
      <c r="M128" s="18"/>
      <c r="N128" s="18"/>
      <c r="O128" s="1"/>
      <c r="P128" s="1"/>
      <c r="Q128" s="1"/>
      <c r="R128" s="1"/>
      <c r="S128" s="1"/>
      <c r="T128" s="1"/>
      <c r="U128" s="1"/>
      <c r="V128" s="1"/>
      <c r="W128" s="1"/>
      <c r="X128" s="1"/>
      <c r="Y128" s="1"/>
      <c r="Z128" s="120"/>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row>
    <row r="129" spans="1:72" ht="15.75">
      <c r="A129" s="1"/>
      <c r="B129" s="1"/>
      <c r="C129" s="1"/>
      <c r="D129" s="1"/>
      <c r="E129" s="1"/>
      <c r="F129" s="23"/>
      <c r="G129" s="76"/>
      <c r="H129" s="76"/>
      <c r="I129" s="18"/>
      <c r="J129" s="18"/>
      <c r="K129" s="18"/>
      <c r="L129" s="18"/>
      <c r="M129" s="18"/>
      <c r="N129" s="18"/>
      <c r="O129" s="1"/>
      <c r="P129" s="1"/>
      <c r="Q129" s="1"/>
      <c r="R129" s="1"/>
      <c r="S129" s="1"/>
      <c r="T129" s="1"/>
      <c r="U129" s="1"/>
      <c r="V129" s="1"/>
      <c r="W129" s="1"/>
      <c r="X129" s="1"/>
      <c r="Y129" s="1"/>
      <c r="Z129" s="120"/>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row>
    <row r="130" spans="1:72" ht="15.75">
      <c r="A130" s="1"/>
      <c r="B130" s="1"/>
      <c r="C130" s="1"/>
      <c r="D130" s="1"/>
      <c r="E130" s="1"/>
      <c r="F130" s="23"/>
      <c r="G130" s="5"/>
      <c r="H130" s="1"/>
      <c r="I130" s="1"/>
      <c r="J130" s="18"/>
      <c r="K130" s="18"/>
      <c r="L130" s="18"/>
      <c r="M130" s="18"/>
      <c r="N130" s="18"/>
      <c r="O130" s="1"/>
      <c r="P130" s="1"/>
      <c r="Q130" s="1"/>
      <c r="R130" s="1"/>
      <c r="S130" s="1"/>
      <c r="T130" s="1"/>
      <c r="U130" s="1"/>
      <c r="V130" s="1"/>
      <c r="W130" s="1"/>
      <c r="X130" s="1"/>
      <c r="Y130" s="1"/>
      <c r="Z130" s="120"/>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row>
    <row r="131" spans="1:72" ht="15.75">
      <c r="A131" s="1"/>
      <c r="B131" s="1"/>
      <c r="C131" s="1"/>
      <c r="D131" s="1"/>
      <c r="E131" s="1"/>
      <c r="F131" s="1"/>
      <c r="G131" s="18"/>
      <c r="H131" s="41"/>
      <c r="I131" s="1"/>
      <c r="J131" s="1"/>
      <c r="K131" s="1"/>
      <c r="L131" s="1"/>
      <c r="M131" s="1"/>
      <c r="N131" s="1"/>
      <c r="O131" s="1"/>
      <c r="P131" s="1"/>
      <c r="Q131" s="1"/>
      <c r="R131" s="1"/>
      <c r="S131" s="1"/>
      <c r="T131" s="1"/>
      <c r="U131" s="1"/>
      <c r="V131" s="1"/>
      <c r="W131" s="1"/>
      <c r="X131" s="1"/>
      <c r="Y131" s="1"/>
      <c r="Z131" s="120"/>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row>
    <row r="132" spans="1:72" ht="15.75">
      <c r="A132" s="1"/>
      <c r="B132" s="1"/>
      <c r="C132" s="96"/>
      <c r="D132" s="1"/>
      <c r="E132" s="1"/>
      <c r="F132" s="1"/>
      <c r="G132" s="1"/>
      <c r="H132" s="1"/>
      <c r="I132" s="1"/>
      <c r="J132" s="1"/>
      <c r="K132" s="1"/>
      <c r="L132" s="1"/>
      <c r="M132" s="1"/>
      <c r="N132" s="1"/>
      <c r="O132" s="1"/>
      <c r="P132" s="1"/>
      <c r="Q132" s="1"/>
      <c r="R132" s="1"/>
      <c r="S132" s="1"/>
      <c r="T132" s="1"/>
      <c r="U132" s="1"/>
      <c r="V132" s="1"/>
      <c r="W132" s="1"/>
      <c r="X132" s="1"/>
      <c r="Y132" s="1"/>
      <c r="Z132" s="120"/>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row>
    <row r="133" spans="1:72" ht="15.75">
      <c r="A133" s="1"/>
      <c r="B133" s="1"/>
      <c r="C133" s="96"/>
      <c r="D133" s="1"/>
      <c r="E133" s="1"/>
      <c r="F133" s="1"/>
      <c r="G133" s="18"/>
      <c r="H133" s="41"/>
      <c r="I133" s="1"/>
      <c r="J133" s="1"/>
      <c r="K133" s="1"/>
      <c r="L133" s="1"/>
      <c r="M133" s="1"/>
      <c r="N133" s="1"/>
      <c r="O133" s="1"/>
      <c r="P133" s="1"/>
      <c r="Q133" s="1"/>
      <c r="R133" s="1"/>
      <c r="S133" s="1"/>
      <c r="T133" s="1"/>
      <c r="U133" s="1"/>
      <c r="V133" s="1"/>
      <c r="W133" s="1"/>
      <c r="X133" s="1"/>
      <c r="Y133" s="1"/>
      <c r="Z133" s="120"/>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row>
    <row r="134" spans="1:72" ht="15.75">
      <c r="A134" s="1"/>
      <c r="B134" s="1"/>
      <c r="C134" s="96"/>
      <c r="D134" s="1"/>
      <c r="E134" s="1"/>
      <c r="F134" s="1"/>
      <c r="G134" s="1"/>
      <c r="H134" s="1"/>
      <c r="I134" s="1"/>
      <c r="J134" s="1"/>
      <c r="K134" s="1"/>
      <c r="L134" s="1"/>
      <c r="M134" s="1"/>
      <c r="N134" s="1"/>
      <c r="O134" s="1"/>
      <c r="P134" s="1"/>
      <c r="Q134" s="1"/>
      <c r="R134" s="1"/>
      <c r="S134" s="1"/>
      <c r="T134" s="1"/>
      <c r="U134" s="1"/>
      <c r="V134" s="1"/>
      <c r="W134" s="1"/>
      <c r="X134" s="1"/>
      <c r="Y134" s="1"/>
      <c r="Z134" s="120"/>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row>
    <row r="135" spans="1:72" ht="15.75">
      <c r="A135" s="1"/>
      <c r="B135" s="1"/>
      <c r="C135" s="96"/>
      <c r="D135" s="1"/>
      <c r="E135" s="1"/>
      <c r="F135" s="1"/>
      <c r="G135" s="1"/>
      <c r="H135" s="1"/>
      <c r="I135" s="1"/>
      <c r="J135" s="1"/>
      <c r="K135" s="1"/>
      <c r="L135" s="1"/>
      <c r="M135" s="1"/>
      <c r="N135" s="1"/>
      <c r="O135" s="1"/>
      <c r="P135" s="1"/>
      <c r="Q135" s="1"/>
      <c r="R135" s="1"/>
      <c r="S135" s="1"/>
      <c r="T135" s="1"/>
      <c r="U135" s="1"/>
      <c r="V135" s="1"/>
      <c r="W135" s="1"/>
      <c r="X135" s="1"/>
      <c r="Y135" s="1"/>
      <c r="Z135" s="120"/>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row>
    <row r="136" spans="1:72" ht="15.75">
      <c r="A136" s="1"/>
      <c r="B136" s="1"/>
      <c r="C136" s="40"/>
      <c r="D136" s="96"/>
      <c r="E136" s="96"/>
      <c r="F136" s="1"/>
      <c r="G136" s="1"/>
      <c r="H136" s="1"/>
      <c r="I136" s="1"/>
      <c r="J136" s="1"/>
      <c r="K136" s="1"/>
      <c r="L136" s="1"/>
      <c r="M136" s="1"/>
      <c r="N136" s="1"/>
      <c r="O136" s="1"/>
      <c r="P136" s="1"/>
      <c r="Q136" s="1"/>
      <c r="R136" s="1"/>
      <c r="S136" s="1"/>
      <c r="T136" s="1"/>
      <c r="U136" s="1"/>
      <c r="V136" s="1"/>
      <c r="W136" s="1"/>
      <c r="X136" s="1"/>
      <c r="Y136" s="1"/>
      <c r="Z136" s="120"/>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row>
    <row r="137" spans="1:72" ht="15.75">
      <c r="A137" s="1"/>
      <c r="B137" s="96"/>
      <c r="C137" s="1"/>
      <c r="D137" s="1"/>
      <c r="E137" s="1"/>
      <c r="F137" s="1"/>
      <c r="G137" s="1"/>
      <c r="H137" s="1"/>
      <c r="I137" s="1"/>
      <c r="J137" s="1"/>
      <c r="K137" s="1"/>
      <c r="L137" s="1"/>
      <c r="M137" s="1"/>
      <c r="N137" s="1"/>
      <c r="O137" s="1"/>
      <c r="P137" s="1"/>
      <c r="Q137" s="1"/>
      <c r="R137" s="1"/>
      <c r="S137" s="1"/>
      <c r="T137" s="1"/>
      <c r="U137" s="1"/>
      <c r="V137" s="1"/>
      <c r="W137" s="1"/>
      <c r="X137" s="1"/>
      <c r="Y137" s="1"/>
      <c r="Z137" s="120"/>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row>
    <row r="138" spans="1:72" ht="15.75">
      <c r="A138" s="1"/>
      <c r="B138" s="96"/>
      <c r="C138" s="1"/>
      <c r="D138" s="1"/>
      <c r="E138" s="1"/>
      <c r="F138" s="1"/>
      <c r="G138" s="1"/>
      <c r="H138" s="1"/>
      <c r="I138" s="1"/>
      <c r="J138" s="1"/>
      <c r="K138" s="1"/>
      <c r="L138" s="1"/>
      <c r="M138" s="1"/>
      <c r="N138" s="1"/>
      <c r="O138" s="1"/>
      <c r="P138" s="1"/>
      <c r="Q138" s="1"/>
      <c r="R138" s="1"/>
      <c r="S138" s="1"/>
      <c r="T138" s="1"/>
      <c r="U138" s="1"/>
      <c r="V138" s="1"/>
      <c r="W138" s="1"/>
      <c r="X138" s="1"/>
      <c r="Y138" s="1"/>
      <c r="Z138" s="120"/>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row>
    <row r="139" spans="1:72" ht="15.75">
      <c r="A139" s="1"/>
      <c r="B139" s="96"/>
      <c r="C139" s="96"/>
      <c r="D139" s="96"/>
      <c r="E139" s="96"/>
      <c r="F139" s="1"/>
      <c r="G139" s="1"/>
      <c r="H139" s="1"/>
      <c r="I139" s="1"/>
      <c r="J139" s="1"/>
      <c r="K139" s="1"/>
      <c r="L139" s="1"/>
      <c r="M139" s="1"/>
      <c r="N139" s="1"/>
      <c r="O139" s="1"/>
      <c r="P139" s="1"/>
      <c r="Q139" s="1"/>
      <c r="R139" s="1"/>
      <c r="S139" s="1"/>
      <c r="T139" s="1"/>
      <c r="U139" s="1"/>
      <c r="V139" s="1"/>
      <c r="W139" s="1"/>
      <c r="X139" s="1"/>
      <c r="Y139" s="1"/>
      <c r="Z139" s="120"/>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row>
    <row r="140" spans="1:72" ht="15.75">
      <c r="A140" s="1"/>
      <c r="B140" s="1"/>
      <c r="C140" s="1"/>
      <c r="D140" s="1"/>
      <c r="E140" s="1"/>
      <c r="F140" s="96"/>
      <c r="G140" s="72"/>
      <c r="H140" s="1"/>
      <c r="I140" s="1"/>
      <c r="J140" s="1"/>
      <c r="K140" s="1"/>
      <c r="L140" s="1"/>
      <c r="M140" s="1"/>
      <c r="N140" s="1"/>
      <c r="O140" s="1"/>
      <c r="P140" s="1"/>
      <c r="Q140" s="1"/>
      <c r="R140" s="1"/>
      <c r="S140" s="1"/>
      <c r="T140" s="1"/>
      <c r="U140" s="1"/>
      <c r="V140" s="1"/>
      <c r="W140" s="1"/>
      <c r="X140" s="1"/>
      <c r="Y140" s="1"/>
      <c r="Z140" s="120"/>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row>
    <row r="141" spans="1:72" ht="15.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20"/>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row>
    <row r="142" spans="1:72" ht="15.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20"/>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row>
    <row r="143" spans="1:72" ht="15.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20"/>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row>
    <row r="144" spans="1:72" ht="15.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20"/>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row>
    <row r="145" spans="1:72" ht="15.75">
      <c r="A145" s="1"/>
      <c r="B145" s="1"/>
      <c r="C145" s="1"/>
      <c r="D145" s="1"/>
      <c r="E145" s="1"/>
      <c r="F145" s="1"/>
      <c r="G145" s="1"/>
      <c r="H145" s="1"/>
      <c r="I145" s="1"/>
      <c r="J145" s="1"/>
      <c r="K145" s="1"/>
      <c r="L145" s="1"/>
      <c r="O145" s="1"/>
      <c r="P145" s="1"/>
      <c r="Q145" s="1"/>
      <c r="R145" s="1"/>
      <c r="S145" s="1"/>
      <c r="T145" s="1"/>
      <c r="U145" s="1"/>
      <c r="V145" s="1"/>
      <c r="W145" s="1"/>
      <c r="X145" s="1"/>
      <c r="Y145" s="1"/>
      <c r="Z145" s="120"/>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row>
    <row r="146" spans="1:72" ht="15.75">
      <c r="F146" s="1"/>
      <c r="G146" s="1"/>
      <c r="H146" s="1"/>
      <c r="I146" s="1"/>
      <c r="J146" s="1"/>
      <c r="K146" s="1"/>
      <c r="L146" s="1"/>
      <c r="O146" s="1"/>
      <c r="P146" s="1"/>
      <c r="Q146" s="1"/>
      <c r="R146" s="1"/>
      <c r="S146" s="1"/>
      <c r="T146" s="1"/>
      <c r="U146" s="1"/>
      <c r="V146" s="1"/>
      <c r="W146" s="1"/>
      <c r="X146" s="1"/>
      <c r="Y146" s="1"/>
      <c r="Z146" s="120"/>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row>
    <row r="147" spans="1:72" ht="15.75">
      <c r="J147" s="1"/>
      <c r="K147" s="1"/>
      <c r="L147" s="1"/>
      <c r="M147" s="1"/>
      <c r="N147" s="1"/>
      <c r="O147" s="1"/>
      <c r="P147" s="1"/>
      <c r="Q147" s="1"/>
      <c r="R147" s="1"/>
      <c r="S147" s="1"/>
      <c r="T147" s="1"/>
      <c r="U147" s="1"/>
      <c r="V147" s="1"/>
      <c r="W147" s="1"/>
      <c r="X147" s="1"/>
      <c r="Y147" s="1"/>
      <c r="Z147" s="120"/>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row>
  </sheetData>
  <mergeCells count="103">
    <mergeCell ref="A10:D10"/>
    <mergeCell ref="A11:D11"/>
    <mergeCell ref="A12:D12"/>
    <mergeCell ref="A13:D13"/>
    <mergeCell ref="A14:D14"/>
    <mergeCell ref="A15:D15"/>
    <mergeCell ref="A1:H1"/>
    <mergeCell ref="A2:H2"/>
    <mergeCell ref="B5:J5"/>
    <mergeCell ref="A8:D8"/>
    <mergeCell ref="J8:M8"/>
    <mergeCell ref="A9:D9"/>
    <mergeCell ref="A22:D22"/>
    <mergeCell ref="A23:D23"/>
    <mergeCell ref="A24:D24"/>
    <mergeCell ref="A25:D25"/>
    <mergeCell ref="L25:Q28"/>
    <mergeCell ref="A26:D26"/>
    <mergeCell ref="A27:D27"/>
    <mergeCell ref="A28:D28"/>
    <mergeCell ref="A16:D16"/>
    <mergeCell ref="A17:D17"/>
    <mergeCell ref="A18:D18"/>
    <mergeCell ref="A19:D19"/>
    <mergeCell ref="A20:D20"/>
    <mergeCell ref="A21:D21"/>
    <mergeCell ref="A36:D36"/>
    <mergeCell ref="A37:D37"/>
    <mergeCell ref="A38:D38"/>
    <mergeCell ref="A39:D39"/>
    <mergeCell ref="A40:D40"/>
    <mergeCell ref="A41:D41"/>
    <mergeCell ref="A29:D29"/>
    <mergeCell ref="O32:U32"/>
    <mergeCell ref="V32:X32"/>
    <mergeCell ref="A33:D33"/>
    <mergeCell ref="A34:D34"/>
    <mergeCell ref="A35:D35"/>
    <mergeCell ref="A48:D48"/>
    <mergeCell ref="A49:D49"/>
    <mergeCell ref="A51:D51"/>
    <mergeCell ref="A52:D52"/>
    <mergeCell ref="A53:D53"/>
    <mergeCell ref="A54:D54"/>
    <mergeCell ref="A42:D42"/>
    <mergeCell ref="A43:D43"/>
    <mergeCell ref="A44:D44"/>
    <mergeCell ref="A45:D45"/>
    <mergeCell ref="A46:D46"/>
    <mergeCell ref="A47:D47"/>
    <mergeCell ref="A64:D64"/>
    <mergeCell ref="A65:D65"/>
    <mergeCell ref="A66:D66"/>
    <mergeCell ref="A67:D67"/>
    <mergeCell ref="A68:D68"/>
    <mergeCell ref="A69:D69"/>
    <mergeCell ref="A55:D55"/>
    <mergeCell ref="A56:D56"/>
    <mergeCell ref="A59:D59"/>
    <mergeCell ref="A61:D61"/>
    <mergeCell ref="A62:D62"/>
    <mergeCell ref="A63:D63"/>
    <mergeCell ref="J82:K82"/>
    <mergeCell ref="A83:D83"/>
    <mergeCell ref="A84:D84"/>
    <mergeCell ref="A71:B71"/>
    <mergeCell ref="A72:D72"/>
    <mergeCell ref="A73:D73"/>
    <mergeCell ref="A74:D74"/>
    <mergeCell ref="A76:B76"/>
    <mergeCell ref="A77:D77"/>
    <mergeCell ref="A86:B86"/>
    <mergeCell ref="A87:D87"/>
    <mergeCell ref="A88:D88"/>
    <mergeCell ref="A92:D92"/>
    <mergeCell ref="A93:D93"/>
    <mergeCell ref="A94:D94"/>
    <mergeCell ref="A78:D78"/>
    <mergeCell ref="A79:D79"/>
    <mergeCell ref="A82:B82"/>
    <mergeCell ref="A101:D101"/>
    <mergeCell ref="A102:D102"/>
    <mergeCell ref="A103:D103"/>
    <mergeCell ref="A104:D104"/>
    <mergeCell ref="A105:D105"/>
    <mergeCell ref="A106:D106"/>
    <mergeCell ref="A95:D95"/>
    <mergeCell ref="A96:D96"/>
    <mergeCell ref="A97:D97"/>
    <mergeCell ref="A98:D98"/>
    <mergeCell ref="A99:D99"/>
    <mergeCell ref="A100:D100"/>
    <mergeCell ref="I115:I116"/>
    <mergeCell ref="J115:J116"/>
    <mergeCell ref="K115:K116"/>
    <mergeCell ref="N115:N116"/>
    <mergeCell ref="F116:G116"/>
    <mergeCell ref="A107:D107"/>
    <mergeCell ref="A108:D108"/>
    <mergeCell ref="A109:D109"/>
    <mergeCell ref="A110:D110"/>
    <mergeCell ref="A111:D111"/>
    <mergeCell ref="A112:D112"/>
  </mergeCells>
  <pageMargins left="0.7" right="0.7" top="0.75" bottom="0.75" header="0.3" footer="0.3"/>
  <pageSetup paperSize="9" scale="23" fitToWidth="0" orientation="landscape" horizontalDpi="300" verticalDpi="300" r:id="rId1"/>
  <rowBreaks count="1" manualBreakCount="1">
    <brk id="126"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07353-55FC-4B22-8E46-10BE915AE11C}">
  <sheetPr>
    <pageSetUpPr fitToPage="1"/>
  </sheetPr>
  <dimension ref="A1:BT120"/>
  <sheetViews>
    <sheetView view="pageBreakPreview" topLeftCell="A16" zoomScale="70" zoomScaleNormal="70" zoomScaleSheetLayoutView="70" workbookViewId="0">
      <selection activeCell="I22" sqref="I22:I33"/>
    </sheetView>
  </sheetViews>
  <sheetFormatPr baseColWidth="10" defaultColWidth="10.7109375" defaultRowHeight="15"/>
  <cols>
    <col min="4" max="4" width="14.5703125" customWidth="1"/>
    <col min="8" max="8" width="15.42578125" customWidth="1"/>
    <col min="10" max="10" width="13" customWidth="1"/>
    <col min="11" max="12" width="13.42578125" customWidth="1"/>
    <col min="13" max="13" width="12.5703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136</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180</v>
      </c>
      <c r="B9" s="274"/>
      <c r="C9" s="274"/>
      <c r="D9" s="275"/>
      <c r="E9" s="4" t="s">
        <v>11</v>
      </c>
      <c r="F9" s="128"/>
      <c r="G9" s="129"/>
      <c r="H9" s="148">
        <f>G9*F9</f>
        <v>0</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85"/>
      <c r="B10" s="285"/>
      <c r="C10" s="285"/>
      <c r="D10" s="285"/>
      <c r="E10" s="4" t="s">
        <v>11</v>
      </c>
      <c r="F10" s="128"/>
      <c r="G10" s="129"/>
      <c r="H10" s="148">
        <f t="shared" ref="H10:H16" si="0">G10*F10</f>
        <v>0</v>
      </c>
      <c r="I10" s="134"/>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82"/>
      <c r="B11" s="283"/>
      <c r="C11" s="283"/>
      <c r="D11" s="284"/>
      <c r="E11" s="4" t="s">
        <v>11</v>
      </c>
      <c r="F11" s="128"/>
      <c r="G11" s="129"/>
      <c r="H11" s="148">
        <f t="shared" si="0"/>
        <v>0</v>
      </c>
      <c r="I11" s="134"/>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82"/>
      <c r="B12" s="283"/>
      <c r="C12" s="283"/>
      <c r="D12" s="284"/>
      <c r="E12" s="4" t="s">
        <v>11</v>
      </c>
      <c r="F12" s="128"/>
      <c r="G12" s="129"/>
      <c r="H12" s="148">
        <f t="shared" si="0"/>
        <v>0</v>
      </c>
      <c r="I12" s="134"/>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82"/>
      <c r="B13" s="283"/>
      <c r="C13" s="283"/>
      <c r="D13" s="284"/>
      <c r="E13" s="4" t="s">
        <v>11</v>
      </c>
      <c r="F13" s="128"/>
      <c r="G13" s="129"/>
      <c r="H13" s="148">
        <f t="shared" si="0"/>
        <v>0</v>
      </c>
      <c r="I13" s="134"/>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82"/>
      <c r="B14" s="283"/>
      <c r="C14" s="283"/>
      <c r="D14" s="284"/>
      <c r="E14" s="4" t="s">
        <v>11</v>
      </c>
      <c r="F14" s="128"/>
      <c r="G14" s="129"/>
      <c r="H14" s="148">
        <f t="shared" si="0"/>
        <v>0</v>
      </c>
      <c r="I14" s="134"/>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82"/>
      <c r="B15" s="283"/>
      <c r="C15" s="283"/>
      <c r="D15" s="284"/>
      <c r="E15" s="4" t="s">
        <v>11</v>
      </c>
      <c r="F15" s="128"/>
      <c r="G15" s="129"/>
      <c r="H15" s="148">
        <f t="shared" si="0"/>
        <v>0</v>
      </c>
      <c r="I15" s="134"/>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c r="B16" s="267"/>
      <c r="C16" s="267"/>
      <c r="D16" s="268"/>
      <c r="E16" s="4" t="s">
        <v>11</v>
      </c>
      <c r="F16" s="128"/>
      <c r="G16" s="129"/>
      <c r="H16" s="148">
        <f t="shared" si="0"/>
        <v>0</v>
      </c>
      <c r="I16" s="134">
        <f>H16*1.455</f>
        <v>0</v>
      </c>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16"/>
      <c r="B17" s="16"/>
      <c r="C17" s="16"/>
      <c r="D17" s="16"/>
      <c r="E17" s="16"/>
      <c r="F17" s="16"/>
      <c r="G17" s="6" t="s">
        <v>12</v>
      </c>
      <c r="H17" s="6">
        <f>SUM(H9:H16)</f>
        <v>0</v>
      </c>
      <c r="I17" s="134"/>
      <c r="J17" s="2"/>
      <c r="K17" s="139"/>
      <c r="L17" s="139"/>
      <c r="M17" s="143"/>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
      <c r="B18" s="16"/>
      <c r="C18" s="16"/>
      <c r="D18" s="16"/>
      <c r="E18" s="16"/>
      <c r="F18" s="16"/>
      <c r="G18" s="16"/>
      <c r="H18" s="30"/>
      <c r="I18" s="30"/>
      <c r="J18" s="144"/>
      <c r="K18" s="144"/>
      <c r="L18" s="16"/>
      <c r="M18" s="3"/>
      <c r="N18" s="16"/>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3" t="s">
        <v>13</v>
      </c>
      <c r="B19" s="7"/>
      <c r="C19" s="7"/>
      <c r="D19" s="7"/>
      <c r="E19" s="7"/>
      <c r="F19" s="7"/>
      <c r="G19" s="8"/>
      <c r="H19" s="9"/>
      <c r="I19" s="9"/>
      <c r="J19" s="10"/>
      <c r="K19" s="7"/>
      <c r="L19" s="7"/>
      <c r="M19" s="7"/>
      <c r="N19" s="7"/>
      <c r="O19" s="269" t="s">
        <v>14</v>
      </c>
      <c r="P19" s="270"/>
      <c r="Q19" s="270"/>
      <c r="R19" s="270"/>
      <c r="S19" s="270"/>
      <c r="T19" s="270"/>
      <c r="U19" s="271"/>
      <c r="V19" s="263" t="s">
        <v>15</v>
      </c>
      <c r="W19" s="263"/>
      <c r="X19" s="264"/>
      <c r="Y19" s="1" t="s">
        <v>157</v>
      </c>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31.5">
      <c r="A20" s="265" t="s">
        <v>16</v>
      </c>
      <c r="B20" s="265"/>
      <c r="C20" s="265"/>
      <c r="D20" s="265"/>
      <c r="E20" s="121" t="s">
        <v>8</v>
      </c>
      <c r="F20" s="121" t="s">
        <v>9</v>
      </c>
      <c r="G20" s="121" t="s">
        <v>159</v>
      </c>
      <c r="H20" s="121" t="s">
        <v>0</v>
      </c>
      <c r="I20" s="121" t="s">
        <v>9</v>
      </c>
      <c r="J20" s="121" t="s">
        <v>17</v>
      </c>
      <c r="K20" s="121" t="s">
        <v>0</v>
      </c>
      <c r="L20" s="121" t="s">
        <v>9</v>
      </c>
      <c r="M20" s="11" t="s">
        <v>160</v>
      </c>
      <c r="N20" s="121" t="s">
        <v>0</v>
      </c>
      <c r="O20" s="121" t="s">
        <v>18</v>
      </c>
      <c r="P20" s="121" t="s">
        <v>19</v>
      </c>
      <c r="Q20" s="121" t="s">
        <v>20</v>
      </c>
      <c r="R20" s="121" t="s">
        <v>21</v>
      </c>
      <c r="S20" s="121" t="s">
        <v>22</v>
      </c>
      <c r="T20" s="121" t="s">
        <v>23</v>
      </c>
      <c r="U20" s="121" t="s">
        <v>24</v>
      </c>
      <c r="V20" s="11" t="s">
        <v>25</v>
      </c>
      <c r="W20" s="11" t="s">
        <v>24</v>
      </c>
      <c r="X20" s="11" t="s">
        <v>26</v>
      </c>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42" t="s">
        <v>30</v>
      </c>
      <c r="B21" s="243"/>
      <c r="C21" s="243"/>
      <c r="D21" s="244"/>
      <c r="E21" s="124" t="s">
        <v>28</v>
      </c>
      <c r="F21" s="128"/>
      <c r="G21" s="12">
        <v>390.39</v>
      </c>
      <c r="H21" s="12">
        <f t="shared" ref="H21:H35" si="1">F21*G21</f>
        <v>0</v>
      </c>
      <c r="I21" s="128"/>
      <c r="J21" s="13">
        <v>358.81</v>
      </c>
      <c r="K21" s="13">
        <f t="shared" ref="K21:K43" si="2">I21*J21</f>
        <v>0</v>
      </c>
      <c r="L21" s="129"/>
      <c r="M21" s="13">
        <v>538.27</v>
      </c>
      <c r="N21" s="13">
        <f t="shared" ref="N21:N43" si="3">L21*M21</f>
        <v>0</v>
      </c>
      <c r="O21" s="107"/>
      <c r="P21" s="107"/>
      <c r="Q21" s="107"/>
      <c r="R21" s="107"/>
      <c r="S21" s="107"/>
      <c r="T21" s="107"/>
      <c r="U21" s="107"/>
      <c r="V21" s="15">
        <f t="shared" ref="V21:V43" si="4">+O21+P21+Q21+R21+S21+T21+U21-W21-X21</f>
        <v>0</v>
      </c>
      <c r="W21" s="107"/>
      <c r="X21" s="107"/>
      <c r="Y21" s="16"/>
      <c r="Z21" s="17"/>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row>
    <row r="22" spans="1:72" ht="15.75">
      <c r="A22" s="260" t="s">
        <v>163</v>
      </c>
      <c r="B22" s="260"/>
      <c r="C22" s="260"/>
      <c r="D22" s="260"/>
      <c r="E22" s="124" t="s">
        <v>28</v>
      </c>
      <c r="F22" s="128"/>
      <c r="G22" s="12">
        <v>317.98</v>
      </c>
      <c r="H22" s="12">
        <f t="shared" si="1"/>
        <v>0</v>
      </c>
      <c r="I22" s="128"/>
      <c r="J22" s="13">
        <v>326.25</v>
      </c>
      <c r="K22" s="13">
        <f t="shared" si="2"/>
        <v>0</v>
      </c>
      <c r="L22" s="129"/>
      <c r="M22" s="13">
        <v>489.37</v>
      </c>
      <c r="N22" s="13">
        <f t="shared" si="3"/>
        <v>0</v>
      </c>
      <c r="O22" s="107"/>
      <c r="P22" s="107"/>
      <c r="Q22" s="107"/>
      <c r="R22" s="107"/>
      <c r="S22" s="107"/>
      <c r="T22" s="107"/>
      <c r="U22" s="107"/>
      <c r="V22" s="15">
        <f t="shared" si="4"/>
        <v>0</v>
      </c>
      <c r="W22" s="107"/>
      <c r="X22" s="107"/>
      <c r="Y22" s="16" t="s">
        <v>168</v>
      </c>
      <c r="Z22" s="17"/>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row>
    <row r="23" spans="1:72" s="102" customFormat="1" ht="15.75">
      <c r="A23" s="242" t="s">
        <v>31</v>
      </c>
      <c r="B23" s="243"/>
      <c r="C23" s="243"/>
      <c r="D23" s="244"/>
      <c r="E23" s="124" t="s">
        <v>28</v>
      </c>
      <c r="F23" s="128"/>
      <c r="G23" s="14">
        <v>390.39</v>
      </c>
      <c r="H23" s="12">
        <f t="shared" si="1"/>
        <v>0</v>
      </c>
      <c r="I23" s="128"/>
      <c r="J23" s="13">
        <v>358.81</v>
      </c>
      <c r="K23" s="13">
        <f t="shared" si="2"/>
        <v>0</v>
      </c>
      <c r="L23" s="129"/>
      <c r="M23" s="13">
        <v>538.22</v>
      </c>
      <c r="N23" s="13">
        <f t="shared" si="3"/>
        <v>0</v>
      </c>
      <c r="O23" s="107"/>
      <c r="P23" s="107"/>
      <c r="Q23" s="107"/>
      <c r="R23" s="107"/>
      <c r="S23" s="107"/>
      <c r="T23" s="107"/>
      <c r="U23" s="107"/>
      <c r="V23" s="15">
        <f t="shared" si="4"/>
        <v>0</v>
      </c>
      <c r="W23" s="107"/>
      <c r="X23" s="107"/>
      <c r="Y23" s="7" t="s">
        <v>161</v>
      </c>
      <c r="Z23" s="101"/>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row>
    <row r="24" spans="1:72" s="106" customFormat="1" ht="15.75">
      <c r="A24" s="242" t="s">
        <v>32</v>
      </c>
      <c r="B24" s="243"/>
      <c r="C24" s="243"/>
      <c r="D24" s="244"/>
      <c r="E24" s="124" t="s">
        <v>28</v>
      </c>
      <c r="F24" s="128"/>
      <c r="G24" s="14">
        <v>317.98</v>
      </c>
      <c r="H24" s="12">
        <f t="shared" si="1"/>
        <v>0</v>
      </c>
      <c r="I24" s="128"/>
      <c r="J24" s="13">
        <v>244.27</v>
      </c>
      <c r="K24" s="13">
        <f t="shared" si="2"/>
        <v>0</v>
      </c>
      <c r="L24" s="129"/>
      <c r="M24" s="13">
        <v>489.37</v>
      </c>
      <c r="N24" s="13">
        <f t="shared" si="3"/>
        <v>0</v>
      </c>
      <c r="O24" s="107"/>
      <c r="P24" s="107"/>
      <c r="Q24" s="107"/>
      <c r="R24" s="107"/>
      <c r="S24" s="107"/>
      <c r="T24" s="107"/>
      <c r="U24" s="107"/>
      <c r="V24" s="15">
        <f t="shared" si="4"/>
        <v>0</v>
      </c>
      <c r="W24" s="107"/>
      <c r="X24" s="107"/>
      <c r="Y24" s="104" t="s">
        <v>162</v>
      </c>
      <c r="Z24" s="105"/>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c r="BN24" s="104"/>
      <c r="BO24" s="104"/>
      <c r="BP24" s="104"/>
      <c r="BQ24" s="104"/>
      <c r="BR24" s="104"/>
      <c r="BS24" s="104"/>
      <c r="BT24" s="104"/>
    </row>
    <row r="25" spans="1:72" ht="15.75">
      <c r="A25" s="242" t="s">
        <v>33</v>
      </c>
      <c r="B25" s="243"/>
      <c r="C25" s="243"/>
      <c r="D25" s="244"/>
      <c r="E25" s="124" t="s">
        <v>28</v>
      </c>
      <c r="F25" s="128"/>
      <c r="G25" s="14">
        <v>310.62</v>
      </c>
      <c r="H25" s="12">
        <f t="shared" si="1"/>
        <v>0</v>
      </c>
      <c r="I25" s="128"/>
      <c r="J25" s="13">
        <v>335</v>
      </c>
      <c r="K25" s="13">
        <f t="shared" si="2"/>
        <v>0</v>
      </c>
      <c r="L25" s="129"/>
      <c r="M25" s="13">
        <v>436.87</v>
      </c>
      <c r="N25" s="13">
        <f t="shared" si="3"/>
        <v>0</v>
      </c>
      <c r="O25" s="107"/>
      <c r="P25" s="107"/>
      <c r="Q25" s="107"/>
      <c r="R25" s="107"/>
      <c r="S25" s="107"/>
      <c r="T25" s="107"/>
      <c r="U25" s="107"/>
      <c r="V25" s="15">
        <f t="shared" si="4"/>
        <v>0</v>
      </c>
      <c r="W25" s="107"/>
      <c r="X25" s="107"/>
      <c r="Y25" s="16"/>
      <c r="Z25" s="17"/>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row>
    <row r="26" spans="1:72" s="100" customFormat="1" ht="15.75">
      <c r="A26" s="242" t="s">
        <v>34</v>
      </c>
      <c r="B26" s="243"/>
      <c r="C26" s="243"/>
      <c r="D26" s="244"/>
      <c r="E26" s="124" t="s">
        <v>28</v>
      </c>
      <c r="F26" s="128"/>
      <c r="G26" s="14">
        <v>209.25</v>
      </c>
      <c r="H26" s="12">
        <f t="shared" si="1"/>
        <v>0</v>
      </c>
      <c r="I26" s="128"/>
      <c r="J26" s="13">
        <v>221.7</v>
      </c>
      <c r="K26" s="13">
        <f t="shared" si="2"/>
        <v>0</v>
      </c>
      <c r="L26" s="129"/>
      <c r="M26" s="13">
        <v>437.63</v>
      </c>
      <c r="N26" s="13">
        <f t="shared" si="3"/>
        <v>0</v>
      </c>
      <c r="O26" s="107"/>
      <c r="P26" s="107"/>
      <c r="Q26" s="107"/>
      <c r="R26" s="107"/>
      <c r="S26" s="107"/>
      <c r="T26" s="107"/>
      <c r="U26" s="107"/>
      <c r="V26" s="15">
        <f t="shared" si="4"/>
        <v>0</v>
      </c>
      <c r="W26" s="107"/>
      <c r="X26" s="107"/>
      <c r="Y26" s="16" t="s">
        <v>164</v>
      </c>
      <c r="Z26" s="17"/>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row>
    <row r="27" spans="1:72" s="106" customFormat="1" ht="15.75">
      <c r="A27" s="260" t="s">
        <v>128</v>
      </c>
      <c r="B27" s="260"/>
      <c r="C27" s="260"/>
      <c r="D27" s="260"/>
      <c r="E27" s="124" t="s">
        <v>28</v>
      </c>
      <c r="F27" s="128"/>
      <c r="G27" s="14">
        <v>237.68</v>
      </c>
      <c r="H27" s="12">
        <f t="shared" si="1"/>
        <v>0</v>
      </c>
      <c r="I27" s="128"/>
      <c r="J27" s="13">
        <v>277.97000000000003</v>
      </c>
      <c r="K27" s="13">
        <f t="shared" si="2"/>
        <v>0</v>
      </c>
      <c r="L27" s="129"/>
      <c r="M27" s="13">
        <v>538.84</v>
      </c>
      <c r="N27" s="13">
        <f t="shared" si="3"/>
        <v>0</v>
      </c>
      <c r="O27" s="107"/>
      <c r="P27" s="107"/>
      <c r="Q27" s="107"/>
      <c r="R27" s="107"/>
      <c r="S27" s="107"/>
      <c r="T27" s="108"/>
      <c r="U27" s="107"/>
      <c r="V27" s="15">
        <f t="shared" si="4"/>
        <v>0</v>
      </c>
      <c r="W27" s="107"/>
      <c r="X27" s="107"/>
      <c r="Y27" s="104"/>
      <c r="Z27" s="105"/>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04"/>
      <c r="BJ27" s="104"/>
      <c r="BK27" s="104"/>
      <c r="BL27" s="104"/>
      <c r="BM27" s="104"/>
      <c r="BN27" s="104"/>
      <c r="BO27" s="104"/>
      <c r="BP27" s="104"/>
      <c r="BQ27" s="104"/>
      <c r="BR27" s="104"/>
      <c r="BS27" s="104"/>
      <c r="BT27" s="104"/>
    </row>
    <row r="28" spans="1:72" ht="15.75">
      <c r="A28" s="242" t="s">
        <v>35</v>
      </c>
      <c r="B28" s="243"/>
      <c r="C28" s="243"/>
      <c r="D28" s="244"/>
      <c r="E28" s="124" t="s">
        <v>28</v>
      </c>
      <c r="F28" s="128"/>
      <c r="G28" s="14">
        <v>368.59</v>
      </c>
      <c r="H28" s="14">
        <f t="shared" si="1"/>
        <v>0</v>
      </c>
      <c r="I28" s="128"/>
      <c r="J28" s="13">
        <v>221.7</v>
      </c>
      <c r="K28" s="13">
        <f t="shared" si="2"/>
        <v>0</v>
      </c>
      <c r="L28" s="129"/>
      <c r="M28" s="13">
        <v>538.84</v>
      </c>
      <c r="N28" s="13">
        <f t="shared" si="3"/>
        <v>0</v>
      </c>
      <c r="O28" s="107"/>
      <c r="P28" s="107"/>
      <c r="Q28" s="107"/>
      <c r="R28" s="107"/>
      <c r="S28" s="107"/>
      <c r="T28" s="108"/>
      <c r="U28" s="107"/>
      <c r="V28" s="15">
        <f t="shared" si="4"/>
        <v>0</v>
      </c>
      <c r="W28" s="107"/>
      <c r="X28" s="107"/>
      <c r="Y28" s="16"/>
      <c r="Z28" s="17"/>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row>
    <row r="29" spans="1:72" s="106" customFormat="1" ht="15.75">
      <c r="A29" s="260" t="s">
        <v>129</v>
      </c>
      <c r="B29" s="260"/>
      <c r="C29" s="260"/>
      <c r="D29" s="260"/>
      <c r="E29" s="124" t="s">
        <v>28</v>
      </c>
      <c r="F29" s="128"/>
      <c r="G29" s="14">
        <v>143</v>
      </c>
      <c r="H29" s="14">
        <f t="shared" si="1"/>
        <v>0</v>
      </c>
      <c r="I29" s="128"/>
      <c r="J29" s="13">
        <v>165</v>
      </c>
      <c r="K29" s="13">
        <f t="shared" si="2"/>
        <v>0</v>
      </c>
      <c r="L29" s="129"/>
      <c r="M29" s="13">
        <v>277.56</v>
      </c>
      <c r="N29" s="13">
        <f t="shared" si="3"/>
        <v>0</v>
      </c>
      <c r="O29" s="107"/>
      <c r="P29" s="107"/>
      <c r="Q29" s="107"/>
      <c r="R29" s="107"/>
      <c r="S29" s="107"/>
      <c r="T29" s="108"/>
      <c r="U29" s="107"/>
      <c r="V29" s="15">
        <f t="shared" si="4"/>
        <v>0</v>
      </c>
      <c r="W29" s="107"/>
      <c r="X29" s="107"/>
      <c r="Y29" s="104"/>
      <c r="Z29" s="105"/>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c r="BO29" s="104"/>
      <c r="BP29" s="104"/>
      <c r="BQ29" s="104"/>
      <c r="BR29" s="104"/>
      <c r="BS29" s="104"/>
      <c r="BT29" s="104"/>
    </row>
    <row r="30" spans="1:72" s="100" customFormat="1" ht="15.75">
      <c r="A30" s="260" t="s">
        <v>36</v>
      </c>
      <c r="B30" s="260"/>
      <c r="C30" s="260"/>
      <c r="D30" s="260"/>
      <c r="E30" s="124" t="s">
        <v>28</v>
      </c>
      <c r="F30" s="128"/>
      <c r="G30" s="14">
        <v>190.25</v>
      </c>
      <c r="H30" s="14">
        <f t="shared" si="1"/>
        <v>0</v>
      </c>
      <c r="I30" s="128"/>
      <c r="J30" s="13">
        <v>221.7</v>
      </c>
      <c r="K30" s="13">
        <f t="shared" si="2"/>
        <v>0</v>
      </c>
      <c r="L30" s="129"/>
      <c r="M30" s="13">
        <v>297.41000000000003</v>
      </c>
      <c r="N30" s="13">
        <f t="shared" si="3"/>
        <v>0</v>
      </c>
      <c r="O30" s="107"/>
      <c r="P30" s="107"/>
      <c r="Q30" s="107"/>
      <c r="R30" s="107"/>
      <c r="S30" s="107"/>
      <c r="T30" s="108"/>
      <c r="U30" s="107"/>
      <c r="V30" s="15">
        <f t="shared" si="4"/>
        <v>0</v>
      </c>
      <c r="W30" s="107"/>
      <c r="X30" s="107"/>
      <c r="Y30" s="16"/>
      <c r="Z30" s="17"/>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row>
    <row r="31" spans="1:72" s="100" customFormat="1" ht="15.75">
      <c r="A31" s="260" t="s">
        <v>37</v>
      </c>
      <c r="B31" s="260"/>
      <c r="C31" s="260"/>
      <c r="D31" s="260"/>
      <c r="E31" s="124" t="s">
        <v>28</v>
      </c>
      <c r="F31" s="128"/>
      <c r="G31" s="14">
        <v>119.54</v>
      </c>
      <c r="H31" s="12">
        <f t="shared" si="1"/>
        <v>0</v>
      </c>
      <c r="I31" s="128"/>
      <c r="J31" s="13">
        <v>137.91999999999999</v>
      </c>
      <c r="K31" s="13">
        <f>I31*J31</f>
        <v>0</v>
      </c>
      <c r="L31" s="129"/>
      <c r="M31" s="13">
        <v>0</v>
      </c>
      <c r="N31" s="13">
        <f t="shared" si="3"/>
        <v>0</v>
      </c>
      <c r="O31" s="107"/>
      <c r="P31" s="107"/>
      <c r="Q31" s="107"/>
      <c r="R31" s="107"/>
      <c r="S31" s="107"/>
      <c r="T31" s="108"/>
      <c r="U31" s="107"/>
      <c r="V31" s="15">
        <f t="shared" si="4"/>
        <v>0</v>
      </c>
      <c r="W31" s="107"/>
      <c r="X31" s="107"/>
      <c r="Y31" s="16" t="s">
        <v>166</v>
      </c>
      <c r="Z31" s="17"/>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row>
    <row r="32" spans="1:72" ht="15.75">
      <c r="A32" s="260" t="s">
        <v>38</v>
      </c>
      <c r="B32" s="260"/>
      <c r="C32" s="260"/>
      <c r="D32" s="260"/>
      <c r="E32" s="124" t="s">
        <v>28</v>
      </c>
      <c r="F32" s="128"/>
      <c r="G32" s="14">
        <v>119.54</v>
      </c>
      <c r="H32" s="12">
        <f t="shared" si="1"/>
        <v>0</v>
      </c>
      <c r="I32" s="128"/>
      <c r="J32" s="13">
        <v>137.91999999999999</v>
      </c>
      <c r="K32" s="13">
        <f>I32*J32</f>
        <v>0</v>
      </c>
      <c r="L32" s="129"/>
      <c r="M32" s="13">
        <v>240.95</v>
      </c>
      <c r="N32" s="13">
        <f t="shared" si="3"/>
        <v>0</v>
      </c>
      <c r="O32" s="107"/>
      <c r="P32" s="107"/>
      <c r="Q32" s="107"/>
      <c r="R32" s="107"/>
      <c r="S32" s="107"/>
      <c r="T32" s="108"/>
      <c r="U32" s="107"/>
      <c r="V32" s="15">
        <f t="shared" si="4"/>
        <v>0</v>
      </c>
      <c r="W32" s="107"/>
      <c r="X32" s="107"/>
      <c r="Y32" s="16" t="s">
        <v>165</v>
      </c>
      <c r="Z32" s="17"/>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row>
    <row r="33" spans="1:72" ht="15.75">
      <c r="A33" s="260" t="s">
        <v>39</v>
      </c>
      <c r="B33" s="260"/>
      <c r="C33" s="260"/>
      <c r="D33" s="260"/>
      <c r="E33" s="124" t="s">
        <v>28</v>
      </c>
      <c r="F33" s="128"/>
      <c r="G33" s="14">
        <v>106.45</v>
      </c>
      <c r="H33" s="14">
        <f t="shared" si="1"/>
        <v>0</v>
      </c>
      <c r="I33" s="128"/>
      <c r="J33" s="13">
        <v>137.91999999999999</v>
      </c>
      <c r="K33" s="13">
        <f t="shared" si="2"/>
        <v>0</v>
      </c>
      <c r="L33" s="129"/>
      <c r="M33" s="13">
        <v>260.95</v>
      </c>
      <c r="N33" s="13">
        <f t="shared" si="3"/>
        <v>0</v>
      </c>
      <c r="O33" s="107"/>
      <c r="P33" s="107"/>
      <c r="Q33" s="107"/>
      <c r="R33" s="107"/>
      <c r="S33" s="107"/>
      <c r="T33" s="108"/>
      <c r="U33" s="107"/>
      <c r="V33" s="15">
        <f t="shared" si="4"/>
        <v>0</v>
      </c>
      <c r="W33" s="107"/>
      <c r="X33" s="107"/>
      <c r="Y33" s="16"/>
      <c r="Z33" s="17"/>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row>
    <row r="34" spans="1:72" s="100" customFormat="1" ht="15.75">
      <c r="A34" s="242" t="s">
        <v>40</v>
      </c>
      <c r="B34" s="243"/>
      <c r="C34" s="243"/>
      <c r="D34" s="244"/>
      <c r="E34" s="124" t="s">
        <v>28</v>
      </c>
      <c r="F34" s="128"/>
      <c r="G34" s="14">
        <v>106.45</v>
      </c>
      <c r="H34" s="14">
        <f t="shared" si="1"/>
        <v>0</v>
      </c>
      <c r="I34" s="128"/>
      <c r="J34" s="13">
        <v>122.4</v>
      </c>
      <c r="K34" s="13">
        <f t="shared" si="2"/>
        <v>0</v>
      </c>
      <c r="L34" s="129"/>
      <c r="M34" s="13"/>
      <c r="N34" s="13">
        <f t="shared" si="3"/>
        <v>0</v>
      </c>
      <c r="O34" s="107"/>
      <c r="P34" s="107"/>
      <c r="Q34" s="107"/>
      <c r="R34" s="107"/>
      <c r="S34" s="107"/>
      <c r="T34" s="108"/>
      <c r="U34" s="107"/>
      <c r="V34" s="15">
        <f t="shared" si="4"/>
        <v>0</v>
      </c>
      <c r="W34" s="107"/>
      <c r="X34" s="107"/>
      <c r="Y34" s="3"/>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s="100" customFormat="1" ht="15.75">
      <c r="A35" s="242" t="s">
        <v>41</v>
      </c>
      <c r="B35" s="243"/>
      <c r="C35" s="243"/>
      <c r="D35" s="244"/>
      <c r="E35" s="124" t="s">
        <v>28</v>
      </c>
      <c r="F35" s="128"/>
      <c r="G35" s="14">
        <v>106.54</v>
      </c>
      <c r="H35" s="14">
        <f t="shared" si="1"/>
        <v>0</v>
      </c>
      <c r="I35" s="128"/>
      <c r="J35" s="13">
        <v>122.4</v>
      </c>
      <c r="K35" s="13">
        <f t="shared" si="2"/>
        <v>0</v>
      </c>
      <c r="L35" s="129"/>
      <c r="M35" s="13">
        <v>198.17</v>
      </c>
      <c r="N35" s="13">
        <f t="shared" si="3"/>
        <v>0</v>
      </c>
      <c r="O35" s="107"/>
      <c r="P35" s="107"/>
      <c r="Q35" s="107"/>
      <c r="R35" s="107"/>
      <c r="S35" s="107"/>
      <c r="T35" s="107"/>
      <c r="U35" s="107"/>
      <c r="V35" s="15">
        <f t="shared" si="4"/>
        <v>0</v>
      </c>
      <c r="W35" s="107"/>
      <c r="X35" s="107"/>
      <c r="Y35" s="16" t="s">
        <v>167</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ht="15.75">
      <c r="A36" s="242" t="s">
        <v>42</v>
      </c>
      <c r="B36" s="243"/>
      <c r="C36" s="243"/>
      <c r="D36" s="244"/>
      <c r="E36" s="124" t="s">
        <v>28</v>
      </c>
      <c r="F36" s="128"/>
      <c r="G36" s="14">
        <v>100.42</v>
      </c>
      <c r="H36" s="14">
        <f>F36*G36</f>
        <v>0</v>
      </c>
      <c r="I36" s="128"/>
      <c r="J36" s="13">
        <v>122.4</v>
      </c>
      <c r="K36" s="13">
        <f t="shared" si="2"/>
        <v>0</v>
      </c>
      <c r="L36" s="129"/>
      <c r="M36" s="13">
        <v>0</v>
      </c>
      <c r="N36" s="13">
        <f t="shared" si="3"/>
        <v>0</v>
      </c>
      <c r="O36" s="109"/>
      <c r="P36" s="109"/>
      <c r="Q36" s="109"/>
      <c r="R36" s="109"/>
      <c r="S36" s="109"/>
      <c r="T36" s="109"/>
      <c r="U36" s="107"/>
      <c r="V36" s="15">
        <f t="shared" si="4"/>
        <v>0</v>
      </c>
      <c r="W36" s="107"/>
      <c r="X36" s="107"/>
      <c r="Y36" s="16"/>
      <c r="Z36" s="17"/>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row>
    <row r="37" spans="1:72" ht="15.75">
      <c r="A37" s="167" t="s">
        <v>169</v>
      </c>
      <c r="B37" s="168"/>
      <c r="C37" s="168"/>
      <c r="D37" s="169"/>
      <c r="E37" s="124" t="s">
        <v>28</v>
      </c>
      <c r="F37" s="128"/>
      <c r="G37" s="12">
        <v>209.25</v>
      </c>
      <c r="H37" s="12">
        <f t="shared" ref="H37:H43" si="5">F37*G37</f>
        <v>0</v>
      </c>
      <c r="I37" s="128"/>
      <c r="J37" s="13">
        <v>406</v>
      </c>
      <c r="K37" s="13">
        <f t="shared" si="2"/>
        <v>0</v>
      </c>
      <c r="L37" s="129"/>
      <c r="M37" s="13">
        <v>564.86</v>
      </c>
      <c r="N37" s="13">
        <f t="shared" si="3"/>
        <v>0</v>
      </c>
      <c r="O37" s="109"/>
      <c r="P37" s="109"/>
      <c r="Q37" s="109"/>
      <c r="R37" s="109"/>
      <c r="S37" s="109"/>
      <c r="T37" s="109"/>
      <c r="U37" s="107"/>
      <c r="V37" s="15">
        <v>0</v>
      </c>
      <c r="W37" s="107"/>
      <c r="X37" s="107"/>
      <c r="Y37" s="16" t="s">
        <v>170</v>
      </c>
      <c r="Z37" s="17"/>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row>
    <row r="38" spans="1:72" ht="15.75">
      <c r="A38" s="260" t="s">
        <v>27</v>
      </c>
      <c r="B38" s="260"/>
      <c r="C38" s="260"/>
      <c r="D38" s="260"/>
      <c r="E38" s="124" t="s">
        <v>28</v>
      </c>
      <c r="F38" s="128"/>
      <c r="G38" s="12">
        <v>0</v>
      </c>
      <c r="H38" s="12">
        <f t="shared" si="5"/>
        <v>0</v>
      </c>
      <c r="I38" s="128"/>
      <c r="J38" s="13">
        <v>0</v>
      </c>
      <c r="K38" s="13">
        <f t="shared" si="2"/>
        <v>0</v>
      </c>
      <c r="L38" s="129"/>
      <c r="M38" s="13">
        <v>0</v>
      </c>
      <c r="N38" s="13">
        <f t="shared" si="3"/>
        <v>0</v>
      </c>
      <c r="O38" s="107"/>
      <c r="P38" s="107"/>
      <c r="Q38" s="107"/>
      <c r="R38" s="107"/>
      <c r="S38" s="107"/>
      <c r="T38" s="107"/>
      <c r="U38" s="107"/>
      <c r="V38" s="15">
        <f>+O38+P38+Q38+R38+S38+T38+U38-W38-X38</f>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ht="15.75">
      <c r="A39" s="260" t="s">
        <v>29</v>
      </c>
      <c r="B39" s="260"/>
      <c r="C39" s="260"/>
      <c r="D39" s="260"/>
      <c r="E39" s="124" t="s">
        <v>28</v>
      </c>
      <c r="F39" s="128"/>
      <c r="G39" s="12">
        <v>339.75</v>
      </c>
      <c r="H39" s="12">
        <f t="shared" si="5"/>
        <v>0</v>
      </c>
      <c r="I39" s="128"/>
      <c r="J39" s="13">
        <v>325.79000000000002</v>
      </c>
      <c r="K39" s="13">
        <f t="shared" si="2"/>
        <v>0</v>
      </c>
      <c r="L39" s="129"/>
      <c r="M39" s="13">
        <v>488.68</v>
      </c>
      <c r="N39" s="13">
        <f t="shared" si="3"/>
        <v>0</v>
      </c>
      <c r="O39" s="107"/>
      <c r="P39" s="107"/>
      <c r="Q39" s="107"/>
      <c r="R39" s="107"/>
      <c r="S39" s="107"/>
      <c r="T39" s="107"/>
      <c r="U39" s="107"/>
      <c r="V39" s="15">
        <f>+O39+P39+Q39+R39+S39+T39+U39-W39-X39</f>
        <v>0</v>
      </c>
      <c r="W39" s="107"/>
      <c r="X39" s="107"/>
      <c r="Y39" s="16"/>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ht="15.75">
      <c r="A40" s="242" t="s">
        <v>43</v>
      </c>
      <c r="B40" s="243"/>
      <c r="C40" s="243"/>
      <c r="D40" s="244"/>
      <c r="E40" s="124" t="s">
        <v>28</v>
      </c>
      <c r="F40" s="128"/>
      <c r="G40" s="12">
        <v>339.75</v>
      </c>
      <c r="H40" s="12">
        <f t="shared" si="5"/>
        <v>0</v>
      </c>
      <c r="I40" s="128"/>
      <c r="J40" s="13">
        <v>325.79000000000002</v>
      </c>
      <c r="K40" s="13">
        <f t="shared" si="2"/>
        <v>0</v>
      </c>
      <c r="L40" s="129"/>
      <c r="M40" s="13">
        <v>488.68</v>
      </c>
      <c r="N40" s="13">
        <f t="shared" si="3"/>
        <v>0</v>
      </c>
      <c r="O40" s="107"/>
      <c r="P40" s="107"/>
      <c r="Q40" s="107"/>
      <c r="R40" s="107"/>
      <c r="S40" s="107"/>
      <c r="T40" s="107"/>
      <c r="U40" s="107"/>
      <c r="V40" s="15">
        <f t="shared" si="4"/>
        <v>0</v>
      </c>
      <c r="W40" s="107"/>
      <c r="X40" s="107"/>
      <c r="Y40" s="16"/>
      <c r="Z40" s="17"/>
      <c r="AA40" s="16"/>
      <c r="AB40" s="16"/>
      <c r="AC40" s="16"/>
      <c r="AD40" s="16"/>
      <c r="AE40" s="16"/>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row>
    <row r="41" spans="1:72" ht="15.75">
      <c r="A41" s="242" t="s">
        <v>44</v>
      </c>
      <c r="B41" s="243"/>
      <c r="C41" s="243"/>
      <c r="D41" s="244"/>
      <c r="E41" s="124" t="s">
        <v>28</v>
      </c>
      <c r="F41" s="128"/>
      <c r="G41" s="12">
        <v>339.75</v>
      </c>
      <c r="H41" s="12">
        <f t="shared" si="5"/>
        <v>0</v>
      </c>
      <c r="I41" s="128"/>
      <c r="J41" s="13">
        <v>325.79000000000002</v>
      </c>
      <c r="K41" s="13">
        <f t="shared" si="2"/>
        <v>0</v>
      </c>
      <c r="L41" s="129"/>
      <c r="M41" s="13">
        <v>488.68</v>
      </c>
      <c r="N41" s="13">
        <f t="shared" si="3"/>
        <v>0</v>
      </c>
      <c r="O41" s="107"/>
      <c r="P41" s="107"/>
      <c r="Q41" s="107"/>
      <c r="R41" s="107"/>
      <c r="S41" s="107"/>
      <c r="T41" s="107"/>
      <c r="U41" s="107"/>
      <c r="V41" s="15">
        <f t="shared" si="4"/>
        <v>0</v>
      </c>
      <c r="W41" s="107"/>
      <c r="X41" s="107"/>
      <c r="Y41" s="1"/>
      <c r="Z41" s="120"/>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row>
    <row r="42" spans="1:72" ht="15.75">
      <c r="A42" s="242" t="s">
        <v>45</v>
      </c>
      <c r="B42" s="243"/>
      <c r="C42" s="243"/>
      <c r="D42" s="244"/>
      <c r="E42" s="124" t="s">
        <v>28</v>
      </c>
      <c r="F42" s="128"/>
      <c r="G42" s="14">
        <v>650</v>
      </c>
      <c r="H42" s="14">
        <f t="shared" si="5"/>
        <v>0</v>
      </c>
      <c r="I42" s="128"/>
      <c r="J42" s="13">
        <f>G42*1.5</f>
        <v>975</v>
      </c>
      <c r="K42" s="13">
        <f t="shared" si="2"/>
        <v>0</v>
      </c>
      <c r="L42" s="129"/>
      <c r="M42" s="13">
        <v>1747.46</v>
      </c>
      <c r="N42" s="13">
        <f t="shared" si="3"/>
        <v>0</v>
      </c>
      <c r="O42" s="107"/>
      <c r="P42" s="107"/>
      <c r="Q42" s="107"/>
      <c r="R42" s="107"/>
      <c r="S42" s="107"/>
      <c r="T42" s="107"/>
      <c r="U42" s="107"/>
      <c r="V42" s="15">
        <f t="shared" si="4"/>
        <v>0</v>
      </c>
      <c r="W42" s="107"/>
      <c r="X42" s="107"/>
      <c r="Y42" s="1"/>
      <c r="Z42" s="120"/>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row>
    <row r="43" spans="1:72" ht="15.75">
      <c r="A43" s="242" t="s">
        <v>46</v>
      </c>
      <c r="B43" s="243"/>
      <c r="C43" s="243"/>
      <c r="D43" s="244"/>
      <c r="E43" s="124" t="s">
        <v>28</v>
      </c>
      <c r="F43" s="128"/>
      <c r="G43" s="14"/>
      <c r="H43" s="14">
        <f t="shared" si="5"/>
        <v>0</v>
      </c>
      <c r="I43" s="128"/>
      <c r="J43" s="13">
        <f t="shared" ref="J43" si="6">G43*1.5</f>
        <v>0</v>
      </c>
      <c r="K43" s="13">
        <f t="shared" si="2"/>
        <v>0</v>
      </c>
      <c r="L43" s="129"/>
      <c r="M43" s="13">
        <f t="shared" ref="M43" si="7">G43*2.25</f>
        <v>0</v>
      </c>
      <c r="N43" s="13">
        <f t="shared" si="3"/>
        <v>0</v>
      </c>
      <c r="O43" s="107"/>
      <c r="P43" s="107"/>
      <c r="Q43" s="107"/>
      <c r="R43" s="107"/>
      <c r="S43" s="107"/>
      <c r="T43" s="107"/>
      <c r="U43" s="107"/>
      <c r="V43" s="15">
        <f t="shared" si="4"/>
        <v>0</v>
      </c>
      <c r="W43" s="107"/>
      <c r="X43" s="107"/>
      <c r="Y43" s="1"/>
      <c r="Z43" s="120"/>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row>
    <row r="44" spans="1:72" ht="15.75">
      <c r="A44" s="7"/>
      <c r="B44" s="7"/>
      <c r="C44" s="7"/>
      <c r="D44" s="7"/>
      <c r="E44" s="7"/>
      <c r="F44" s="7">
        <f>V44</f>
        <v>0</v>
      </c>
      <c r="G44" s="6" t="s">
        <v>47</v>
      </c>
      <c r="H44" s="19">
        <f>SUM(H21:H43)</f>
        <v>0</v>
      </c>
      <c r="I44" s="103"/>
      <c r="J44" s="6" t="s">
        <v>48</v>
      </c>
      <c r="K44" s="6">
        <f>SUM(K21:K43)</f>
        <v>0</v>
      </c>
      <c r="L44" s="145"/>
      <c r="M44" s="21" t="s">
        <v>48</v>
      </c>
      <c r="N44" s="6">
        <f>SUM(N21:N43)</f>
        <v>0</v>
      </c>
      <c r="O44" s="16"/>
      <c r="P44" s="16"/>
      <c r="Q44" s="16"/>
      <c r="R44" s="16"/>
      <c r="S44" s="16"/>
      <c r="T44" s="16"/>
      <c r="U44" s="16"/>
      <c r="V44" s="16"/>
      <c r="W44" s="16"/>
      <c r="X44" s="16"/>
      <c r="Y44" s="1"/>
      <c r="Z44" s="120"/>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row>
    <row r="45" spans="1:72" ht="15.75">
      <c r="A45" s="7"/>
      <c r="B45" s="7"/>
      <c r="C45" s="7"/>
      <c r="D45" s="7"/>
      <c r="E45" s="7"/>
      <c r="F45" s="7"/>
      <c r="G45" s="6" t="s">
        <v>49</v>
      </c>
      <c r="H45" s="19">
        <f>H44+K44+N44</f>
        <v>0</v>
      </c>
      <c r="I45" s="22"/>
      <c r="J45" s="22"/>
      <c r="K45" s="22"/>
      <c r="L45" s="7"/>
      <c r="M45" s="23"/>
      <c r="N45" s="22"/>
      <c r="O45" s="16"/>
      <c r="P45" s="16"/>
      <c r="Q45" s="16"/>
      <c r="R45" s="16"/>
      <c r="S45" s="16"/>
      <c r="T45" s="16"/>
      <c r="U45" s="16"/>
      <c r="V45" s="16"/>
      <c r="W45" s="16"/>
      <c r="X45" s="16"/>
      <c r="Y45" s="1"/>
      <c r="Z45" s="120"/>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row>
    <row r="46" spans="1:72" ht="15.75">
      <c r="A46" s="281" t="s">
        <v>50</v>
      </c>
      <c r="B46" s="281"/>
      <c r="C46" s="281"/>
      <c r="D46" s="281"/>
      <c r="E46" s="24"/>
      <c r="F46" s="25"/>
      <c r="G46" s="26" t="s">
        <v>51</v>
      </c>
      <c r="H46" s="6">
        <f>+H45*0.06</f>
        <v>0</v>
      </c>
      <c r="I46" s="22"/>
      <c r="J46" s="7"/>
      <c r="K46" s="7"/>
      <c r="L46" s="7"/>
      <c r="M46" s="7"/>
      <c r="N46" s="7"/>
      <c r="O46" s="16"/>
      <c r="P46" s="16"/>
      <c r="Q46" s="16"/>
      <c r="R46" s="16"/>
      <c r="S46" s="16"/>
      <c r="T46" s="16"/>
      <c r="U46" s="16"/>
      <c r="V46" s="16"/>
      <c r="W46" s="16"/>
      <c r="X46" s="16"/>
      <c r="Y46" s="1"/>
      <c r="Z46" s="120"/>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row>
    <row r="47" spans="1:72" ht="15.75">
      <c r="A47" s="173"/>
      <c r="B47" s="173"/>
      <c r="C47" s="173"/>
      <c r="D47" s="173"/>
      <c r="E47" s="7"/>
      <c r="F47" s="7"/>
      <c r="G47" s="176"/>
      <c r="H47" s="22"/>
      <c r="I47" s="174"/>
      <c r="J47" s="7"/>
      <c r="K47" s="7"/>
      <c r="L47" s="7"/>
      <c r="M47" s="7"/>
      <c r="N47" s="7"/>
      <c r="O47" s="16"/>
      <c r="P47" s="16"/>
      <c r="Q47" s="16"/>
      <c r="R47" s="16"/>
      <c r="S47" s="16"/>
      <c r="T47" s="16"/>
      <c r="U47" s="16"/>
      <c r="V47" s="16"/>
      <c r="W47" s="16"/>
      <c r="X47" s="16"/>
      <c r="Y47" s="1"/>
      <c r="Z47" s="120"/>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row>
    <row r="48" spans="1:72" ht="15.75">
      <c r="A48" s="37"/>
      <c r="B48" s="37"/>
      <c r="C48" s="37"/>
      <c r="D48" s="37"/>
      <c r="E48" s="7"/>
      <c r="F48" s="7"/>
      <c r="G48" s="176"/>
      <c r="H48" s="22"/>
      <c r="I48" s="22"/>
      <c r="J48" s="7"/>
      <c r="K48" s="7"/>
      <c r="L48" s="7"/>
      <c r="M48" s="7"/>
      <c r="N48" s="7"/>
      <c r="O48" s="16"/>
      <c r="P48" s="16"/>
      <c r="Q48" s="16"/>
      <c r="R48" s="16"/>
      <c r="S48" s="16"/>
      <c r="T48" s="16"/>
      <c r="U48" s="16"/>
      <c r="V48" s="16"/>
      <c r="W48" s="16"/>
      <c r="X48" s="16"/>
      <c r="Y48" s="1"/>
      <c r="Z48" s="120"/>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row>
    <row r="49" spans="1:72" ht="15.75">
      <c r="A49" s="262" t="s">
        <v>52</v>
      </c>
      <c r="B49" s="262"/>
      <c r="C49" s="262"/>
      <c r="D49" s="262"/>
      <c r="E49" s="7"/>
      <c r="F49" s="7"/>
      <c r="G49" s="38"/>
      <c r="H49" s="22"/>
      <c r="I49" s="22"/>
      <c r="J49" s="7"/>
      <c r="K49" s="7"/>
      <c r="L49" s="7"/>
      <c r="M49" s="7"/>
      <c r="N49" s="7"/>
      <c r="O49" s="16"/>
      <c r="P49" s="16"/>
      <c r="Q49" s="16"/>
      <c r="R49" s="16"/>
      <c r="S49" s="16"/>
      <c r="T49" s="16"/>
      <c r="U49" s="16"/>
      <c r="V49" s="16"/>
      <c r="W49" s="16"/>
      <c r="X49" s="16"/>
      <c r="Y49" s="1"/>
      <c r="Z49" s="120"/>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row>
    <row r="50" spans="1:72" ht="15.75">
      <c r="A50" s="255" t="s">
        <v>7</v>
      </c>
      <c r="B50" s="255"/>
      <c r="C50" s="255"/>
      <c r="D50" s="255"/>
      <c r="E50" s="28" t="s">
        <v>8</v>
      </c>
      <c r="F50" s="175" t="s">
        <v>9</v>
      </c>
      <c r="G50" s="175" t="s">
        <v>10</v>
      </c>
      <c r="H50" s="175" t="s">
        <v>0</v>
      </c>
      <c r="I50" s="38"/>
      <c r="J50" s="118" t="s">
        <v>53</v>
      </c>
      <c r="K50" s="118" t="s">
        <v>54</v>
      </c>
      <c r="L50" s="118" t="s">
        <v>55</v>
      </c>
      <c r="M50" s="118" t="s">
        <v>56</v>
      </c>
      <c r="N50" s="16"/>
      <c r="O50" s="16"/>
      <c r="P50" s="16"/>
      <c r="Q50" s="16"/>
      <c r="R50" s="16"/>
      <c r="S50" s="16"/>
      <c r="T50" s="16"/>
      <c r="U50" s="16"/>
      <c r="V50" s="16"/>
      <c r="W50" s="16"/>
      <c r="X50" s="16"/>
      <c r="Y50" s="1"/>
      <c r="Z50" s="120"/>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row>
    <row r="51" spans="1:72" ht="33.6" customHeight="1">
      <c r="A51" s="257" t="s">
        <v>133</v>
      </c>
      <c r="B51" s="258"/>
      <c r="C51" s="258"/>
      <c r="D51" s="258"/>
      <c r="E51" s="31" t="s">
        <v>57</v>
      </c>
      <c r="F51" s="146">
        <v>0</v>
      </c>
      <c r="G51" s="127">
        <v>150</v>
      </c>
      <c r="H51" s="127">
        <f t="shared" ref="H51:H57" si="8">F51*G51</f>
        <v>0</v>
      </c>
      <c r="I51" s="30"/>
      <c r="J51" s="31"/>
      <c r="K51" s="31"/>
      <c r="L51" s="31"/>
      <c r="M51" s="31">
        <f>J51+K51+L51</f>
        <v>0</v>
      </c>
      <c r="N51" s="16"/>
      <c r="O51" s="16"/>
      <c r="P51" s="16"/>
      <c r="Q51" s="16"/>
      <c r="R51" s="16"/>
      <c r="S51" s="16"/>
      <c r="T51" s="16"/>
      <c r="U51" s="16"/>
      <c r="V51" s="16"/>
      <c r="W51" s="16"/>
      <c r="X51" s="16"/>
      <c r="Y51" s="1"/>
      <c r="Z51" s="120"/>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row>
    <row r="52" spans="1:72" ht="33.6" customHeight="1">
      <c r="A52" s="257" t="s">
        <v>134</v>
      </c>
      <c r="B52" s="258"/>
      <c r="C52" s="258"/>
      <c r="D52" s="258"/>
      <c r="E52" s="31" t="s">
        <v>57</v>
      </c>
      <c r="F52" s="146">
        <v>0</v>
      </c>
      <c r="G52" s="127">
        <v>150</v>
      </c>
      <c r="H52" s="127">
        <f t="shared" si="8"/>
        <v>0</v>
      </c>
      <c r="I52" s="30"/>
      <c r="J52" s="31"/>
      <c r="K52" s="31"/>
      <c r="L52" s="31"/>
      <c r="M52" s="31">
        <f>J52+K52+L52</f>
        <v>0</v>
      </c>
      <c r="N52" s="16"/>
      <c r="O52" s="16"/>
      <c r="P52" s="16"/>
      <c r="Q52" s="16"/>
      <c r="R52" s="16"/>
      <c r="S52" s="16"/>
      <c r="T52" s="16"/>
      <c r="U52" s="16"/>
      <c r="V52" s="16"/>
      <c r="W52" s="16"/>
      <c r="X52" s="16"/>
      <c r="Y52" s="1"/>
      <c r="Z52" s="120"/>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row>
    <row r="53" spans="1:72" ht="33.6" customHeight="1">
      <c r="A53" s="257" t="s">
        <v>58</v>
      </c>
      <c r="B53" s="258"/>
      <c r="C53" s="258"/>
      <c r="D53" s="258"/>
      <c r="E53" s="31" t="s">
        <v>57</v>
      </c>
      <c r="F53" s="146">
        <v>0</v>
      </c>
      <c r="G53" s="127">
        <v>60</v>
      </c>
      <c r="H53" s="127">
        <f t="shared" si="8"/>
        <v>0</v>
      </c>
      <c r="I53" s="30"/>
      <c r="J53" s="31"/>
      <c r="K53" s="31"/>
      <c r="L53" s="31"/>
      <c r="M53" s="31">
        <f>J53+K53+L53</f>
        <v>0</v>
      </c>
      <c r="N53" s="16"/>
      <c r="O53" s="16"/>
      <c r="P53" s="16"/>
      <c r="Q53" s="16"/>
      <c r="R53" s="16"/>
      <c r="S53" s="16"/>
      <c r="T53" s="16"/>
      <c r="U53" s="16"/>
      <c r="V53" s="16"/>
      <c r="W53" s="16"/>
      <c r="X53" s="16"/>
      <c r="Y53" s="1"/>
      <c r="Z53" s="120"/>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row>
    <row r="54" spans="1:72" ht="33.6" customHeight="1">
      <c r="A54" s="257" t="s">
        <v>135</v>
      </c>
      <c r="B54" s="258"/>
      <c r="C54" s="258"/>
      <c r="D54" s="258"/>
      <c r="E54" s="31" t="s">
        <v>57</v>
      </c>
      <c r="F54" s="146">
        <v>0</v>
      </c>
      <c r="G54" s="127">
        <v>120</v>
      </c>
      <c r="H54" s="127">
        <f t="shared" si="8"/>
        <v>0</v>
      </c>
      <c r="I54" s="30"/>
      <c r="J54" s="31"/>
      <c r="K54" s="31"/>
      <c r="L54" s="31"/>
      <c r="M54" s="31">
        <f>J54+K54+L54</f>
        <v>0</v>
      </c>
      <c r="N54" s="16"/>
      <c r="O54" s="16"/>
      <c r="P54" s="16"/>
      <c r="Q54" s="16"/>
      <c r="R54" s="16"/>
      <c r="S54" s="16"/>
      <c r="T54" s="16"/>
      <c r="U54" s="16"/>
      <c r="V54" s="16"/>
      <c r="W54" s="16"/>
      <c r="X54" s="16"/>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33.6" customHeight="1">
      <c r="A55" s="257"/>
      <c r="B55" s="258"/>
      <c r="C55" s="258"/>
      <c r="D55" s="258"/>
      <c r="E55" s="31" t="s">
        <v>57</v>
      </c>
      <c r="F55" s="146">
        <v>0</v>
      </c>
      <c r="G55" s="127"/>
      <c r="H55" s="127">
        <f t="shared" si="8"/>
        <v>0</v>
      </c>
      <c r="I55" s="30"/>
      <c r="J55" s="31"/>
      <c r="K55" s="31"/>
      <c r="L55" s="31"/>
      <c r="M55" s="31">
        <f t="shared" ref="M55:M57" si="9">J55+K55+L55</f>
        <v>0</v>
      </c>
      <c r="N55" s="16"/>
      <c r="O55" s="16"/>
      <c r="P55" s="16"/>
      <c r="Q55" s="16"/>
      <c r="R55" s="16"/>
      <c r="S55" s="16"/>
      <c r="T55" s="16"/>
      <c r="U55" s="16"/>
      <c r="V55" s="16"/>
      <c r="W55" s="16"/>
      <c r="X55" s="16"/>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33.6" customHeight="1">
      <c r="A56" s="257"/>
      <c r="B56" s="258"/>
      <c r="C56" s="258"/>
      <c r="D56" s="258"/>
      <c r="E56" s="31" t="s">
        <v>59</v>
      </c>
      <c r="F56" s="146">
        <v>0</v>
      </c>
      <c r="G56" s="127"/>
      <c r="H56" s="127">
        <f t="shared" si="8"/>
        <v>0</v>
      </c>
      <c r="I56" s="30"/>
      <c r="J56" s="31"/>
      <c r="K56" s="31"/>
      <c r="L56" s="31"/>
      <c r="M56" s="31">
        <f t="shared" si="9"/>
        <v>0</v>
      </c>
      <c r="N56" s="16"/>
      <c r="O56" s="16"/>
      <c r="P56" s="16"/>
      <c r="Q56" s="16"/>
      <c r="R56" s="16"/>
      <c r="S56" s="16"/>
      <c r="T56" s="16"/>
      <c r="U56" s="16"/>
      <c r="V56" s="16"/>
      <c r="W56" s="16"/>
      <c r="X56" s="16"/>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33.6" customHeight="1">
      <c r="A57" s="257" t="s">
        <v>60</v>
      </c>
      <c r="B57" s="258"/>
      <c r="C57" s="258"/>
      <c r="D57" s="258"/>
      <c r="E57" s="31" t="s">
        <v>61</v>
      </c>
      <c r="F57" s="146">
        <v>0</v>
      </c>
      <c r="G57" s="127">
        <v>2.5</v>
      </c>
      <c r="H57" s="127">
        <f t="shared" si="8"/>
        <v>0</v>
      </c>
      <c r="I57" s="30"/>
      <c r="J57" s="31"/>
      <c r="K57" s="31"/>
      <c r="L57" s="31"/>
      <c r="M57" s="31">
        <f t="shared" si="9"/>
        <v>0</v>
      </c>
      <c r="N57" s="16"/>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16"/>
      <c r="B58" s="16"/>
      <c r="C58" s="16"/>
      <c r="D58" s="16"/>
      <c r="E58" s="16"/>
      <c r="F58" s="16"/>
      <c r="G58" s="34" t="s">
        <v>62</v>
      </c>
      <c r="H58" s="34">
        <f>SUM(H51:H57)</f>
        <v>0</v>
      </c>
      <c r="I58" s="22"/>
      <c r="J58" s="16"/>
      <c r="K58" s="16"/>
      <c r="L58" s="16"/>
      <c r="M58" s="139"/>
      <c r="N58" s="16"/>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16"/>
      <c r="B59" s="16"/>
      <c r="C59" s="16"/>
      <c r="D59" s="16"/>
      <c r="E59" s="16"/>
      <c r="F59" s="16"/>
      <c r="G59" s="118" t="s">
        <v>82</v>
      </c>
      <c r="H59" s="34">
        <f>H58+H45+H17</f>
        <v>0</v>
      </c>
      <c r="I59" s="134"/>
      <c r="J59" s="62"/>
      <c r="K59" s="16"/>
      <c r="L59" s="16"/>
      <c r="M59" s="16"/>
      <c r="N59" s="16"/>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3" t="s">
        <v>83</v>
      </c>
      <c r="B60" s="7"/>
      <c r="C60" s="7"/>
      <c r="D60" s="16"/>
      <c r="E60" s="16"/>
      <c r="F60" s="16"/>
      <c r="G60" s="1"/>
      <c r="H60" s="42"/>
      <c r="I60" s="9"/>
      <c r="J60" s="62"/>
      <c r="K60" s="7"/>
      <c r="L60" s="16"/>
      <c r="M60" s="16"/>
      <c r="N60" s="16"/>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56" t="s">
        <v>7</v>
      </c>
      <c r="B61" s="256"/>
      <c r="C61" s="256"/>
      <c r="D61" s="256"/>
      <c r="E61" s="43" t="s">
        <v>8</v>
      </c>
      <c r="F61" s="119" t="s">
        <v>9</v>
      </c>
      <c r="G61" s="119" t="s">
        <v>10</v>
      </c>
      <c r="H61" s="44" t="s">
        <v>0</v>
      </c>
      <c r="I61" s="45" t="s">
        <v>84</v>
      </c>
      <c r="J61" s="46"/>
      <c r="K61" s="46" t="s">
        <v>85</v>
      </c>
      <c r="L61" s="47"/>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36" t="s">
        <v>86</v>
      </c>
      <c r="B62" s="237"/>
      <c r="C62" s="237"/>
      <c r="D62" s="237"/>
      <c r="E62" s="123" t="s">
        <v>87</v>
      </c>
      <c r="F62" s="128"/>
      <c r="G62" s="36">
        <v>2200</v>
      </c>
      <c r="H62" s="48">
        <f>(F62*G62)</f>
        <v>0</v>
      </c>
      <c r="I62" s="49"/>
      <c r="J62" s="50"/>
      <c r="K62" s="51"/>
      <c r="L62" s="62"/>
      <c r="M62" s="16"/>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15.75">
      <c r="A63" s="236" t="s">
        <v>88</v>
      </c>
      <c r="B63" s="237"/>
      <c r="C63" s="237"/>
      <c r="D63" s="237"/>
      <c r="E63" s="123" t="s">
        <v>87</v>
      </c>
      <c r="F63" s="128"/>
      <c r="G63" s="36">
        <v>2000</v>
      </c>
      <c r="H63" s="48">
        <f t="shared" ref="H63:H84" si="10">(F63*G63)</f>
        <v>0</v>
      </c>
      <c r="I63" s="49"/>
      <c r="J63" s="50"/>
      <c r="K63" s="51"/>
      <c r="L63" s="62"/>
      <c r="M63" s="16"/>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15.75">
      <c r="A64" s="236" t="s">
        <v>89</v>
      </c>
      <c r="B64" s="237"/>
      <c r="C64" s="237"/>
      <c r="D64" s="237"/>
      <c r="E64" s="123" t="s">
        <v>87</v>
      </c>
      <c r="F64" s="128"/>
      <c r="G64" s="36">
        <v>7000</v>
      </c>
      <c r="H64" s="48">
        <f t="shared" si="10"/>
        <v>0</v>
      </c>
      <c r="I64" s="49"/>
      <c r="J64" s="50"/>
      <c r="K64" s="51"/>
      <c r="L64" s="62"/>
      <c r="M64" s="16"/>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15.75">
      <c r="A65" s="236" t="s">
        <v>90</v>
      </c>
      <c r="B65" s="237"/>
      <c r="C65" s="237"/>
      <c r="D65" s="237"/>
      <c r="E65" s="123" t="s">
        <v>87</v>
      </c>
      <c r="F65" s="128"/>
      <c r="G65" s="36">
        <v>15200</v>
      </c>
      <c r="H65" s="48">
        <f t="shared" si="10"/>
        <v>0</v>
      </c>
      <c r="I65" s="49"/>
      <c r="J65" s="50"/>
      <c r="K65" s="51"/>
      <c r="L65" s="62"/>
      <c r="M65" s="16"/>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15.75">
      <c r="A66" s="236" t="s">
        <v>91</v>
      </c>
      <c r="B66" s="237"/>
      <c r="C66" s="237"/>
      <c r="D66" s="237"/>
      <c r="E66" s="123" t="s">
        <v>87</v>
      </c>
      <c r="F66" s="128"/>
      <c r="G66" s="36">
        <v>2200</v>
      </c>
      <c r="H66" s="48">
        <f t="shared" si="10"/>
        <v>0</v>
      </c>
      <c r="I66" s="55"/>
      <c r="J66" s="50"/>
      <c r="K66" s="51"/>
      <c r="L66" s="62"/>
      <c r="M66" s="16"/>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15.75">
      <c r="A67" s="236" t="s">
        <v>92</v>
      </c>
      <c r="B67" s="237"/>
      <c r="C67" s="237"/>
      <c r="D67" s="237"/>
      <c r="E67" s="123" t="s">
        <v>87</v>
      </c>
      <c r="F67" s="128"/>
      <c r="G67" s="36">
        <v>2000</v>
      </c>
      <c r="H67" s="48">
        <f t="shared" si="10"/>
        <v>0</v>
      </c>
      <c r="I67" s="49"/>
      <c r="J67" s="50"/>
      <c r="K67" s="51"/>
      <c r="L67" s="62"/>
      <c r="M67" s="16"/>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15.75">
      <c r="A68" s="236" t="s">
        <v>93</v>
      </c>
      <c r="B68" s="237"/>
      <c r="C68" s="237"/>
      <c r="D68" s="237"/>
      <c r="E68" s="123" t="s">
        <v>87</v>
      </c>
      <c r="F68" s="128"/>
      <c r="G68" s="36">
        <v>2500</v>
      </c>
      <c r="H68" s="48">
        <f t="shared" si="10"/>
        <v>0</v>
      </c>
      <c r="I68" s="55"/>
      <c r="J68" s="50"/>
      <c r="K68" s="51"/>
      <c r="L68" s="62"/>
      <c r="M68" s="16"/>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15.75">
      <c r="A69" s="236" t="s">
        <v>94</v>
      </c>
      <c r="B69" s="237"/>
      <c r="C69" s="237"/>
      <c r="D69" s="237"/>
      <c r="E69" s="123" t="s">
        <v>87</v>
      </c>
      <c r="F69" s="128"/>
      <c r="G69" s="36">
        <v>1600</v>
      </c>
      <c r="H69" s="48">
        <f t="shared" si="10"/>
        <v>0</v>
      </c>
      <c r="I69" s="49"/>
      <c r="J69" s="50"/>
      <c r="K69" s="51"/>
      <c r="L69" s="62"/>
      <c r="M69" s="16"/>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236" t="s">
        <v>95</v>
      </c>
      <c r="B70" s="237"/>
      <c r="C70" s="237"/>
      <c r="D70" s="237"/>
      <c r="E70" s="123" t="s">
        <v>87</v>
      </c>
      <c r="F70" s="128"/>
      <c r="G70" s="36">
        <v>1100</v>
      </c>
      <c r="H70" s="48">
        <f t="shared" si="10"/>
        <v>0</v>
      </c>
      <c r="I70" s="49"/>
      <c r="J70" s="50"/>
      <c r="K70" s="51"/>
      <c r="L70" s="62"/>
      <c r="M70" s="16"/>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36" t="s">
        <v>96</v>
      </c>
      <c r="B71" s="237"/>
      <c r="C71" s="237"/>
      <c r="D71" s="237"/>
      <c r="E71" s="123" t="s">
        <v>87</v>
      </c>
      <c r="F71" s="128"/>
      <c r="G71" s="36">
        <v>2700</v>
      </c>
      <c r="H71" s="48">
        <f t="shared" si="10"/>
        <v>0</v>
      </c>
      <c r="I71" s="59"/>
      <c r="J71" s="50"/>
      <c r="K71" s="51"/>
      <c r="L71" s="62"/>
      <c r="M71" s="16"/>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36" t="s">
        <v>97</v>
      </c>
      <c r="B72" s="237"/>
      <c r="C72" s="237"/>
      <c r="D72" s="237"/>
      <c r="E72" s="123" t="s">
        <v>87</v>
      </c>
      <c r="F72" s="128"/>
      <c r="G72" s="36">
        <v>2500</v>
      </c>
      <c r="H72" s="48">
        <f t="shared" si="10"/>
        <v>0</v>
      </c>
      <c r="I72" s="59"/>
      <c r="J72" s="50"/>
      <c r="K72" s="51"/>
      <c r="L72" s="62"/>
      <c r="M72" s="16"/>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15.75">
      <c r="A73" s="236" t="s">
        <v>98</v>
      </c>
      <c r="B73" s="237"/>
      <c r="C73" s="237"/>
      <c r="D73" s="237"/>
      <c r="E73" s="123" t="s">
        <v>87</v>
      </c>
      <c r="F73" s="128"/>
      <c r="G73" s="36">
        <v>13373</v>
      </c>
      <c r="H73" s="48">
        <f t="shared" si="10"/>
        <v>0</v>
      </c>
      <c r="I73" s="59"/>
      <c r="J73" s="50"/>
      <c r="K73" s="51"/>
      <c r="L73" s="62"/>
      <c r="M73" s="16"/>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15.75">
      <c r="A74" s="236" t="s">
        <v>99</v>
      </c>
      <c r="B74" s="237"/>
      <c r="C74" s="237"/>
      <c r="D74" s="237"/>
      <c r="E74" s="123" t="s">
        <v>87</v>
      </c>
      <c r="F74" s="128"/>
      <c r="G74" s="36">
        <v>800</v>
      </c>
      <c r="H74" s="48">
        <f t="shared" si="10"/>
        <v>0</v>
      </c>
      <c r="I74" s="59"/>
      <c r="J74" s="50"/>
      <c r="K74" s="51"/>
      <c r="L74" s="62"/>
      <c r="M74" s="16"/>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236" t="s">
        <v>156</v>
      </c>
      <c r="B75" s="237"/>
      <c r="C75" s="237"/>
      <c r="D75" s="237"/>
      <c r="E75" s="4" t="s">
        <v>87</v>
      </c>
      <c r="F75" s="128"/>
      <c r="G75" s="31">
        <v>1900</v>
      </c>
      <c r="H75" s="60">
        <f t="shared" si="10"/>
        <v>0</v>
      </c>
      <c r="I75" s="61"/>
      <c r="J75" s="50"/>
      <c r="K75" s="51"/>
      <c r="L75" s="62"/>
      <c r="M75" s="16"/>
      <c r="N75" s="16"/>
      <c r="O75" s="16"/>
      <c r="P75" s="16"/>
      <c r="Q75" s="16"/>
      <c r="R75" s="16"/>
      <c r="S75" s="16"/>
      <c r="T75" s="16"/>
      <c r="U75" s="16"/>
      <c r="V75" s="16"/>
      <c r="W75" s="16"/>
      <c r="X75" s="16"/>
      <c r="Y75" s="16"/>
      <c r="Z75" s="17"/>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row>
    <row r="76" spans="1:72" ht="15.75">
      <c r="A76" s="236" t="s">
        <v>101</v>
      </c>
      <c r="B76" s="237"/>
      <c r="C76" s="237"/>
      <c r="D76" s="237"/>
      <c r="E76" s="123" t="s">
        <v>87</v>
      </c>
      <c r="F76" s="128"/>
      <c r="G76" s="36">
        <v>2000</v>
      </c>
      <c r="H76" s="48">
        <f t="shared" si="10"/>
        <v>0</v>
      </c>
      <c r="I76" s="59"/>
      <c r="J76" s="50"/>
      <c r="K76" s="51"/>
      <c r="L76" s="62"/>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36" t="s">
        <v>102</v>
      </c>
      <c r="B77" s="237"/>
      <c r="C77" s="237"/>
      <c r="D77" s="237"/>
      <c r="E77" s="123" t="s">
        <v>87</v>
      </c>
      <c r="F77" s="128"/>
      <c r="G77" s="36">
        <v>200</v>
      </c>
      <c r="H77" s="48">
        <f t="shared" si="10"/>
        <v>0</v>
      </c>
      <c r="I77" s="59"/>
      <c r="J77" s="50"/>
      <c r="K77" s="51"/>
      <c r="L77" s="62"/>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15.75">
      <c r="A78" s="236" t="s">
        <v>103</v>
      </c>
      <c r="B78" s="237"/>
      <c r="C78" s="237"/>
      <c r="D78" s="237"/>
      <c r="E78" s="123" t="s">
        <v>87</v>
      </c>
      <c r="F78" s="128"/>
      <c r="G78" s="36">
        <v>1100</v>
      </c>
      <c r="H78" s="48">
        <f t="shared" si="10"/>
        <v>0</v>
      </c>
      <c r="I78" s="59"/>
      <c r="J78" s="50"/>
      <c r="K78" s="51"/>
      <c r="L78" s="62"/>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15.75">
      <c r="A79" s="236" t="s">
        <v>104</v>
      </c>
      <c r="B79" s="237"/>
      <c r="C79" s="237"/>
      <c r="D79" s="237"/>
      <c r="E79" s="123" t="s">
        <v>87</v>
      </c>
      <c r="F79" s="128"/>
      <c r="G79" s="36">
        <v>2200</v>
      </c>
      <c r="H79" s="48">
        <f t="shared" si="10"/>
        <v>0</v>
      </c>
      <c r="I79" s="59"/>
      <c r="J79" s="50"/>
      <c r="K79" s="51"/>
      <c r="L79" s="62"/>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236" t="s">
        <v>105</v>
      </c>
      <c r="B80" s="237"/>
      <c r="C80" s="237"/>
      <c r="D80" s="237"/>
      <c r="E80" s="4" t="s">
        <v>87</v>
      </c>
      <c r="F80" s="128"/>
      <c r="G80" s="31">
        <v>1420</v>
      </c>
      <c r="H80" s="60">
        <f t="shared" si="10"/>
        <v>0</v>
      </c>
      <c r="I80" s="64"/>
      <c r="J80" s="50"/>
      <c r="K80" s="51"/>
      <c r="L80" s="62"/>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236" t="s">
        <v>153</v>
      </c>
      <c r="B81" s="237"/>
      <c r="C81" s="237"/>
      <c r="D81" s="237"/>
      <c r="E81" s="4" t="s">
        <v>87</v>
      </c>
      <c r="F81" s="128"/>
      <c r="G81" s="31">
        <v>15200</v>
      </c>
      <c r="H81" s="60">
        <f t="shared" si="10"/>
        <v>0</v>
      </c>
      <c r="I81" s="166"/>
      <c r="J81" s="66"/>
      <c r="K81" s="67"/>
      <c r="L81" s="62"/>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36" t="s">
        <v>155</v>
      </c>
      <c r="B82" s="237"/>
      <c r="C82" s="237"/>
      <c r="D82" s="237"/>
      <c r="E82" s="4" t="s">
        <v>87</v>
      </c>
      <c r="F82" s="128"/>
      <c r="G82" s="31">
        <v>5800</v>
      </c>
      <c r="H82" s="60">
        <f t="shared" si="10"/>
        <v>0</v>
      </c>
      <c r="I82" s="166"/>
      <c r="J82" s="66"/>
      <c r="K82" s="67"/>
      <c r="L82" s="62"/>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36"/>
      <c r="B83" s="237"/>
      <c r="C83" s="237"/>
      <c r="D83" s="237"/>
      <c r="E83" s="4" t="s">
        <v>87</v>
      </c>
      <c r="F83" s="128"/>
      <c r="G83" s="31"/>
      <c r="H83" s="60">
        <f t="shared" si="10"/>
        <v>0</v>
      </c>
      <c r="I83" s="166"/>
      <c r="J83" s="66"/>
      <c r="K83" s="67"/>
      <c r="L83" s="62"/>
      <c r="M83" s="16"/>
      <c r="N83" s="16"/>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15.75">
      <c r="A84" s="236" t="s">
        <v>154</v>
      </c>
      <c r="B84" s="237"/>
      <c r="C84" s="237"/>
      <c r="D84" s="237"/>
      <c r="E84" s="4" t="s">
        <v>87</v>
      </c>
      <c r="F84" s="128"/>
      <c r="G84" s="31">
        <v>15000</v>
      </c>
      <c r="H84" s="60">
        <f t="shared" si="10"/>
        <v>0</v>
      </c>
      <c r="I84" s="166"/>
      <c r="J84" s="66"/>
      <c r="K84" s="67"/>
      <c r="L84" s="62"/>
      <c r="M84" s="16"/>
      <c r="N84" s="16"/>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6.5" thickBot="1">
      <c r="A85" s="236" t="s">
        <v>106</v>
      </c>
      <c r="B85" s="237"/>
      <c r="C85" s="237"/>
      <c r="D85" s="237"/>
      <c r="E85" s="123" t="s">
        <v>87</v>
      </c>
      <c r="F85" s="128"/>
      <c r="G85" s="36">
        <v>383.5</v>
      </c>
      <c r="H85" s="99">
        <f>(F85*G85)</f>
        <v>0</v>
      </c>
      <c r="I85" s="65"/>
      <c r="J85" s="66"/>
      <c r="K85" s="67"/>
      <c r="L85" s="62"/>
      <c r="M85" s="16"/>
      <c r="N85" s="16"/>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6.5" thickBot="1">
      <c r="A86" s="16"/>
      <c r="B86" s="16"/>
      <c r="C86" s="16"/>
      <c r="D86" s="16"/>
      <c r="E86" s="16"/>
      <c r="F86" s="18"/>
      <c r="G86" s="125" t="s">
        <v>107</v>
      </c>
      <c r="H86" s="110">
        <f>SUM(H62:H85)</f>
        <v>0</v>
      </c>
      <c r="I86" s="68"/>
      <c r="J86" s="69"/>
      <c r="K86" s="70"/>
      <c r="L86" s="135"/>
      <c r="M86" s="7"/>
      <c r="N86" s="7"/>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16"/>
      <c r="B87" s="16"/>
      <c r="C87" s="16"/>
      <c r="D87" s="16"/>
      <c r="E87" s="16"/>
      <c r="F87" s="7"/>
      <c r="G87" s="38"/>
      <c r="H87" s="22"/>
      <c r="I87" s="71"/>
      <c r="J87" s="18"/>
      <c r="K87" s="137"/>
      <c r="L87" s="136"/>
      <c r="M87" s="7"/>
      <c r="N87" s="7"/>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5.75">
      <c r="A88" s="16"/>
      <c r="B88" s="16"/>
      <c r="C88" s="16"/>
      <c r="D88" s="16"/>
      <c r="E88" s="138">
        <v>0</v>
      </c>
      <c r="F88" s="7"/>
      <c r="G88" s="38"/>
      <c r="H88" s="142">
        <f>+E88</f>
        <v>0</v>
      </c>
      <c r="I88" s="245" t="s">
        <v>130</v>
      </c>
      <c r="J88" s="230" t="s">
        <v>108</v>
      </c>
      <c r="K88" s="232"/>
      <c r="L88" s="16"/>
      <c r="M88" s="7"/>
      <c r="N88" s="233"/>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234" t="s">
        <v>109</v>
      </c>
      <c r="G89" s="235"/>
      <c r="H89" s="73">
        <f>H59+H86</f>
        <v>0</v>
      </c>
      <c r="I89" s="246"/>
      <c r="J89" s="231"/>
      <c r="K89" s="232"/>
      <c r="L89" s="16"/>
      <c r="M89" s="7"/>
      <c r="N89" s="233"/>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27"/>
      <c r="F90" s="74" t="s">
        <v>110</v>
      </c>
      <c r="G90" s="75">
        <v>0.25</v>
      </c>
      <c r="H90" s="116">
        <f>H89*G90</f>
        <v>0</v>
      </c>
      <c r="I90" s="115">
        <f>+M96</f>
        <v>0</v>
      </c>
      <c r="J90" s="117">
        <f>H90-M96</f>
        <v>0</v>
      </c>
      <c r="K90" s="9"/>
      <c r="L90" s="9"/>
      <c r="M90" s="9"/>
      <c r="N90" s="126" t="s">
        <v>132</v>
      </c>
      <c r="O90" s="12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16"/>
      <c r="B91" s="16"/>
      <c r="C91" s="16"/>
      <c r="D91" s="16"/>
      <c r="E91" s="27"/>
      <c r="F91" s="77" t="s">
        <v>111</v>
      </c>
      <c r="G91" s="78"/>
      <c r="H91" s="13">
        <f>H89+H90</f>
        <v>0</v>
      </c>
      <c r="I91" s="20"/>
      <c r="J91" s="79"/>
      <c r="K91" s="22"/>
      <c r="L91" s="22"/>
      <c r="M91" s="7"/>
      <c r="N91" s="126"/>
      <c r="O91" s="12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16"/>
      <c r="B92" s="16"/>
      <c r="C92" s="16"/>
      <c r="D92" s="16"/>
      <c r="E92" s="27"/>
      <c r="F92" s="124" t="s">
        <v>113</v>
      </c>
      <c r="G92" s="82">
        <v>0.06</v>
      </c>
      <c r="H92" s="13">
        <f>H91*G92</f>
        <v>0</v>
      </c>
      <c r="I92" s="83"/>
      <c r="J92" s="80"/>
      <c r="K92" s="81" t="s">
        <v>112</v>
      </c>
      <c r="L92" s="111" t="s">
        <v>131</v>
      </c>
      <c r="M92" s="7"/>
      <c r="N92" s="135"/>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16"/>
      <c r="B93" s="16"/>
      <c r="C93" s="16"/>
      <c r="D93" s="16"/>
      <c r="E93" s="27"/>
      <c r="F93" s="4" t="s">
        <v>115</v>
      </c>
      <c r="G93" s="77"/>
      <c r="H93" s="13">
        <f>H91+H92</f>
        <v>0</v>
      </c>
      <c r="I93" s="80"/>
      <c r="J93" s="80" t="s">
        <v>114</v>
      </c>
      <c r="K93" s="6">
        <f>+H17</f>
        <v>0</v>
      </c>
      <c r="L93" s="112"/>
      <c r="M93" s="135"/>
      <c r="N93" s="7"/>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16"/>
      <c r="B94" s="16"/>
      <c r="C94" s="16"/>
      <c r="D94" s="16"/>
      <c r="E94" s="16"/>
      <c r="F94" s="124" t="s">
        <v>117</v>
      </c>
      <c r="G94" s="82">
        <v>0.2</v>
      </c>
      <c r="H94" s="13">
        <f>H93*G94</f>
        <v>0</v>
      </c>
      <c r="I94" s="80"/>
      <c r="J94" s="80" t="s">
        <v>116</v>
      </c>
      <c r="K94" s="6">
        <f>H44</f>
        <v>0</v>
      </c>
      <c r="L94" s="112"/>
      <c r="M94" s="135"/>
      <c r="N94" s="7"/>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16"/>
      <c r="B95" s="16"/>
      <c r="C95" s="16"/>
      <c r="D95" s="16"/>
      <c r="E95" s="16"/>
      <c r="F95" s="124" t="s">
        <v>119</v>
      </c>
      <c r="G95" s="74"/>
      <c r="H95" s="85">
        <f>H93+H94</f>
        <v>0</v>
      </c>
      <c r="I95" s="13"/>
      <c r="J95" s="80" t="s">
        <v>118</v>
      </c>
      <c r="K95" s="6">
        <f>H59-H46</f>
        <v>0</v>
      </c>
      <c r="L95" s="112"/>
      <c r="M95" s="84" t="s">
        <v>127</v>
      </c>
      <c r="N95" s="7"/>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16"/>
      <c r="B96" s="16"/>
      <c r="C96" s="16"/>
      <c r="D96" s="16"/>
      <c r="E96" s="16"/>
      <c r="F96" s="124" t="s">
        <v>125</v>
      </c>
      <c r="G96" s="87"/>
      <c r="H96" s="97">
        <f>'MAT (6)'!H124</f>
        <v>0</v>
      </c>
      <c r="I96" s="88" t="s">
        <v>120</v>
      </c>
      <c r="J96" s="86" t="s">
        <v>56</v>
      </c>
      <c r="K96" s="6">
        <f>SUM(K93:K95)</f>
        <v>0</v>
      </c>
      <c r="L96" s="113">
        <f>H95-H94</f>
        <v>0</v>
      </c>
      <c r="M96" s="114">
        <f>+(L96-K96)*0.3</f>
        <v>0</v>
      </c>
      <c r="N96" s="7"/>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16"/>
      <c r="B97" s="16" t="s">
        <v>121</v>
      </c>
      <c r="C97" s="16"/>
      <c r="D97" s="16"/>
      <c r="E97" s="16"/>
      <c r="F97" s="124" t="s">
        <v>126</v>
      </c>
      <c r="G97" s="90"/>
      <c r="H97" s="98">
        <f>H95+H96</f>
        <v>0</v>
      </c>
      <c r="I97" s="13"/>
      <c r="J97" s="89" t="e">
        <f>H95/H89</f>
        <v>#DIV/0!</v>
      </c>
      <c r="K97" s="7"/>
      <c r="L97" s="7"/>
      <c r="M97" s="23"/>
      <c r="N97" s="7"/>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16"/>
      <c r="B98" s="139" t="s">
        <v>122</v>
      </c>
      <c r="C98" s="139" t="s">
        <v>123</v>
      </c>
      <c r="D98" s="140" t="s">
        <v>124</v>
      </c>
      <c r="E98" s="132"/>
      <c r="F98" s="7"/>
      <c r="G98" s="92"/>
      <c r="H98" s="9"/>
      <c r="I98" s="7"/>
      <c r="J98" s="7"/>
      <c r="K98" s="7"/>
      <c r="L98" s="7"/>
      <c r="M98" s="9"/>
      <c r="N98" s="91"/>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16"/>
      <c r="B99" s="141">
        <v>0.27500000000000002</v>
      </c>
      <c r="C99" s="141">
        <v>0.05</v>
      </c>
      <c r="D99" s="141">
        <f>B99+C99</f>
        <v>0.32500000000000001</v>
      </c>
      <c r="E99" s="16"/>
      <c r="F99" s="92"/>
      <c r="G99" s="93"/>
      <c r="H99" s="9"/>
      <c r="I99" s="7"/>
      <c r="J99" s="7"/>
      <c r="K99" s="7"/>
      <c r="L99" s="7"/>
      <c r="M99" s="9"/>
      <c r="N99" s="7"/>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16"/>
      <c r="B100" s="16"/>
      <c r="C100" s="16"/>
      <c r="D100" s="16"/>
      <c r="E100" s="16"/>
      <c r="F100" s="23"/>
      <c r="G100" s="94"/>
      <c r="H100" s="93"/>
      <c r="I100" s="27"/>
      <c r="J100" s="7"/>
      <c r="K100" s="7"/>
      <c r="L100" s="7"/>
      <c r="M100" s="7"/>
      <c r="N100" s="7"/>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1"/>
      <c r="B101" s="1"/>
      <c r="C101" s="1"/>
      <c r="D101" s="1"/>
      <c r="E101" s="1"/>
      <c r="F101" s="23"/>
      <c r="G101" s="94"/>
      <c r="H101" s="93"/>
      <c r="I101" s="95"/>
      <c r="J101" s="18"/>
      <c r="K101" s="18"/>
      <c r="L101" s="18"/>
      <c r="M101" s="18"/>
      <c r="N101" s="18"/>
      <c r="O101" s="1"/>
      <c r="P101" s="1"/>
      <c r="Q101" s="1"/>
      <c r="R101" s="1"/>
      <c r="S101" s="1"/>
      <c r="T101" s="1"/>
      <c r="U101" s="1"/>
      <c r="V101" s="1"/>
      <c r="W101" s="1"/>
      <c r="X101" s="1"/>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1"/>
      <c r="B102" s="1"/>
      <c r="C102" s="1"/>
      <c r="D102" s="1"/>
      <c r="E102" s="1"/>
      <c r="F102" s="23"/>
      <c r="G102" s="76"/>
      <c r="H102" s="76"/>
      <c r="I102" s="18"/>
      <c r="J102" s="18"/>
      <c r="K102" s="18"/>
      <c r="L102" s="18"/>
      <c r="M102" s="18"/>
      <c r="N102" s="18"/>
      <c r="O102" s="1"/>
      <c r="P102" s="1"/>
      <c r="Q102" s="1"/>
      <c r="R102" s="1"/>
      <c r="S102" s="1"/>
      <c r="T102" s="1"/>
      <c r="U102" s="1"/>
      <c r="V102" s="1"/>
      <c r="W102" s="1"/>
      <c r="X102" s="1"/>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1"/>
      <c r="B103" s="1"/>
      <c r="C103" s="1"/>
      <c r="D103" s="1"/>
      <c r="E103" s="1"/>
      <c r="F103" s="23"/>
      <c r="G103" s="5"/>
      <c r="H103" s="1"/>
      <c r="I103" s="1"/>
      <c r="J103" s="18"/>
      <c r="K103" s="18"/>
      <c r="L103" s="18"/>
      <c r="M103" s="18"/>
      <c r="N103" s="18"/>
      <c r="O103" s="1"/>
      <c r="P103" s="1"/>
      <c r="Q103" s="1"/>
      <c r="R103" s="1"/>
      <c r="S103" s="1"/>
      <c r="T103" s="1"/>
      <c r="U103" s="1"/>
      <c r="V103" s="1"/>
      <c r="W103" s="1"/>
      <c r="X103" s="1"/>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1"/>
      <c r="B104" s="1"/>
      <c r="C104" s="1"/>
      <c r="D104" s="1"/>
      <c r="E104" s="1"/>
      <c r="F104" s="1"/>
      <c r="G104" s="18"/>
      <c r="H104" s="41"/>
      <c r="I104" s="1"/>
      <c r="J104" s="1"/>
      <c r="K104" s="1"/>
      <c r="L104" s="1"/>
      <c r="M104" s="1"/>
      <c r="N104" s="1"/>
      <c r="O104" s="1"/>
      <c r="P104" s="1"/>
      <c r="Q104" s="1"/>
      <c r="R104" s="1"/>
      <c r="S104" s="1"/>
      <c r="T104" s="1"/>
      <c r="U104" s="1"/>
      <c r="V104" s="1"/>
      <c r="W104" s="1"/>
      <c r="X104" s="1"/>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1"/>
      <c r="B105" s="1"/>
      <c r="C105" s="96"/>
      <c r="D105" s="1"/>
      <c r="E105" s="1"/>
      <c r="F105" s="1"/>
      <c r="G105" s="1"/>
      <c r="H105" s="1"/>
      <c r="I105" s="1"/>
      <c r="J105" s="1"/>
      <c r="K105" s="1"/>
      <c r="L105" s="1"/>
      <c r="M105" s="1"/>
      <c r="N105" s="1"/>
      <c r="O105" s="1"/>
      <c r="P105" s="1"/>
      <c r="Q105" s="1"/>
      <c r="R105" s="1"/>
      <c r="S105" s="1"/>
      <c r="T105" s="1"/>
      <c r="U105" s="1"/>
      <c r="V105" s="1"/>
      <c r="W105" s="1"/>
      <c r="X105" s="1"/>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1"/>
      <c r="B106" s="1"/>
      <c r="C106" s="96"/>
      <c r="D106" s="1"/>
      <c r="E106" s="1"/>
      <c r="F106" s="1"/>
      <c r="G106" s="18"/>
      <c r="H106" s="41"/>
      <c r="I106" s="1"/>
      <c r="J106" s="1"/>
      <c r="K106" s="1"/>
      <c r="L106" s="1"/>
      <c r="M106" s="1"/>
      <c r="N106" s="1"/>
      <c r="O106" s="1"/>
      <c r="P106" s="1"/>
      <c r="Q106" s="1"/>
      <c r="R106" s="1"/>
      <c r="S106" s="1"/>
      <c r="T106" s="1"/>
      <c r="U106" s="1"/>
      <c r="V106" s="1"/>
      <c r="W106" s="1"/>
      <c r="X106" s="1"/>
      <c r="Y106" s="1"/>
      <c r="Z106" s="120"/>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row>
    <row r="107" spans="1:72" ht="15.75">
      <c r="A107" s="1"/>
      <c r="B107" s="1"/>
      <c r="C107" s="96"/>
      <c r="D107" s="1"/>
      <c r="E107" s="1"/>
      <c r="F107" s="1"/>
      <c r="G107" s="1"/>
      <c r="H107" s="1"/>
      <c r="I107" s="1"/>
      <c r="J107" s="1"/>
      <c r="K107" s="1"/>
      <c r="L107" s="1"/>
      <c r="M107" s="1"/>
      <c r="N107" s="1"/>
      <c r="O107" s="1"/>
      <c r="P107" s="1"/>
      <c r="Q107" s="1"/>
      <c r="R107" s="1"/>
      <c r="S107" s="1"/>
      <c r="T107" s="1"/>
      <c r="U107" s="1"/>
      <c r="V107" s="1"/>
      <c r="W107" s="1"/>
      <c r="X107" s="1"/>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1"/>
      <c r="B108" s="1"/>
      <c r="C108" s="96"/>
      <c r="D108" s="1"/>
      <c r="E108" s="1"/>
      <c r="F108" s="1"/>
      <c r="G108" s="1"/>
      <c r="H108" s="1"/>
      <c r="I108" s="1"/>
      <c r="J108" s="1"/>
      <c r="K108" s="1"/>
      <c r="L108" s="1"/>
      <c r="M108" s="1"/>
      <c r="N108" s="1"/>
      <c r="O108" s="1"/>
      <c r="P108" s="1"/>
      <c r="Q108" s="1"/>
      <c r="R108" s="1"/>
      <c r="S108" s="1"/>
      <c r="T108" s="1"/>
      <c r="U108" s="1"/>
      <c r="V108" s="1"/>
      <c r="W108" s="1"/>
      <c r="X108" s="1"/>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1"/>
      <c r="B109" s="1"/>
      <c r="C109" s="40"/>
      <c r="D109" s="96"/>
      <c r="E109" s="96"/>
      <c r="F109" s="1"/>
      <c r="G109" s="1"/>
      <c r="H109" s="1"/>
      <c r="I109" s="1"/>
      <c r="J109" s="1"/>
      <c r="K109" s="1"/>
      <c r="L109" s="1"/>
      <c r="M109" s="1"/>
      <c r="N109" s="1"/>
      <c r="O109" s="1"/>
      <c r="P109" s="1"/>
      <c r="Q109" s="1"/>
      <c r="R109" s="1"/>
      <c r="S109" s="1"/>
      <c r="T109" s="1"/>
      <c r="U109" s="1"/>
      <c r="V109" s="1"/>
      <c r="W109" s="1"/>
      <c r="X109" s="1"/>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1"/>
      <c r="B110" s="96"/>
      <c r="C110" s="1"/>
      <c r="D110" s="1"/>
      <c r="E110" s="1"/>
      <c r="F110" s="1"/>
      <c r="G110" s="1"/>
      <c r="H110" s="1"/>
      <c r="I110" s="1"/>
      <c r="J110" s="1"/>
      <c r="K110" s="1"/>
      <c r="L110" s="1"/>
      <c r="M110" s="1"/>
      <c r="N110" s="1"/>
      <c r="O110" s="1"/>
      <c r="P110" s="1"/>
      <c r="Q110" s="1"/>
      <c r="R110" s="1"/>
      <c r="S110" s="1"/>
      <c r="T110" s="1"/>
      <c r="U110" s="1"/>
      <c r="V110" s="1"/>
      <c r="W110" s="1"/>
      <c r="X110" s="1"/>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1"/>
      <c r="B111" s="96"/>
      <c r="C111" s="1"/>
      <c r="D111" s="1"/>
      <c r="E111" s="1"/>
      <c r="F111" s="1"/>
      <c r="G111" s="1"/>
      <c r="H111" s="1"/>
      <c r="I111" s="1"/>
      <c r="J111" s="1"/>
      <c r="K111" s="1"/>
      <c r="L111" s="1"/>
      <c r="M111" s="1"/>
      <c r="N111" s="1"/>
      <c r="O111" s="1"/>
      <c r="P111" s="1"/>
      <c r="Q111" s="1"/>
      <c r="R111" s="1"/>
      <c r="S111" s="1"/>
      <c r="T111" s="1"/>
      <c r="U111" s="1"/>
      <c r="V111" s="1"/>
      <c r="W111" s="1"/>
      <c r="X111" s="1"/>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5.75">
      <c r="A112" s="1"/>
      <c r="B112" s="96"/>
      <c r="C112" s="96"/>
      <c r="D112" s="96"/>
      <c r="E112" s="96"/>
      <c r="F112" s="1"/>
      <c r="G112" s="1"/>
      <c r="H112" s="1"/>
      <c r="I112" s="1"/>
      <c r="J112" s="1"/>
      <c r="K112" s="1"/>
      <c r="L112" s="1"/>
      <c r="M112" s="1"/>
      <c r="N112" s="1"/>
      <c r="O112" s="1"/>
      <c r="P112" s="1"/>
      <c r="Q112" s="1"/>
      <c r="R112" s="1"/>
      <c r="S112" s="1"/>
      <c r="T112" s="1"/>
      <c r="U112" s="1"/>
      <c r="V112" s="1"/>
      <c r="W112" s="1"/>
      <c r="X112" s="1"/>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5.75">
      <c r="A113" s="1"/>
      <c r="B113" s="1"/>
      <c r="C113" s="1"/>
      <c r="D113" s="1"/>
      <c r="E113" s="1"/>
      <c r="F113" s="96"/>
      <c r="G113" s="72"/>
      <c r="H113" s="1"/>
      <c r="I113" s="1"/>
      <c r="J113" s="1"/>
      <c r="K113" s="1"/>
      <c r="L113" s="1"/>
      <c r="M113" s="1"/>
      <c r="N113" s="1"/>
      <c r="O113" s="1"/>
      <c r="P113" s="1"/>
      <c r="Q113" s="1"/>
      <c r="R113" s="1"/>
      <c r="S113" s="1"/>
      <c r="T113" s="1"/>
      <c r="U113" s="1"/>
      <c r="V113" s="1"/>
      <c r="W113" s="1"/>
      <c r="X113" s="1"/>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
      <c r="B118" s="1"/>
      <c r="C118" s="1"/>
      <c r="D118" s="1"/>
      <c r="E118" s="1"/>
      <c r="F118" s="1"/>
      <c r="G118" s="1"/>
      <c r="H118" s="1"/>
      <c r="I118" s="1"/>
      <c r="J118" s="1"/>
      <c r="K118" s="1"/>
      <c r="L118" s="1"/>
      <c r="O118" s="1"/>
      <c r="P118" s="1"/>
      <c r="Q118" s="1"/>
      <c r="R118" s="1"/>
      <c r="S118" s="1"/>
      <c r="T118" s="1"/>
      <c r="U118" s="1"/>
      <c r="V118" s="1"/>
      <c r="W118" s="1"/>
      <c r="X118" s="1"/>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F119" s="1"/>
      <c r="G119" s="1"/>
      <c r="H119" s="1"/>
      <c r="I119" s="1"/>
      <c r="J119" s="1"/>
      <c r="K119" s="1"/>
      <c r="L119" s="1"/>
      <c r="O119" s="1"/>
      <c r="P119" s="1"/>
      <c r="Q119" s="1"/>
      <c r="R119" s="1"/>
      <c r="S119" s="1"/>
      <c r="T119" s="1"/>
      <c r="U119" s="1"/>
      <c r="V119" s="1"/>
      <c r="W119" s="1"/>
      <c r="X119" s="1"/>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J120" s="1"/>
      <c r="K120" s="1"/>
      <c r="L120" s="1"/>
      <c r="M120" s="1"/>
      <c r="N120" s="1"/>
      <c r="O120" s="1"/>
      <c r="P120" s="1"/>
      <c r="Q120" s="1"/>
      <c r="R120" s="1"/>
      <c r="S120" s="1"/>
      <c r="T120" s="1"/>
      <c r="U120" s="1"/>
      <c r="V120" s="1"/>
      <c r="W120" s="1"/>
      <c r="X120" s="1"/>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sheetData>
  <mergeCells count="78">
    <mergeCell ref="A15:D15"/>
    <mergeCell ref="A1:H1"/>
    <mergeCell ref="A2:H2"/>
    <mergeCell ref="B5:J5"/>
    <mergeCell ref="A8:D8"/>
    <mergeCell ref="J8:M8"/>
    <mergeCell ref="A9:D9"/>
    <mergeCell ref="A10:D10"/>
    <mergeCell ref="A11:D11"/>
    <mergeCell ref="A12:D12"/>
    <mergeCell ref="A13:D13"/>
    <mergeCell ref="A14:D14"/>
    <mergeCell ref="A28:D28"/>
    <mergeCell ref="A16:D16"/>
    <mergeCell ref="O19:U19"/>
    <mergeCell ref="V19:X19"/>
    <mergeCell ref="A20:D20"/>
    <mergeCell ref="A21:D21"/>
    <mergeCell ref="A22:D22"/>
    <mergeCell ref="A23:D23"/>
    <mergeCell ref="A24:D24"/>
    <mergeCell ref="A25:D25"/>
    <mergeCell ref="A26:D26"/>
    <mergeCell ref="A27:D27"/>
    <mergeCell ref="A41:D41"/>
    <mergeCell ref="A29:D29"/>
    <mergeCell ref="A30:D30"/>
    <mergeCell ref="A31:D31"/>
    <mergeCell ref="A32:D32"/>
    <mergeCell ref="A33:D33"/>
    <mergeCell ref="A34:D34"/>
    <mergeCell ref="A35:D35"/>
    <mergeCell ref="A36:D36"/>
    <mergeCell ref="A38:D38"/>
    <mergeCell ref="A39:D39"/>
    <mergeCell ref="A40:D40"/>
    <mergeCell ref="A57:D57"/>
    <mergeCell ref="A42:D42"/>
    <mergeCell ref="A43:D43"/>
    <mergeCell ref="A46:D46"/>
    <mergeCell ref="A49:D49"/>
    <mergeCell ref="A50:D50"/>
    <mergeCell ref="A51:D51"/>
    <mergeCell ref="A52:D52"/>
    <mergeCell ref="A53:D53"/>
    <mergeCell ref="A54:D54"/>
    <mergeCell ref="A55:D55"/>
    <mergeCell ref="A56:D56"/>
    <mergeCell ref="A72:D72"/>
    <mergeCell ref="A61:D61"/>
    <mergeCell ref="A62:D62"/>
    <mergeCell ref="A63:D63"/>
    <mergeCell ref="A64:D64"/>
    <mergeCell ref="A65:D65"/>
    <mergeCell ref="A66:D66"/>
    <mergeCell ref="A67:D67"/>
    <mergeCell ref="A68:D68"/>
    <mergeCell ref="A69:D69"/>
    <mergeCell ref="A70:D70"/>
    <mergeCell ref="A71:D71"/>
    <mergeCell ref="A84:D84"/>
    <mergeCell ref="A73:D73"/>
    <mergeCell ref="A74:D74"/>
    <mergeCell ref="A75:D75"/>
    <mergeCell ref="A76:D76"/>
    <mergeCell ref="A77:D77"/>
    <mergeCell ref="A78:D78"/>
    <mergeCell ref="A79:D79"/>
    <mergeCell ref="A80:D80"/>
    <mergeCell ref="A81:D81"/>
    <mergeCell ref="A82:D82"/>
    <mergeCell ref="A83:D83"/>
    <mergeCell ref="A85:D85"/>
    <mergeCell ref="I88:I89"/>
    <mergeCell ref="J88:J89"/>
    <mergeCell ref="K88:K89"/>
    <mergeCell ref="N88:N89"/>
    <mergeCell ref="F89:G89"/>
  </mergeCells>
  <pageMargins left="0.7" right="0.7" top="0.75" bottom="0.75" header="0.3" footer="0.3"/>
  <pageSetup paperSize="9" scale="29" fitToWidth="0" orientation="landscape" horizontalDpi="300" verticalDpi="300" r:id="rId1"/>
  <rowBreaks count="1" manualBreakCount="1">
    <brk id="99"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25E87-02AE-4A30-ADEE-BA115F94F3D3}">
  <sheetPr>
    <pageSetUpPr fitToPage="1"/>
  </sheetPr>
  <dimension ref="A1:BT147"/>
  <sheetViews>
    <sheetView view="pageBreakPreview" topLeftCell="A14" zoomScale="87" zoomScaleNormal="70" zoomScaleSheetLayoutView="87" workbookViewId="0">
      <selection activeCell="F9" sqref="F9:G29"/>
    </sheetView>
  </sheetViews>
  <sheetFormatPr baseColWidth="10" defaultColWidth="10.7109375" defaultRowHeight="15"/>
  <cols>
    <col min="3" max="3" width="11.42578125" customWidth="1"/>
    <col min="4" max="4" width="21.7109375" bestFit="1" customWidth="1"/>
    <col min="5" max="6" width="11.42578125" customWidth="1"/>
    <col min="7" max="7" width="13.42578125" customWidth="1"/>
    <col min="8" max="8" width="15.42578125" customWidth="1"/>
    <col min="10" max="10" width="13" customWidth="1"/>
    <col min="11" max="12" width="13.42578125" customWidth="1"/>
    <col min="13" max="13" width="12.42578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137</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c r="B9" s="274"/>
      <c r="C9" s="274"/>
      <c r="D9" s="275"/>
      <c r="E9" s="4" t="s">
        <v>11</v>
      </c>
      <c r="F9" s="129"/>
      <c r="G9" s="129"/>
      <c r="H9" s="148">
        <f>G9*F9</f>
        <v>0</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66"/>
      <c r="B10" s="267"/>
      <c r="C10" s="267"/>
      <c r="D10" s="268"/>
      <c r="E10" s="4" t="s">
        <v>11</v>
      </c>
      <c r="F10" s="129"/>
      <c r="G10" s="129"/>
      <c r="H10" s="148">
        <f t="shared" ref="H10:H29" si="0">G10*F10</f>
        <v>0</v>
      </c>
      <c r="I10" s="38"/>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66"/>
      <c r="B11" s="267"/>
      <c r="C11" s="267"/>
      <c r="D11" s="268"/>
      <c r="E11" s="4" t="s">
        <v>11</v>
      </c>
      <c r="F11" s="129"/>
      <c r="G11" s="129"/>
      <c r="H11" s="148">
        <f t="shared" si="0"/>
        <v>0</v>
      </c>
      <c r="I11" s="38"/>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66"/>
      <c r="B12" s="267"/>
      <c r="C12" s="267"/>
      <c r="D12" s="268"/>
      <c r="E12" s="4" t="s">
        <v>11</v>
      </c>
      <c r="F12" s="129"/>
      <c r="G12" s="129"/>
      <c r="H12" s="148">
        <f t="shared" si="0"/>
        <v>0</v>
      </c>
      <c r="I12" s="38"/>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66"/>
      <c r="B13" s="267"/>
      <c r="C13" s="267"/>
      <c r="D13" s="268"/>
      <c r="E13" s="4" t="s">
        <v>11</v>
      </c>
      <c r="F13" s="129"/>
      <c r="G13" s="129"/>
      <c r="H13" s="148">
        <f t="shared" si="0"/>
        <v>0</v>
      </c>
      <c r="I13" s="38"/>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66"/>
      <c r="B14" s="267"/>
      <c r="C14" s="267"/>
      <c r="D14" s="268"/>
      <c r="E14" s="4" t="s">
        <v>11</v>
      </c>
      <c r="F14" s="129"/>
      <c r="G14" s="129"/>
      <c r="H14" s="148">
        <f t="shared" si="0"/>
        <v>0</v>
      </c>
      <c r="I14" s="38"/>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66"/>
      <c r="B15" s="267"/>
      <c r="C15" s="267"/>
      <c r="D15" s="268"/>
      <c r="E15" s="4" t="s">
        <v>11</v>
      </c>
      <c r="F15" s="129"/>
      <c r="G15" s="129"/>
      <c r="H15" s="148">
        <f t="shared" si="0"/>
        <v>0</v>
      </c>
      <c r="I15" s="38"/>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c r="B16" s="267"/>
      <c r="C16" s="267"/>
      <c r="D16" s="268"/>
      <c r="E16" s="4" t="s">
        <v>11</v>
      </c>
      <c r="F16" s="129"/>
      <c r="G16" s="129"/>
      <c r="H16" s="148">
        <f t="shared" si="0"/>
        <v>0</v>
      </c>
      <c r="I16" s="38"/>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266"/>
      <c r="B17" s="267"/>
      <c r="C17" s="267"/>
      <c r="D17" s="268"/>
      <c r="E17" s="4" t="s">
        <v>11</v>
      </c>
      <c r="F17" s="129"/>
      <c r="G17" s="129"/>
      <c r="H17" s="148">
        <f t="shared" si="0"/>
        <v>0</v>
      </c>
      <c r="I17" s="38"/>
      <c r="J17" s="16"/>
      <c r="K17" s="139"/>
      <c r="L17" s="139"/>
      <c r="M17" s="139"/>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2"/>
      <c r="B18" s="267"/>
      <c r="C18" s="267"/>
      <c r="D18" s="268"/>
      <c r="E18" s="4" t="s">
        <v>11</v>
      </c>
      <c r="F18" s="129"/>
      <c r="G18" s="129"/>
      <c r="H18" s="148">
        <f t="shared" si="0"/>
        <v>0</v>
      </c>
      <c r="I18" s="38"/>
      <c r="J18" s="16"/>
      <c r="K18" s="139"/>
      <c r="L18" s="139"/>
      <c r="M18" s="139"/>
      <c r="N18" s="139"/>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266"/>
      <c r="B19" s="267"/>
      <c r="C19" s="267"/>
      <c r="D19" s="268"/>
      <c r="E19" s="4" t="s">
        <v>11</v>
      </c>
      <c r="F19" s="129"/>
      <c r="G19" s="129"/>
      <c r="H19" s="148">
        <f t="shared" si="0"/>
        <v>0</v>
      </c>
      <c r="I19" s="38"/>
      <c r="J19" s="16"/>
      <c r="K19" s="139"/>
      <c r="L19" s="139"/>
      <c r="M19" s="139"/>
      <c r="N19" s="139"/>
      <c r="O19" s="16"/>
      <c r="P19" s="16"/>
      <c r="Q19" s="16"/>
      <c r="R19" s="16"/>
      <c r="S19" s="16"/>
      <c r="T19" s="16"/>
      <c r="U19" s="16"/>
      <c r="V19" s="16"/>
      <c r="W19" s="16"/>
      <c r="X19" s="16"/>
      <c r="Y19" s="1"/>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15.75">
      <c r="A20" s="266"/>
      <c r="B20" s="267"/>
      <c r="C20" s="267"/>
      <c r="D20" s="268"/>
      <c r="E20" s="4" t="s">
        <v>11</v>
      </c>
      <c r="F20" s="129"/>
      <c r="G20" s="129"/>
      <c r="H20" s="148">
        <f t="shared" si="0"/>
        <v>0</v>
      </c>
      <c r="I20" s="38"/>
      <c r="J20" s="16"/>
      <c r="K20" s="139"/>
      <c r="L20" s="139"/>
      <c r="M20" s="139"/>
      <c r="N20" s="139"/>
      <c r="O20" s="16"/>
      <c r="P20" s="16"/>
      <c r="Q20" s="16"/>
      <c r="R20" s="16"/>
      <c r="S20" s="16"/>
      <c r="T20" s="16"/>
      <c r="U20" s="16"/>
      <c r="V20" s="16"/>
      <c r="W20" s="16"/>
      <c r="X20" s="16"/>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66"/>
      <c r="B21" s="267"/>
      <c r="C21" s="267"/>
      <c r="D21" s="268"/>
      <c r="E21" s="4" t="s">
        <v>11</v>
      </c>
      <c r="F21" s="129"/>
      <c r="G21" s="129"/>
      <c r="H21" s="148">
        <f t="shared" si="0"/>
        <v>0</v>
      </c>
      <c r="I21" s="38"/>
      <c r="J21" s="16"/>
      <c r="K21" s="139"/>
      <c r="L21" s="139"/>
      <c r="M21" s="139"/>
      <c r="N21" s="139"/>
      <c r="O21" s="16"/>
      <c r="P21" s="16"/>
      <c r="Q21" s="16"/>
      <c r="R21" s="16"/>
      <c r="S21" s="16"/>
      <c r="T21" s="16"/>
      <c r="U21" s="16"/>
      <c r="V21" s="16"/>
      <c r="W21" s="16"/>
      <c r="X21" s="16"/>
      <c r="Y21" s="1"/>
      <c r="Z21" s="120"/>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row>
    <row r="22" spans="1:72" ht="15.75">
      <c r="A22" s="266"/>
      <c r="B22" s="267"/>
      <c r="C22" s="267"/>
      <c r="D22" s="268"/>
      <c r="E22" s="4" t="s">
        <v>11</v>
      </c>
      <c r="F22" s="129"/>
      <c r="G22" s="129"/>
      <c r="H22" s="148">
        <f t="shared" si="0"/>
        <v>0</v>
      </c>
      <c r="I22" s="134"/>
      <c r="J22" s="16"/>
      <c r="K22" s="139"/>
      <c r="L22" s="139"/>
      <c r="M22" s="139"/>
      <c r="N22" s="139"/>
      <c r="O22" s="16"/>
      <c r="P22" s="16"/>
      <c r="Q22" s="16"/>
      <c r="R22" s="16"/>
      <c r="S22" s="16"/>
      <c r="T22" s="16"/>
      <c r="U22" s="16"/>
      <c r="V22" s="16"/>
      <c r="W22" s="16"/>
      <c r="X22" s="16"/>
      <c r="Y22" s="1"/>
      <c r="Z22" s="120"/>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row>
    <row r="23" spans="1:72" ht="15.75">
      <c r="A23" s="266"/>
      <c r="B23" s="267"/>
      <c r="C23" s="267"/>
      <c r="D23" s="268"/>
      <c r="E23" s="4" t="s">
        <v>183</v>
      </c>
      <c r="F23" s="129"/>
      <c r="G23" s="129"/>
      <c r="H23" s="148">
        <f t="shared" si="0"/>
        <v>0</v>
      </c>
      <c r="I23" s="134"/>
      <c r="J23" s="16"/>
      <c r="K23" s="139"/>
      <c r="L23" s="139"/>
      <c r="M23" s="139"/>
      <c r="N23" s="139"/>
      <c r="O23" s="16"/>
      <c r="P23" s="16"/>
      <c r="Q23" s="16"/>
      <c r="R23" s="16"/>
      <c r="S23" s="16"/>
      <c r="T23" s="16"/>
      <c r="U23" s="16"/>
      <c r="V23" s="16"/>
      <c r="W23" s="16"/>
      <c r="X23" s="16"/>
      <c r="Y23" s="1"/>
      <c r="Z23" s="120"/>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row>
    <row r="24" spans="1:72" ht="15.75">
      <c r="A24" s="266"/>
      <c r="B24" s="267"/>
      <c r="C24" s="267"/>
      <c r="D24" s="268"/>
      <c r="E24" s="4" t="s">
        <v>11</v>
      </c>
      <c r="F24" s="129"/>
      <c r="G24" s="129"/>
      <c r="H24" s="148">
        <f t="shared" si="0"/>
        <v>0</v>
      </c>
      <c r="I24" s="134"/>
      <c r="J24" s="16"/>
      <c r="K24" s="139"/>
      <c r="L24" s="139"/>
      <c r="M24" s="139"/>
      <c r="N24" s="139"/>
      <c r="O24" s="16"/>
      <c r="P24" s="16"/>
      <c r="Q24" s="16"/>
      <c r="R24" s="16"/>
      <c r="S24" s="16"/>
      <c r="T24" s="16"/>
      <c r="U24" s="16"/>
      <c r="V24" s="16"/>
      <c r="W24" s="16"/>
      <c r="X24" s="16"/>
      <c r="Y24" s="1"/>
      <c r="Z24" s="120"/>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row>
    <row r="25" spans="1:72" ht="15.75">
      <c r="A25" s="266"/>
      <c r="B25" s="267"/>
      <c r="C25" s="267"/>
      <c r="D25" s="268"/>
      <c r="E25" s="4" t="s">
        <v>196</v>
      </c>
      <c r="F25" s="129"/>
      <c r="G25" s="129"/>
      <c r="H25" s="148">
        <f t="shared" si="0"/>
        <v>0</v>
      </c>
      <c r="I25" s="134"/>
      <c r="J25" s="16"/>
      <c r="K25" s="139"/>
      <c r="L25" s="280" t="s">
        <v>158</v>
      </c>
      <c r="M25" s="280"/>
      <c r="N25" s="280"/>
      <c r="O25" s="280"/>
      <c r="P25" s="280"/>
      <c r="Q25" s="280"/>
      <c r="R25" s="16"/>
      <c r="S25" s="16"/>
      <c r="T25" s="16"/>
      <c r="U25" s="16"/>
      <c r="V25" s="16"/>
      <c r="W25" s="16"/>
      <c r="X25" s="16"/>
      <c r="Y25" s="1"/>
      <c r="Z25" s="120"/>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row>
    <row r="26" spans="1:72" ht="15.75">
      <c r="A26" s="272"/>
      <c r="B26" s="267"/>
      <c r="C26" s="267"/>
      <c r="D26" s="268"/>
      <c r="E26" s="4" t="s">
        <v>11</v>
      </c>
      <c r="F26" s="129"/>
      <c r="G26" s="129"/>
      <c r="H26" s="148">
        <f t="shared" si="0"/>
        <v>0</v>
      </c>
      <c r="I26" s="134"/>
      <c r="J26" s="16"/>
      <c r="K26" s="139"/>
      <c r="L26" s="280"/>
      <c r="M26" s="280"/>
      <c r="N26" s="280"/>
      <c r="O26" s="280"/>
      <c r="P26" s="280"/>
      <c r="Q26" s="280"/>
      <c r="R26" s="16"/>
      <c r="S26" s="16"/>
      <c r="T26" s="16"/>
      <c r="U26" s="16"/>
      <c r="V26" s="16"/>
      <c r="W26" s="16"/>
      <c r="X26" s="16"/>
      <c r="Y26" s="1"/>
      <c r="Z26" s="120"/>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row>
    <row r="27" spans="1:72" ht="15.75">
      <c r="A27" s="266"/>
      <c r="B27" s="267"/>
      <c r="C27" s="267"/>
      <c r="D27" s="268"/>
      <c r="E27" s="4" t="s">
        <v>11</v>
      </c>
      <c r="F27" s="129"/>
      <c r="G27" s="129"/>
      <c r="H27" s="148">
        <f t="shared" si="0"/>
        <v>0</v>
      </c>
      <c r="I27" s="134"/>
      <c r="J27" s="16"/>
      <c r="K27" s="139"/>
      <c r="L27" s="280"/>
      <c r="M27" s="280"/>
      <c r="N27" s="280"/>
      <c r="O27" s="280"/>
      <c r="P27" s="280"/>
      <c r="Q27" s="280"/>
      <c r="R27" s="16"/>
      <c r="S27" s="16"/>
      <c r="T27" s="16"/>
      <c r="U27" s="16"/>
      <c r="V27" s="16"/>
      <c r="W27" s="16"/>
      <c r="X27" s="16"/>
      <c r="Y27" s="1"/>
      <c r="Z27" s="120"/>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row>
    <row r="28" spans="1:72" ht="15.75">
      <c r="A28" s="266"/>
      <c r="B28" s="267"/>
      <c r="C28" s="267"/>
      <c r="D28" s="268"/>
      <c r="E28" s="4" t="s">
        <v>200</v>
      </c>
      <c r="F28" s="129"/>
      <c r="G28" s="129"/>
      <c r="H28" s="148">
        <f t="shared" si="0"/>
        <v>0</v>
      </c>
      <c r="I28" s="134"/>
      <c r="J28" s="16"/>
      <c r="K28" s="139"/>
      <c r="L28" s="280"/>
      <c r="M28" s="280"/>
      <c r="N28" s="280"/>
      <c r="O28" s="280"/>
      <c r="P28" s="280"/>
      <c r="Q28" s="280"/>
      <c r="R28" s="16"/>
      <c r="S28" s="16"/>
      <c r="T28" s="16"/>
      <c r="U28" s="16"/>
      <c r="V28" s="16"/>
      <c r="W28" s="16"/>
      <c r="X28" s="16"/>
      <c r="Y28" s="1"/>
      <c r="Z28" s="120"/>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row>
    <row r="29" spans="1:72" ht="15.75">
      <c r="A29" s="266"/>
      <c r="B29" s="267"/>
      <c r="C29" s="267"/>
      <c r="D29" s="268"/>
      <c r="E29" s="4" t="s">
        <v>11</v>
      </c>
      <c r="F29" s="129"/>
      <c r="G29" s="129"/>
      <c r="H29" s="148">
        <f t="shared" si="0"/>
        <v>0</v>
      </c>
      <c r="I29" s="134">
        <f>H29*1.455</f>
        <v>0</v>
      </c>
      <c r="J29" s="16"/>
      <c r="K29" s="139"/>
      <c r="L29" s="139"/>
      <c r="M29" s="139"/>
      <c r="N29" s="139"/>
      <c r="O29" s="16"/>
      <c r="P29" s="16"/>
      <c r="Q29" s="16"/>
      <c r="R29" s="16"/>
      <c r="S29" s="16"/>
      <c r="T29" s="16"/>
      <c r="U29" s="16"/>
      <c r="V29" s="16"/>
      <c r="W29" s="16"/>
      <c r="X29" s="16"/>
      <c r="Y29" s="1"/>
      <c r="Z29" s="120"/>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row>
    <row r="30" spans="1:72" ht="15.75">
      <c r="A30" s="16"/>
      <c r="B30" s="16"/>
      <c r="C30" s="16"/>
      <c r="D30" s="16"/>
      <c r="E30" s="16"/>
      <c r="F30" s="16"/>
      <c r="G30" s="6" t="s">
        <v>12</v>
      </c>
      <c r="H30" s="6">
        <f>SUM(H9:H29)</f>
        <v>0</v>
      </c>
      <c r="I30" s="134"/>
      <c r="J30" s="2"/>
      <c r="K30" s="139"/>
      <c r="L30" s="139"/>
      <c r="M30" s="143"/>
      <c r="N30" s="139"/>
      <c r="O30" s="16"/>
      <c r="P30" s="16"/>
      <c r="Q30" s="16"/>
      <c r="R30" s="16"/>
      <c r="S30" s="16"/>
      <c r="T30" s="16"/>
      <c r="U30" s="16"/>
      <c r="V30" s="16"/>
      <c r="W30" s="16"/>
      <c r="X30" s="16"/>
      <c r="Y30" s="1"/>
      <c r="Z30" s="120"/>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row>
    <row r="31" spans="1:72" ht="15.75">
      <c r="A31" s="27"/>
      <c r="B31" s="16"/>
      <c r="C31" s="16"/>
      <c r="D31" s="16"/>
      <c r="E31" s="16"/>
      <c r="F31" s="16"/>
      <c r="G31" s="16"/>
      <c r="H31" s="30"/>
      <c r="I31" s="30"/>
      <c r="J31" s="144"/>
      <c r="K31" s="144"/>
      <c r="L31" s="16"/>
      <c r="M31" s="3"/>
      <c r="N31" s="16"/>
      <c r="O31" s="16"/>
      <c r="P31" s="16"/>
      <c r="Q31" s="16"/>
      <c r="R31" s="16"/>
      <c r="S31" s="16"/>
      <c r="T31" s="16"/>
      <c r="U31" s="16"/>
      <c r="V31" s="16"/>
      <c r="W31" s="16"/>
      <c r="X31" s="16"/>
      <c r="Y31" s="1"/>
      <c r="Z31" s="120"/>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row>
    <row r="32" spans="1:72" ht="15.75">
      <c r="A32" s="3" t="s">
        <v>13</v>
      </c>
      <c r="B32" s="7"/>
      <c r="C32" s="7"/>
      <c r="D32" s="7"/>
      <c r="E32" s="7"/>
      <c r="F32" s="7"/>
      <c r="G32" s="8"/>
      <c r="H32" s="9"/>
      <c r="I32" s="9"/>
      <c r="J32" s="10"/>
      <c r="K32" s="7"/>
      <c r="L32" s="7"/>
      <c r="M32" s="7"/>
      <c r="N32" s="7"/>
      <c r="O32" s="269" t="s">
        <v>14</v>
      </c>
      <c r="P32" s="270"/>
      <c r="Q32" s="270"/>
      <c r="R32" s="270"/>
      <c r="S32" s="270"/>
      <c r="T32" s="270"/>
      <c r="U32" s="271"/>
      <c r="V32" s="263" t="s">
        <v>15</v>
      </c>
      <c r="W32" s="263"/>
      <c r="X32" s="264"/>
      <c r="Y32" s="1" t="s">
        <v>157</v>
      </c>
      <c r="Z32" s="120"/>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row>
    <row r="33" spans="1:72" ht="31.5">
      <c r="A33" s="265" t="s">
        <v>16</v>
      </c>
      <c r="B33" s="265"/>
      <c r="C33" s="265"/>
      <c r="D33" s="265"/>
      <c r="E33" s="121" t="s">
        <v>8</v>
      </c>
      <c r="F33" s="121" t="s">
        <v>9</v>
      </c>
      <c r="G33" s="121" t="s">
        <v>159</v>
      </c>
      <c r="H33" s="121" t="s">
        <v>0</v>
      </c>
      <c r="I33" s="121" t="s">
        <v>9</v>
      </c>
      <c r="J33" s="121" t="s">
        <v>17</v>
      </c>
      <c r="K33" s="121" t="s">
        <v>0</v>
      </c>
      <c r="L33" s="121" t="s">
        <v>9</v>
      </c>
      <c r="M33" s="11" t="s">
        <v>160</v>
      </c>
      <c r="N33" s="121" t="s">
        <v>0</v>
      </c>
      <c r="O33" s="121" t="s">
        <v>18</v>
      </c>
      <c r="P33" s="121" t="s">
        <v>19</v>
      </c>
      <c r="Q33" s="121" t="s">
        <v>20</v>
      </c>
      <c r="R33" s="121" t="s">
        <v>21</v>
      </c>
      <c r="S33" s="121" t="s">
        <v>22</v>
      </c>
      <c r="T33" s="121" t="s">
        <v>23</v>
      </c>
      <c r="U33" s="121" t="s">
        <v>24</v>
      </c>
      <c r="V33" s="11" t="s">
        <v>25</v>
      </c>
      <c r="W33" s="11" t="s">
        <v>24</v>
      </c>
      <c r="X33" s="11" t="s">
        <v>26</v>
      </c>
      <c r="Y33" s="1"/>
      <c r="Z33" s="120"/>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row>
    <row r="34" spans="1:72" ht="15.75">
      <c r="A34" s="242" t="s">
        <v>30</v>
      </c>
      <c r="B34" s="243"/>
      <c r="C34" s="243"/>
      <c r="D34" s="244"/>
      <c r="E34" s="124" t="s">
        <v>28</v>
      </c>
      <c r="F34" s="128"/>
      <c r="G34" s="12">
        <v>390.39</v>
      </c>
      <c r="H34" s="12">
        <f t="shared" ref="H34:H48" si="1">F34*G34</f>
        <v>0</v>
      </c>
      <c r="I34" s="128"/>
      <c r="J34" s="13">
        <v>358.81</v>
      </c>
      <c r="K34" s="13">
        <f t="shared" ref="K34:K56" si="2">I34*J34</f>
        <v>0</v>
      </c>
      <c r="L34" s="129"/>
      <c r="M34" s="13">
        <v>538.27</v>
      </c>
      <c r="N34" s="13">
        <f t="shared" ref="N34:N56" si="3">L34*M34</f>
        <v>0</v>
      </c>
      <c r="O34" s="107"/>
      <c r="P34" s="107"/>
      <c r="Q34" s="107"/>
      <c r="R34" s="107"/>
      <c r="S34" s="107"/>
      <c r="T34" s="107"/>
      <c r="U34" s="107"/>
      <c r="V34" s="15">
        <f t="shared" ref="V34:V56" si="4">+O34+P34+Q34+R34+S34+T34+U34-W34-X34</f>
        <v>0</v>
      </c>
      <c r="W34" s="107"/>
      <c r="X34" s="107"/>
      <c r="Y34" s="16"/>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ht="15.75">
      <c r="A35" s="260" t="s">
        <v>163</v>
      </c>
      <c r="B35" s="260"/>
      <c r="C35" s="260"/>
      <c r="D35" s="260"/>
      <c r="E35" s="124" t="s">
        <v>28</v>
      </c>
      <c r="F35" s="128"/>
      <c r="G35" s="12">
        <v>243.45</v>
      </c>
      <c r="H35" s="12">
        <f t="shared" si="1"/>
        <v>0</v>
      </c>
      <c r="I35" s="128"/>
      <c r="J35" s="13">
        <v>211.59</v>
      </c>
      <c r="K35" s="13">
        <f t="shared" si="2"/>
        <v>0</v>
      </c>
      <c r="L35" s="129"/>
      <c r="M35" s="13">
        <v>317.39</v>
      </c>
      <c r="N35" s="13">
        <f t="shared" si="3"/>
        <v>0</v>
      </c>
      <c r="O35" s="107"/>
      <c r="P35" s="107"/>
      <c r="Q35" s="107"/>
      <c r="R35" s="107"/>
      <c r="S35" s="107"/>
      <c r="T35" s="107"/>
      <c r="U35" s="107"/>
      <c r="V35" s="15">
        <f t="shared" si="4"/>
        <v>0</v>
      </c>
      <c r="W35" s="107"/>
      <c r="X35" s="107"/>
      <c r="Y35" s="16" t="s">
        <v>168</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s="102" customFormat="1" ht="15.75">
      <c r="A36" s="242" t="s">
        <v>31</v>
      </c>
      <c r="B36" s="243"/>
      <c r="C36" s="243"/>
      <c r="D36" s="244"/>
      <c r="E36" s="124" t="s">
        <v>28</v>
      </c>
      <c r="F36" s="128"/>
      <c r="G36" s="14">
        <v>390.39</v>
      </c>
      <c r="H36" s="12">
        <f t="shared" si="1"/>
        <v>0</v>
      </c>
      <c r="I36" s="128"/>
      <c r="J36" s="13">
        <v>358.81</v>
      </c>
      <c r="K36" s="13">
        <f t="shared" si="2"/>
        <v>0</v>
      </c>
      <c r="L36" s="129"/>
      <c r="M36" s="13">
        <v>538.22</v>
      </c>
      <c r="N36" s="13">
        <f t="shared" si="3"/>
        <v>0</v>
      </c>
      <c r="O36" s="107"/>
      <c r="P36" s="107"/>
      <c r="Q36" s="107"/>
      <c r="R36" s="107"/>
      <c r="S36" s="107"/>
      <c r="T36" s="107"/>
      <c r="U36" s="107"/>
      <c r="V36" s="15">
        <f t="shared" si="4"/>
        <v>0</v>
      </c>
      <c r="W36" s="107"/>
      <c r="X36" s="107"/>
      <c r="Y36" s="7" t="s">
        <v>161</v>
      </c>
      <c r="Z36" s="101"/>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row>
    <row r="37" spans="1:72" s="106" customFormat="1" ht="15.75">
      <c r="A37" s="242" t="s">
        <v>32</v>
      </c>
      <c r="B37" s="243"/>
      <c r="C37" s="243"/>
      <c r="D37" s="244"/>
      <c r="E37" s="124" t="s">
        <v>28</v>
      </c>
      <c r="F37" s="128"/>
      <c r="G37" s="14">
        <v>231.67</v>
      </c>
      <c r="H37" s="12">
        <f t="shared" si="1"/>
        <v>0</v>
      </c>
      <c r="I37" s="128"/>
      <c r="J37" s="13">
        <v>197.63</v>
      </c>
      <c r="K37" s="13">
        <f t="shared" si="2"/>
        <v>0</v>
      </c>
      <c r="L37" s="129"/>
      <c r="M37" s="13">
        <v>296.45</v>
      </c>
      <c r="N37" s="13">
        <f t="shared" si="3"/>
        <v>0</v>
      </c>
      <c r="O37" s="107"/>
      <c r="P37" s="107"/>
      <c r="Q37" s="107"/>
      <c r="R37" s="107"/>
      <c r="S37" s="107"/>
      <c r="T37" s="107"/>
      <c r="U37" s="107"/>
      <c r="V37" s="15">
        <f t="shared" si="4"/>
        <v>0</v>
      </c>
      <c r="W37" s="107"/>
      <c r="X37" s="107"/>
      <c r="Y37" s="104" t="s">
        <v>162</v>
      </c>
      <c r="Z37" s="105"/>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c r="BO37" s="104"/>
      <c r="BP37" s="104"/>
      <c r="BQ37" s="104"/>
      <c r="BR37" s="104"/>
      <c r="BS37" s="104"/>
      <c r="BT37" s="104"/>
    </row>
    <row r="38" spans="1:72" ht="15.75">
      <c r="A38" s="242" t="s">
        <v>33</v>
      </c>
      <c r="B38" s="243"/>
      <c r="C38" s="243"/>
      <c r="D38" s="244"/>
      <c r="E38" s="124" t="s">
        <v>28</v>
      </c>
      <c r="F38" s="128"/>
      <c r="G38" s="14">
        <v>310.62</v>
      </c>
      <c r="H38" s="12">
        <f t="shared" si="1"/>
        <v>0</v>
      </c>
      <c r="I38" s="128"/>
      <c r="J38" s="13">
        <v>291.24</v>
      </c>
      <c r="K38" s="13">
        <f t="shared" si="2"/>
        <v>0</v>
      </c>
      <c r="L38" s="129"/>
      <c r="M38" s="13">
        <v>436.87</v>
      </c>
      <c r="N38" s="13">
        <f t="shared" si="3"/>
        <v>0</v>
      </c>
      <c r="O38" s="107"/>
      <c r="P38" s="107"/>
      <c r="Q38" s="107"/>
      <c r="R38" s="107"/>
      <c r="S38" s="107"/>
      <c r="T38" s="107"/>
      <c r="U38" s="107"/>
      <c r="V38" s="15">
        <f t="shared" si="4"/>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s="100" customFormat="1" ht="15.75">
      <c r="A39" s="242" t="s">
        <v>34</v>
      </c>
      <c r="B39" s="243"/>
      <c r="C39" s="243"/>
      <c r="D39" s="244"/>
      <c r="E39" s="124" t="s">
        <v>28</v>
      </c>
      <c r="F39" s="128"/>
      <c r="G39" s="14">
        <v>310.62</v>
      </c>
      <c r="H39" s="12">
        <f t="shared" si="1"/>
        <v>0</v>
      </c>
      <c r="I39" s="128"/>
      <c r="J39" s="13">
        <v>291.24</v>
      </c>
      <c r="K39" s="13">
        <f t="shared" si="2"/>
        <v>0</v>
      </c>
      <c r="L39" s="129"/>
      <c r="M39" s="13">
        <v>436.87</v>
      </c>
      <c r="N39" s="13">
        <f t="shared" si="3"/>
        <v>0</v>
      </c>
      <c r="O39" s="107"/>
      <c r="P39" s="107"/>
      <c r="Q39" s="107"/>
      <c r="R39" s="107"/>
      <c r="S39" s="107"/>
      <c r="T39" s="107"/>
      <c r="U39" s="107"/>
      <c r="V39" s="15">
        <f t="shared" si="4"/>
        <v>0</v>
      </c>
      <c r="W39" s="107"/>
      <c r="X39" s="107"/>
      <c r="Y39" s="16" t="s">
        <v>164</v>
      </c>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s="106" customFormat="1" ht="15.75">
      <c r="A40" s="260" t="s">
        <v>128</v>
      </c>
      <c r="B40" s="260"/>
      <c r="C40" s="260"/>
      <c r="D40" s="260"/>
      <c r="E40" s="124" t="s">
        <v>28</v>
      </c>
      <c r="F40" s="128"/>
      <c r="G40" s="14"/>
      <c r="H40" s="12">
        <f t="shared" si="1"/>
        <v>0</v>
      </c>
      <c r="I40" s="128"/>
      <c r="J40" s="13">
        <v>0</v>
      </c>
      <c r="K40" s="13">
        <f t="shared" si="2"/>
        <v>0</v>
      </c>
      <c r="L40" s="129"/>
      <c r="M40" s="13">
        <v>0</v>
      </c>
      <c r="N40" s="13">
        <f t="shared" si="3"/>
        <v>0</v>
      </c>
      <c r="O40" s="107"/>
      <c r="P40" s="107"/>
      <c r="Q40" s="107"/>
      <c r="R40" s="107"/>
      <c r="S40" s="107"/>
      <c r="T40" s="108"/>
      <c r="U40" s="107"/>
      <c r="V40" s="15">
        <f t="shared" si="4"/>
        <v>0</v>
      </c>
      <c r="W40" s="107"/>
      <c r="X40" s="107"/>
      <c r="Y40" s="104"/>
      <c r="Z40" s="105"/>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c r="BQ40" s="104"/>
      <c r="BR40" s="104"/>
      <c r="BS40" s="104"/>
      <c r="BT40" s="104"/>
    </row>
    <row r="41" spans="1:72" ht="15.75">
      <c r="A41" s="242" t="s">
        <v>35</v>
      </c>
      <c r="B41" s="243"/>
      <c r="C41" s="243"/>
      <c r="D41" s="244"/>
      <c r="E41" s="124" t="s">
        <v>28</v>
      </c>
      <c r="F41" s="128"/>
      <c r="G41" s="14">
        <v>199.6</v>
      </c>
      <c r="H41" s="14">
        <f t="shared" si="1"/>
        <v>0</v>
      </c>
      <c r="I41" s="128"/>
      <c r="J41" s="13">
        <v>159.6</v>
      </c>
      <c r="K41" s="13">
        <f t="shared" si="2"/>
        <v>0</v>
      </c>
      <c r="L41" s="129"/>
      <c r="M41" s="13">
        <v>239.4</v>
      </c>
      <c r="N41" s="13">
        <f t="shared" si="3"/>
        <v>0</v>
      </c>
      <c r="O41" s="107"/>
      <c r="P41" s="107"/>
      <c r="Q41" s="107"/>
      <c r="R41" s="107"/>
      <c r="S41" s="107"/>
      <c r="T41" s="108"/>
      <c r="U41" s="107"/>
      <c r="V41" s="15">
        <f t="shared" si="4"/>
        <v>0</v>
      </c>
      <c r="W41" s="107"/>
      <c r="X41" s="107"/>
      <c r="Y41" s="16"/>
      <c r="Z41" s="17"/>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row>
    <row r="42" spans="1:72" s="106" customFormat="1" ht="15.75">
      <c r="A42" s="260" t="s">
        <v>129</v>
      </c>
      <c r="B42" s="260"/>
      <c r="C42" s="260"/>
      <c r="D42" s="260"/>
      <c r="E42" s="124" t="s">
        <v>28</v>
      </c>
      <c r="F42" s="128"/>
      <c r="G42" s="14">
        <v>199.6</v>
      </c>
      <c r="H42" s="14">
        <f t="shared" si="1"/>
        <v>0</v>
      </c>
      <c r="I42" s="128"/>
      <c r="J42" s="13">
        <v>159.6</v>
      </c>
      <c r="K42" s="13">
        <f t="shared" si="2"/>
        <v>0</v>
      </c>
      <c r="L42" s="129"/>
      <c r="M42" s="13">
        <v>239.4</v>
      </c>
      <c r="N42" s="13">
        <f t="shared" si="3"/>
        <v>0</v>
      </c>
      <c r="O42" s="107"/>
      <c r="P42" s="107"/>
      <c r="Q42" s="107"/>
      <c r="R42" s="107"/>
      <c r="S42" s="107"/>
      <c r="T42" s="108"/>
      <c r="U42" s="107"/>
      <c r="V42" s="15">
        <f t="shared" si="4"/>
        <v>0</v>
      </c>
      <c r="W42" s="107"/>
      <c r="X42" s="107"/>
      <c r="Y42" s="104"/>
      <c r="Z42" s="105"/>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c r="BO42" s="104"/>
      <c r="BP42" s="104"/>
      <c r="BQ42" s="104"/>
      <c r="BR42" s="104"/>
      <c r="BS42" s="104"/>
      <c r="BT42" s="104"/>
    </row>
    <row r="43" spans="1:72" s="100" customFormat="1" ht="15.75">
      <c r="A43" s="260" t="s">
        <v>36</v>
      </c>
      <c r="B43" s="260"/>
      <c r="C43" s="260"/>
      <c r="D43" s="260"/>
      <c r="E43" s="124" t="s">
        <v>28</v>
      </c>
      <c r="F43" s="128"/>
      <c r="G43" s="14">
        <v>199.6</v>
      </c>
      <c r="H43" s="14">
        <f t="shared" si="1"/>
        <v>0</v>
      </c>
      <c r="I43" s="128"/>
      <c r="J43" s="13">
        <v>159.6</v>
      </c>
      <c r="K43" s="13">
        <f t="shared" si="2"/>
        <v>0</v>
      </c>
      <c r="L43" s="129"/>
      <c r="M43" s="13">
        <v>239.4</v>
      </c>
      <c r="N43" s="13">
        <f t="shared" si="3"/>
        <v>0</v>
      </c>
      <c r="O43" s="107"/>
      <c r="P43" s="107"/>
      <c r="Q43" s="107"/>
      <c r="R43" s="107"/>
      <c r="S43" s="107"/>
      <c r="T43" s="108"/>
      <c r="U43" s="107"/>
      <c r="V43" s="15">
        <f t="shared" si="4"/>
        <v>0</v>
      </c>
      <c r="W43" s="107"/>
      <c r="X43" s="107"/>
      <c r="Y43" s="16"/>
      <c r="Z43" s="17"/>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row>
    <row r="44" spans="1:72" s="100" customFormat="1" ht="15.75">
      <c r="A44" s="260" t="s">
        <v>37</v>
      </c>
      <c r="B44" s="260"/>
      <c r="C44" s="260"/>
      <c r="D44" s="260"/>
      <c r="E44" s="124" t="s">
        <v>28</v>
      </c>
      <c r="F44" s="128"/>
      <c r="G44" s="14">
        <v>211.15</v>
      </c>
      <c r="H44" s="12">
        <f t="shared" si="1"/>
        <v>0</v>
      </c>
      <c r="I44" s="128"/>
      <c r="J44" s="13">
        <v>173.29</v>
      </c>
      <c r="K44" s="13">
        <f t="shared" si="2"/>
        <v>0</v>
      </c>
      <c r="L44" s="129"/>
      <c r="M44" s="13">
        <v>259.94</v>
      </c>
      <c r="N44" s="13">
        <f t="shared" si="3"/>
        <v>0</v>
      </c>
      <c r="O44" s="107"/>
      <c r="P44" s="107"/>
      <c r="Q44" s="107"/>
      <c r="R44" s="107"/>
      <c r="S44" s="107"/>
      <c r="T44" s="108"/>
      <c r="U44" s="107"/>
      <c r="V44" s="15">
        <f t="shared" si="4"/>
        <v>0</v>
      </c>
      <c r="W44" s="107"/>
      <c r="X44" s="107"/>
      <c r="Y44" s="16" t="s">
        <v>166</v>
      </c>
      <c r="Z44" s="17"/>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row>
    <row r="45" spans="1:72" ht="15.75">
      <c r="A45" s="260" t="s">
        <v>38</v>
      </c>
      <c r="B45" s="260"/>
      <c r="C45" s="260"/>
      <c r="D45" s="260"/>
      <c r="E45" s="124" t="s">
        <v>28</v>
      </c>
      <c r="F45" s="128"/>
      <c r="G45" s="14">
        <v>199.6</v>
      </c>
      <c r="H45" s="12">
        <f t="shared" si="1"/>
        <v>0</v>
      </c>
      <c r="I45" s="128"/>
      <c r="J45" s="13">
        <v>159.6</v>
      </c>
      <c r="K45" s="13">
        <f t="shared" si="2"/>
        <v>0</v>
      </c>
      <c r="L45" s="129"/>
      <c r="M45" s="13">
        <v>239.4</v>
      </c>
      <c r="N45" s="13">
        <f t="shared" si="3"/>
        <v>0</v>
      </c>
      <c r="O45" s="107"/>
      <c r="P45" s="107"/>
      <c r="Q45" s="107"/>
      <c r="R45" s="107"/>
      <c r="S45" s="107"/>
      <c r="T45" s="108"/>
      <c r="U45" s="107"/>
      <c r="V45" s="15">
        <f t="shared" si="4"/>
        <v>0</v>
      </c>
      <c r="W45" s="107"/>
      <c r="X45" s="107"/>
      <c r="Y45" s="16" t="s">
        <v>165</v>
      </c>
      <c r="Z45" s="17"/>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row>
    <row r="46" spans="1:72" ht="15.75">
      <c r="A46" s="260" t="s">
        <v>39</v>
      </c>
      <c r="B46" s="260"/>
      <c r="C46" s="260"/>
      <c r="D46" s="260"/>
      <c r="E46" s="124" t="s">
        <v>28</v>
      </c>
      <c r="F46" s="128"/>
      <c r="G46" s="14">
        <v>187.81</v>
      </c>
      <c r="H46" s="14">
        <f t="shared" si="1"/>
        <v>0</v>
      </c>
      <c r="I46" s="128"/>
      <c r="J46" s="13">
        <v>145.62</v>
      </c>
      <c r="K46" s="13">
        <f t="shared" si="2"/>
        <v>0</v>
      </c>
      <c r="L46" s="129"/>
      <c r="M46" s="13">
        <v>218.43</v>
      </c>
      <c r="N46" s="13">
        <f t="shared" si="3"/>
        <v>0</v>
      </c>
      <c r="O46" s="107"/>
      <c r="P46" s="107"/>
      <c r="Q46" s="107"/>
      <c r="R46" s="107"/>
      <c r="S46" s="107"/>
      <c r="T46" s="108"/>
      <c r="U46" s="107"/>
      <c r="V46" s="15">
        <f t="shared" si="4"/>
        <v>0</v>
      </c>
      <c r="W46" s="107"/>
      <c r="X46" s="107"/>
      <c r="Y46" s="16"/>
      <c r="Z46" s="17"/>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row>
    <row r="47" spans="1:72" s="100" customFormat="1" ht="15.75">
      <c r="A47" s="242" t="s">
        <v>40</v>
      </c>
      <c r="B47" s="243"/>
      <c r="C47" s="243"/>
      <c r="D47" s="244"/>
      <c r="E47" s="124" t="s">
        <v>28</v>
      </c>
      <c r="F47" s="128"/>
      <c r="G47" s="14"/>
      <c r="H47" s="14">
        <f t="shared" si="1"/>
        <v>0</v>
      </c>
      <c r="I47" s="128"/>
      <c r="J47" s="13">
        <v>0</v>
      </c>
      <c r="K47" s="13">
        <f t="shared" si="2"/>
        <v>0</v>
      </c>
      <c r="L47" s="129"/>
      <c r="M47" s="13"/>
      <c r="N47" s="13">
        <f t="shared" si="3"/>
        <v>0</v>
      </c>
      <c r="O47" s="107"/>
      <c r="P47" s="107"/>
      <c r="Q47" s="107"/>
      <c r="R47" s="107"/>
      <c r="S47" s="107"/>
      <c r="T47" s="108"/>
      <c r="U47" s="107"/>
      <c r="V47" s="15">
        <f t="shared" si="4"/>
        <v>0</v>
      </c>
      <c r="W47" s="107"/>
      <c r="X47" s="107"/>
      <c r="Y47" s="3"/>
      <c r="Z47" s="17"/>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row>
    <row r="48" spans="1:72" s="100" customFormat="1" ht="15.75">
      <c r="A48" s="242" t="s">
        <v>41</v>
      </c>
      <c r="B48" s="243"/>
      <c r="C48" s="243"/>
      <c r="D48" s="244"/>
      <c r="E48" s="124" t="s">
        <v>28</v>
      </c>
      <c r="F48" s="128"/>
      <c r="G48" s="14">
        <v>187.81</v>
      </c>
      <c r="H48" s="14">
        <f t="shared" si="1"/>
        <v>0</v>
      </c>
      <c r="I48" s="128"/>
      <c r="J48" s="13">
        <v>145.62</v>
      </c>
      <c r="K48" s="13">
        <f t="shared" si="2"/>
        <v>0</v>
      </c>
      <c r="L48" s="129"/>
      <c r="M48" s="13">
        <v>218.43</v>
      </c>
      <c r="N48" s="13">
        <f t="shared" si="3"/>
        <v>0</v>
      </c>
      <c r="O48" s="107"/>
      <c r="P48" s="107"/>
      <c r="Q48" s="107"/>
      <c r="R48" s="107"/>
      <c r="S48" s="107"/>
      <c r="T48" s="107"/>
      <c r="U48" s="107"/>
      <c r="V48" s="15">
        <f t="shared" si="4"/>
        <v>0</v>
      </c>
      <c r="W48" s="107"/>
      <c r="X48" s="107"/>
      <c r="Y48" s="16" t="s">
        <v>167</v>
      </c>
      <c r="Z48" s="17"/>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row>
    <row r="49" spans="1:72" ht="15.75">
      <c r="A49" s="242" t="s">
        <v>42</v>
      </c>
      <c r="B49" s="243"/>
      <c r="C49" s="243"/>
      <c r="D49" s="244"/>
      <c r="E49" s="124" t="s">
        <v>28</v>
      </c>
      <c r="F49" s="128"/>
      <c r="G49" s="14">
        <v>94.81</v>
      </c>
      <c r="H49" s="14">
        <f>F49*G49</f>
        <v>0</v>
      </c>
      <c r="I49" s="128"/>
      <c r="J49" s="13">
        <v>145.62</v>
      </c>
      <c r="K49" s="13">
        <f t="shared" si="2"/>
        <v>0</v>
      </c>
      <c r="L49" s="129"/>
      <c r="M49" s="13">
        <v>218.43</v>
      </c>
      <c r="N49" s="13">
        <f t="shared" si="3"/>
        <v>0</v>
      </c>
      <c r="O49" s="109"/>
      <c r="P49" s="109"/>
      <c r="Q49" s="109"/>
      <c r="R49" s="109"/>
      <c r="S49" s="109"/>
      <c r="T49" s="109"/>
      <c r="U49" s="107"/>
      <c r="V49" s="15">
        <f t="shared" si="4"/>
        <v>0</v>
      </c>
      <c r="W49" s="107"/>
      <c r="X49" s="107"/>
      <c r="Y49" s="16"/>
      <c r="Z49" s="17"/>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row>
    <row r="50" spans="1:72" ht="15.75">
      <c r="A50" s="167" t="s">
        <v>169</v>
      </c>
      <c r="B50" s="168"/>
      <c r="C50" s="168"/>
      <c r="D50" s="169"/>
      <c r="E50" s="124" t="s">
        <v>28</v>
      </c>
      <c r="F50" s="128"/>
      <c r="G50" s="12">
        <v>243.45</v>
      </c>
      <c r="H50" s="12">
        <f t="shared" ref="H50:H56" si="5">F50*G50</f>
        <v>0</v>
      </c>
      <c r="I50" s="128"/>
      <c r="J50" s="13">
        <v>211.59</v>
      </c>
      <c r="K50" s="13">
        <f t="shared" si="2"/>
        <v>0</v>
      </c>
      <c r="L50" s="129"/>
      <c r="M50" s="13">
        <v>317.39</v>
      </c>
      <c r="N50" s="13">
        <f t="shared" si="3"/>
        <v>0</v>
      </c>
      <c r="O50" s="109"/>
      <c r="P50" s="109"/>
      <c r="Q50" s="109"/>
      <c r="R50" s="109"/>
      <c r="S50" s="109"/>
      <c r="T50" s="109"/>
      <c r="U50" s="107"/>
      <c r="V50" s="15">
        <v>0</v>
      </c>
      <c r="W50" s="107"/>
      <c r="X50" s="107"/>
      <c r="Y50" s="16" t="s">
        <v>170</v>
      </c>
      <c r="Z50" s="17"/>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row>
    <row r="51" spans="1:72" ht="15.75">
      <c r="A51" s="260" t="s">
        <v>27</v>
      </c>
      <c r="B51" s="260"/>
      <c r="C51" s="260"/>
      <c r="D51" s="260"/>
      <c r="E51" s="124" t="s">
        <v>28</v>
      </c>
      <c r="F51" s="128"/>
      <c r="G51" s="12">
        <v>339.75</v>
      </c>
      <c r="H51" s="12">
        <f t="shared" si="5"/>
        <v>0</v>
      </c>
      <c r="I51" s="128"/>
      <c r="J51" s="13">
        <v>325.79000000000002</v>
      </c>
      <c r="K51" s="13">
        <f t="shared" si="2"/>
        <v>0</v>
      </c>
      <c r="L51" s="129"/>
      <c r="M51" s="13">
        <v>488.68</v>
      </c>
      <c r="N51" s="13">
        <f t="shared" si="3"/>
        <v>0</v>
      </c>
      <c r="O51" s="107"/>
      <c r="P51" s="107"/>
      <c r="Q51" s="107"/>
      <c r="R51" s="107"/>
      <c r="S51" s="107"/>
      <c r="T51" s="107"/>
      <c r="U51" s="107"/>
      <c r="V51" s="15">
        <f>+O51+P51+Q51+R51+S51+T51+U51-W51-X51</f>
        <v>0</v>
      </c>
      <c r="W51" s="107"/>
      <c r="X51" s="107"/>
      <c r="Y51" s="16"/>
      <c r="Z51" s="17"/>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row>
    <row r="52" spans="1:72" ht="15.75">
      <c r="A52" s="260" t="s">
        <v>29</v>
      </c>
      <c r="B52" s="260"/>
      <c r="C52" s="260"/>
      <c r="D52" s="260"/>
      <c r="E52" s="124" t="s">
        <v>28</v>
      </c>
      <c r="F52" s="128"/>
      <c r="G52" s="12">
        <v>339.75</v>
      </c>
      <c r="H52" s="12">
        <f t="shared" si="5"/>
        <v>0</v>
      </c>
      <c r="I52" s="128"/>
      <c r="J52" s="13">
        <v>325.79000000000002</v>
      </c>
      <c r="K52" s="13">
        <f t="shared" si="2"/>
        <v>0</v>
      </c>
      <c r="L52" s="129"/>
      <c r="M52" s="13">
        <v>488.68</v>
      </c>
      <c r="N52" s="13">
        <f t="shared" si="3"/>
        <v>0</v>
      </c>
      <c r="O52" s="107"/>
      <c r="P52" s="107"/>
      <c r="Q52" s="107"/>
      <c r="R52" s="107"/>
      <c r="S52" s="107"/>
      <c r="T52" s="107"/>
      <c r="U52" s="107"/>
      <c r="V52" s="15">
        <f>+O52+P52+Q52+R52+S52+T52+U52-W52-X52</f>
        <v>0</v>
      </c>
      <c r="W52" s="107"/>
      <c r="X52" s="107"/>
      <c r="Y52" s="16"/>
      <c r="Z52" s="17"/>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row>
    <row r="53" spans="1:72" ht="15.75">
      <c r="A53" s="242" t="s">
        <v>43</v>
      </c>
      <c r="B53" s="243"/>
      <c r="C53" s="243"/>
      <c r="D53" s="244"/>
      <c r="E53" s="124" t="s">
        <v>28</v>
      </c>
      <c r="F53" s="128"/>
      <c r="G53" s="12">
        <v>339.75</v>
      </c>
      <c r="H53" s="12">
        <f t="shared" si="5"/>
        <v>0</v>
      </c>
      <c r="I53" s="128"/>
      <c r="J53" s="13">
        <v>325.79000000000002</v>
      </c>
      <c r="K53" s="13">
        <f t="shared" si="2"/>
        <v>0</v>
      </c>
      <c r="L53" s="129"/>
      <c r="M53" s="13">
        <v>488.68</v>
      </c>
      <c r="N53" s="13">
        <f t="shared" si="3"/>
        <v>0</v>
      </c>
      <c r="O53" s="107"/>
      <c r="P53" s="107"/>
      <c r="Q53" s="107"/>
      <c r="R53" s="107"/>
      <c r="S53" s="107"/>
      <c r="T53" s="107"/>
      <c r="U53" s="107"/>
      <c r="V53" s="15">
        <f t="shared" si="4"/>
        <v>0</v>
      </c>
      <c r="W53" s="107"/>
      <c r="X53" s="107"/>
      <c r="Y53" s="16"/>
      <c r="Z53" s="17"/>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row>
    <row r="54" spans="1:72" ht="15.75">
      <c r="A54" s="242" t="s">
        <v>44</v>
      </c>
      <c r="B54" s="243"/>
      <c r="C54" s="243"/>
      <c r="D54" s="244"/>
      <c r="E54" s="124" t="s">
        <v>28</v>
      </c>
      <c r="F54" s="128"/>
      <c r="G54" s="12">
        <v>339.75</v>
      </c>
      <c r="H54" s="12">
        <f t="shared" si="5"/>
        <v>0</v>
      </c>
      <c r="I54" s="128"/>
      <c r="J54" s="13">
        <v>325.79000000000002</v>
      </c>
      <c r="K54" s="13">
        <f t="shared" si="2"/>
        <v>0</v>
      </c>
      <c r="L54" s="129"/>
      <c r="M54" s="13">
        <v>488.68</v>
      </c>
      <c r="N54" s="13">
        <f t="shared" si="3"/>
        <v>0</v>
      </c>
      <c r="O54" s="107"/>
      <c r="P54" s="107"/>
      <c r="Q54" s="107"/>
      <c r="R54" s="107"/>
      <c r="S54" s="107"/>
      <c r="T54" s="107"/>
      <c r="U54" s="107"/>
      <c r="V54" s="15">
        <f t="shared" si="4"/>
        <v>0</v>
      </c>
      <c r="W54" s="107"/>
      <c r="X54" s="107"/>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15.75">
      <c r="A55" s="242" t="s">
        <v>45</v>
      </c>
      <c r="B55" s="243"/>
      <c r="C55" s="243"/>
      <c r="D55" s="244"/>
      <c r="E55" s="124" t="s">
        <v>28</v>
      </c>
      <c r="F55" s="128"/>
      <c r="G55" s="14">
        <v>1004.49</v>
      </c>
      <c r="H55" s="14">
        <f t="shared" si="5"/>
        <v>0</v>
      </c>
      <c r="I55" s="128"/>
      <c r="J55" s="13">
        <v>1164.98</v>
      </c>
      <c r="K55" s="13">
        <f t="shared" si="2"/>
        <v>0</v>
      </c>
      <c r="L55" s="129"/>
      <c r="M55" s="13">
        <v>1747.46</v>
      </c>
      <c r="N55" s="13">
        <f t="shared" si="3"/>
        <v>0</v>
      </c>
      <c r="O55" s="107"/>
      <c r="P55" s="107"/>
      <c r="Q55" s="107"/>
      <c r="R55" s="107"/>
      <c r="S55" s="107"/>
      <c r="T55" s="107"/>
      <c r="U55" s="107"/>
      <c r="V55" s="15">
        <f t="shared" si="4"/>
        <v>0</v>
      </c>
      <c r="W55" s="107"/>
      <c r="X55" s="107"/>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15.75">
      <c r="A56" s="242" t="s">
        <v>46</v>
      </c>
      <c r="B56" s="243"/>
      <c r="C56" s="243"/>
      <c r="D56" s="244"/>
      <c r="E56" s="124" t="s">
        <v>28</v>
      </c>
      <c r="F56" s="128"/>
      <c r="G56" s="14"/>
      <c r="H56" s="14">
        <f t="shared" si="5"/>
        <v>0</v>
      </c>
      <c r="I56" s="128"/>
      <c r="J56" s="13">
        <f t="shared" ref="J56" si="6">G56*1.5</f>
        <v>0</v>
      </c>
      <c r="K56" s="13">
        <f t="shared" si="2"/>
        <v>0</v>
      </c>
      <c r="L56" s="129"/>
      <c r="M56" s="13">
        <f t="shared" ref="M56" si="7">G56*2.25</f>
        <v>0</v>
      </c>
      <c r="N56" s="13">
        <f t="shared" si="3"/>
        <v>0</v>
      </c>
      <c r="O56" s="107"/>
      <c r="P56" s="107"/>
      <c r="Q56" s="107"/>
      <c r="R56" s="107"/>
      <c r="S56" s="107"/>
      <c r="T56" s="107"/>
      <c r="U56" s="107"/>
      <c r="V56" s="15">
        <f t="shared" si="4"/>
        <v>0</v>
      </c>
      <c r="W56" s="107"/>
      <c r="X56" s="107"/>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15.75">
      <c r="A57" s="7"/>
      <c r="B57" s="7"/>
      <c r="C57" s="7"/>
      <c r="D57" s="7"/>
      <c r="E57" s="7"/>
      <c r="F57" s="7">
        <f>V57</f>
        <v>0</v>
      </c>
      <c r="G57" s="6" t="s">
        <v>47</v>
      </c>
      <c r="H57" s="19">
        <f>SUM(H34:H56)</f>
        <v>0</v>
      </c>
      <c r="I57" s="103"/>
      <c r="J57" s="6" t="s">
        <v>48</v>
      </c>
      <c r="K57" s="6">
        <f>SUM(K34:K56)</f>
        <v>0</v>
      </c>
      <c r="L57" s="145"/>
      <c r="M57" s="21" t="s">
        <v>48</v>
      </c>
      <c r="N57" s="6">
        <f>SUM(N34:N56)</f>
        <v>0</v>
      </c>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7"/>
      <c r="B58" s="7"/>
      <c r="C58" s="7"/>
      <c r="D58" s="7"/>
      <c r="E58" s="7"/>
      <c r="F58" s="7"/>
      <c r="G58" s="6" t="s">
        <v>49</v>
      </c>
      <c r="H58" s="19">
        <f>H57+K57+N57</f>
        <v>0</v>
      </c>
      <c r="I58" s="22"/>
      <c r="J58" s="22"/>
      <c r="K58" s="22"/>
      <c r="L58" s="7"/>
      <c r="M58" s="23"/>
      <c r="N58" s="22"/>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261" t="s">
        <v>50</v>
      </c>
      <c r="B59" s="261"/>
      <c r="C59" s="261"/>
      <c r="D59" s="261"/>
      <c r="E59" s="24"/>
      <c r="F59" s="25"/>
      <c r="G59" s="26" t="s">
        <v>51</v>
      </c>
      <c r="H59" s="6">
        <f>+H58*0.06</f>
        <v>0</v>
      </c>
      <c r="I59" s="22"/>
      <c r="J59" s="7"/>
      <c r="K59" s="7"/>
      <c r="L59" s="7"/>
      <c r="M59" s="7"/>
      <c r="N59" s="7"/>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27"/>
      <c r="B60" s="7"/>
      <c r="C60" s="7"/>
      <c r="D60" s="7"/>
      <c r="E60" s="7"/>
      <c r="F60" s="7"/>
      <c r="G60" s="124"/>
      <c r="H60" s="14">
        <f>+H58+H59</f>
        <v>0</v>
      </c>
      <c r="I60" s="22"/>
      <c r="J60" s="7"/>
      <c r="K60" s="7"/>
      <c r="L60" s="7"/>
      <c r="M60" s="7"/>
      <c r="N60" s="7"/>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62" t="s">
        <v>52</v>
      </c>
      <c r="B61" s="262"/>
      <c r="C61" s="262"/>
      <c r="D61" s="262"/>
      <c r="E61" s="16"/>
      <c r="F61" s="16"/>
      <c r="G61" s="16"/>
      <c r="H61" s="16"/>
      <c r="I61" s="16"/>
      <c r="J61" s="16"/>
      <c r="K61" s="16"/>
      <c r="L61" s="16"/>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55" t="s">
        <v>7</v>
      </c>
      <c r="B62" s="255"/>
      <c r="C62" s="255"/>
      <c r="D62" s="255"/>
      <c r="E62" s="28" t="s">
        <v>8</v>
      </c>
      <c r="F62" s="118" t="s">
        <v>9</v>
      </c>
      <c r="G62" s="118" t="s">
        <v>10</v>
      </c>
      <c r="H62" s="118" t="s">
        <v>0</v>
      </c>
      <c r="I62" s="38"/>
      <c r="J62" s="118" t="s">
        <v>53</v>
      </c>
      <c r="K62" s="118" t="s">
        <v>54</v>
      </c>
      <c r="L62" s="118" t="s">
        <v>55</v>
      </c>
      <c r="M62" s="118" t="s">
        <v>56</v>
      </c>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33.6" customHeight="1">
      <c r="A63" s="257" t="s">
        <v>133</v>
      </c>
      <c r="B63" s="258"/>
      <c r="C63" s="258"/>
      <c r="D63" s="258"/>
      <c r="E63" s="31" t="s">
        <v>57</v>
      </c>
      <c r="F63" s="146">
        <v>0</v>
      </c>
      <c r="G63" s="127">
        <v>170</v>
      </c>
      <c r="H63" s="127">
        <f t="shared" ref="H63:H69" si="8">F63*G63</f>
        <v>0</v>
      </c>
      <c r="I63" s="30"/>
      <c r="J63" s="31"/>
      <c r="K63" s="31"/>
      <c r="L63" s="31"/>
      <c r="M63" s="31">
        <f>J63+K63+L63</f>
        <v>0</v>
      </c>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33.6" customHeight="1">
      <c r="A64" s="257" t="s">
        <v>134</v>
      </c>
      <c r="B64" s="258"/>
      <c r="C64" s="258"/>
      <c r="D64" s="258"/>
      <c r="E64" s="31" t="s">
        <v>57</v>
      </c>
      <c r="F64" s="146">
        <v>0</v>
      </c>
      <c r="G64" s="127">
        <v>180</v>
      </c>
      <c r="H64" s="127">
        <f t="shared" si="8"/>
        <v>0</v>
      </c>
      <c r="I64" s="30"/>
      <c r="J64" s="31"/>
      <c r="K64" s="31"/>
      <c r="L64" s="31"/>
      <c r="M64" s="31">
        <f>J64+K64+L64</f>
        <v>0</v>
      </c>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33.6" customHeight="1">
      <c r="A65" s="257" t="s">
        <v>58</v>
      </c>
      <c r="B65" s="258"/>
      <c r="C65" s="258"/>
      <c r="D65" s="258"/>
      <c r="E65" s="31" t="s">
        <v>57</v>
      </c>
      <c r="F65" s="146">
        <v>0</v>
      </c>
      <c r="G65" s="127">
        <v>80</v>
      </c>
      <c r="H65" s="127">
        <f t="shared" si="8"/>
        <v>0</v>
      </c>
      <c r="I65" s="30"/>
      <c r="J65" s="31"/>
      <c r="K65" s="31"/>
      <c r="L65" s="31"/>
      <c r="M65" s="31">
        <f>J65+K65+L65</f>
        <v>0</v>
      </c>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33.6" customHeight="1">
      <c r="A66" s="257" t="s">
        <v>135</v>
      </c>
      <c r="B66" s="258"/>
      <c r="C66" s="258"/>
      <c r="D66" s="258"/>
      <c r="E66" s="31" t="s">
        <v>57</v>
      </c>
      <c r="F66" s="146">
        <v>0</v>
      </c>
      <c r="G66" s="127">
        <v>150</v>
      </c>
      <c r="H66" s="127">
        <f t="shared" si="8"/>
        <v>0</v>
      </c>
      <c r="I66" s="30"/>
      <c r="J66" s="31"/>
      <c r="K66" s="31"/>
      <c r="L66" s="31"/>
      <c r="M66" s="31">
        <f>J66+K66+L66</f>
        <v>0</v>
      </c>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33.6" customHeight="1">
      <c r="A67" s="257"/>
      <c r="B67" s="258"/>
      <c r="C67" s="258"/>
      <c r="D67" s="258"/>
      <c r="E67" s="31" t="s">
        <v>57</v>
      </c>
      <c r="F67" s="146">
        <v>0</v>
      </c>
      <c r="G67" s="127"/>
      <c r="H67" s="127">
        <f t="shared" si="8"/>
        <v>0</v>
      </c>
      <c r="I67" s="30"/>
      <c r="J67" s="31"/>
      <c r="K67" s="31"/>
      <c r="L67" s="31"/>
      <c r="M67" s="31">
        <f t="shared" ref="M67:M69" si="9">J67+K67+L67</f>
        <v>0</v>
      </c>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33.6" customHeight="1">
      <c r="A68" s="257"/>
      <c r="B68" s="258"/>
      <c r="C68" s="258"/>
      <c r="D68" s="258"/>
      <c r="E68" s="31" t="s">
        <v>59</v>
      </c>
      <c r="F68" s="146">
        <v>0</v>
      </c>
      <c r="G68" s="127"/>
      <c r="H68" s="127">
        <f t="shared" si="8"/>
        <v>0</v>
      </c>
      <c r="I68" s="30"/>
      <c r="J68" s="31"/>
      <c r="K68" s="31"/>
      <c r="L68" s="31"/>
      <c r="M68" s="31">
        <f t="shared" si="9"/>
        <v>0</v>
      </c>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33.6" customHeight="1">
      <c r="A69" s="257" t="s">
        <v>60</v>
      </c>
      <c r="B69" s="258"/>
      <c r="C69" s="258"/>
      <c r="D69" s="258"/>
      <c r="E69" s="31" t="s">
        <v>61</v>
      </c>
      <c r="F69" s="146">
        <v>0</v>
      </c>
      <c r="G69" s="127">
        <v>2.5</v>
      </c>
      <c r="H69" s="127">
        <f t="shared" si="8"/>
        <v>0</v>
      </c>
      <c r="I69" s="30"/>
      <c r="J69" s="31"/>
      <c r="K69" s="31"/>
      <c r="L69" s="31"/>
      <c r="M69" s="31">
        <f t="shared" si="9"/>
        <v>0</v>
      </c>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16"/>
      <c r="B70" s="16"/>
      <c r="C70" s="16"/>
      <c r="D70" s="16"/>
      <c r="E70" s="16"/>
      <c r="F70" s="16"/>
      <c r="G70" s="34" t="s">
        <v>62</v>
      </c>
      <c r="H70" s="34">
        <f>SUM(H63:H69)</f>
        <v>0</v>
      </c>
      <c r="I70" s="22"/>
      <c r="J70" s="16"/>
      <c r="K70" s="16"/>
      <c r="L70" s="16"/>
      <c r="M70" s="139"/>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53" t="s">
        <v>63</v>
      </c>
      <c r="B71" s="253"/>
      <c r="C71" s="16"/>
      <c r="D71" s="16"/>
      <c r="E71" s="16"/>
      <c r="F71" s="16"/>
      <c r="G71" s="16"/>
      <c r="H71" s="16"/>
      <c r="I71" s="16"/>
      <c r="J71" s="16"/>
      <c r="K71" s="16"/>
      <c r="L71" s="16"/>
      <c r="M71" s="139"/>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55" t="s">
        <v>7</v>
      </c>
      <c r="B72" s="255"/>
      <c r="C72" s="255"/>
      <c r="D72" s="255"/>
      <c r="E72" s="28" t="s">
        <v>8</v>
      </c>
      <c r="F72" s="118" t="s">
        <v>9</v>
      </c>
      <c r="G72" s="118" t="s">
        <v>10</v>
      </c>
      <c r="H72" s="118" t="s">
        <v>0</v>
      </c>
      <c r="I72" s="38"/>
      <c r="J72" s="35" t="s">
        <v>64</v>
      </c>
      <c r="K72" s="35" t="s">
        <v>65</v>
      </c>
      <c r="L72" s="35" t="s">
        <v>66</v>
      </c>
      <c r="M72" s="35" t="s">
        <v>56</v>
      </c>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21.6" customHeight="1">
      <c r="A73" s="236" t="s">
        <v>67</v>
      </c>
      <c r="B73" s="237"/>
      <c r="C73" s="237"/>
      <c r="D73" s="259"/>
      <c r="E73" s="32" t="s">
        <v>68</v>
      </c>
      <c r="F73" s="147">
        <v>0</v>
      </c>
      <c r="G73" s="30">
        <v>23</v>
      </c>
      <c r="H73" s="33">
        <f>F73*G73</f>
        <v>0</v>
      </c>
      <c r="I73" s="30"/>
      <c r="J73" s="36"/>
      <c r="K73" s="36"/>
      <c r="L73" s="36"/>
      <c r="M73" s="36">
        <f>J73+K73+L73</f>
        <v>0</v>
      </c>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21.6" customHeight="1">
      <c r="A74" s="236" t="s">
        <v>69</v>
      </c>
      <c r="B74" s="237"/>
      <c r="C74" s="237"/>
      <c r="D74" s="259"/>
      <c r="E74" s="32" t="s">
        <v>68</v>
      </c>
      <c r="F74" s="147">
        <v>0</v>
      </c>
      <c r="G74" s="29">
        <v>24</v>
      </c>
      <c r="H74" s="33">
        <f>F74*G74</f>
        <v>0</v>
      </c>
      <c r="I74" s="30"/>
      <c r="J74" s="36"/>
      <c r="K74" s="36"/>
      <c r="L74" s="36"/>
      <c r="M74" s="36">
        <f>J74+K74+L74</f>
        <v>0</v>
      </c>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16"/>
      <c r="B75" s="16"/>
      <c r="C75" s="16"/>
      <c r="D75" s="16"/>
      <c r="E75" s="16"/>
      <c r="F75" s="16"/>
      <c r="G75" s="118" t="s">
        <v>70</v>
      </c>
      <c r="H75" s="34">
        <f>SUM(H73:H74)</f>
        <v>0</v>
      </c>
      <c r="I75" s="30"/>
      <c r="J75" s="16"/>
      <c r="K75" s="16"/>
      <c r="L75" s="16"/>
      <c r="M75" s="16"/>
      <c r="N75" s="16"/>
      <c r="O75" s="16"/>
      <c r="P75" s="16"/>
      <c r="Q75" s="16"/>
      <c r="R75" s="16"/>
      <c r="S75" s="16"/>
      <c r="T75" s="16"/>
      <c r="U75" s="16"/>
      <c r="V75" s="16"/>
      <c r="W75" s="16"/>
      <c r="X75" s="16"/>
      <c r="Y75" s="1"/>
      <c r="Z75" s="120"/>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row>
    <row r="76" spans="1:72" ht="15.75">
      <c r="A76" s="253" t="s">
        <v>71</v>
      </c>
      <c r="B76" s="253"/>
      <c r="C76" s="16"/>
      <c r="D76" s="16"/>
      <c r="E76" s="16"/>
      <c r="F76" s="16"/>
      <c r="G76" s="16"/>
      <c r="H76" s="16"/>
      <c r="I76" s="16"/>
      <c r="J76" s="16"/>
      <c r="K76" s="16"/>
      <c r="L76" s="16"/>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55" t="s">
        <v>7</v>
      </c>
      <c r="B77" s="255"/>
      <c r="C77" s="255"/>
      <c r="D77" s="255"/>
      <c r="E77" s="28" t="s">
        <v>8</v>
      </c>
      <c r="F77" s="118" t="s">
        <v>9</v>
      </c>
      <c r="G77" s="118" t="s">
        <v>10</v>
      </c>
      <c r="H77" s="118" t="s">
        <v>0</v>
      </c>
      <c r="I77" s="38"/>
      <c r="J77" s="37"/>
      <c r="K77" s="16"/>
      <c r="L77" s="16"/>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20.100000000000001" customHeight="1">
      <c r="A78" s="236" t="s">
        <v>179</v>
      </c>
      <c r="B78" s="237"/>
      <c r="C78" s="237"/>
      <c r="D78" s="237"/>
      <c r="E78" s="32" t="s">
        <v>72</v>
      </c>
      <c r="F78" s="128">
        <v>0</v>
      </c>
      <c r="G78" s="29">
        <v>65</v>
      </c>
      <c r="H78" s="33">
        <f>F78*G78</f>
        <v>0</v>
      </c>
      <c r="I78" s="17"/>
      <c r="J78" s="16"/>
      <c r="K78" s="16"/>
      <c r="L78" s="16"/>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20.100000000000001" customHeight="1">
      <c r="A79" s="236" t="s">
        <v>73</v>
      </c>
      <c r="B79" s="237"/>
      <c r="C79" s="237"/>
      <c r="D79" s="237"/>
      <c r="E79" s="32" t="s">
        <v>72</v>
      </c>
      <c r="F79" s="128">
        <v>0</v>
      </c>
      <c r="G79" s="29">
        <v>250</v>
      </c>
      <c r="H79" s="33">
        <f>F79*G79</f>
        <v>0</v>
      </c>
      <c r="I79" s="17"/>
      <c r="J79" s="16"/>
      <c r="K79" s="16"/>
      <c r="L79" s="16"/>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16"/>
      <c r="B80" s="16"/>
      <c r="C80" s="16"/>
      <c r="D80" s="16"/>
      <c r="E80" s="16"/>
      <c r="F80" s="16"/>
      <c r="G80" s="118" t="s">
        <v>74</v>
      </c>
      <c r="H80" s="34">
        <f>SUM(H78:H79)</f>
        <v>0</v>
      </c>
      <c r="I80" s="22"/>
      <c r="J80" s="16"/>
      <c r="K80" s="16"/>
      <c r="L80" s="16"/>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3" t="s">
        <v>75</v>
      </c>
      <c r="B81" s="16"/>
      <c r="C81" s="16"/>
      <c r="D81" s="16"/>
      <c r="E81" s="16"/>
      <c r="F81" s="16"/>
      <c r="G81" s="38"/>
      <c r="H81" s="22"/>
      <c r="I81" s="22"/>
      <c r="J81" s="16"/>
      <c r="K81" s="16"/>
      <c r="L81" s="16"/>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53" t="s">
        <v>76</v>
      </c>
      <c r="B82" s="253"/>
      <c r="C82" s="16"/>
      <c r="D82" s="16"/>
      <c r="E82" s="16"/>
      <c r="F82" s="16"/>
      <c r="G82" s="16"/>
      <c r="H82" s="16"/>
      <c r="I82" s="16"/>
      <c r="J82" s="254"/>
      <c r="K82" s="254"/>
      <c r="L82" s="16"/>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55" t="s">
        <v>7</v>
      </c>
      <c r="B83" s="255"/>
      <c r="C83" s="255"/>
      <c r="D83" s="255"/>
      <c r="E83" s="28" t="s">
        <v>8</v>
      </c>
      <c r="F83" s="118" t="s">
        <v>9</v>
      </c>
      <c r="G83" s="118" t="s">
        <v>10</v>
      </c>
      <c r="H83" s="118" t="s">
        <v>0</v>
      </c>
      <c r="I83" s="38"/>
      <c r="J83" s="130"/>
      <c r="K83" s="130"/>
      <c r="L83" s="130"/>
      <c r="M83" s="130"/>
      <c r="N83" s="130"/>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24" customHeight="1">
      <c r="A84" s="237" t="s">
        <v>77</v>
      </c>
      <c r="B84" s="237"/>
      <c r="C84" s="237"/>
      <c r="D84" s="237"/>
      <c r="E84" s="39" t="s">
        <v>11</v>
      </c>
      <c r="F84" s="128">
        <v>0</v>
      </c>
      <c r="G84" s="29">
        <v>600</v>
      </c>
      <c r="H84" s="20">
        <f>F84*G84</f>
        <v>0</v>
      </c>
      <c r="I84" s="131"/>
      <c r="J84" s="130"/>
      <c r="K84" s="130"/>
      <c r="L84" s="130"/>
      <c r="M84" s="130"/>
      <c r="N84" s="130"/>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5.75">
      <c r="A85" s="16"/>
      <c r="B85" s="16"/>
      <c r="C85" s="16"/>
      <c r="D85" s="16"/>
      <c r="E85" s="16"/>
      <c r="F85" s="16"/>
      <c r="G85" s="118"/>
      <c r="H85" s="34">
        <f>SUM(H84)</f>
        <v>0</v>
      </c>
      <c r="I85" s="131"/>
      <c r="J85" s="130"/>
      <c r="K85" s="130"/>
      <c r="L85" s="130"/>
      <c r="M85" s="130"/>
      <c r="N85" s="130"/>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5.75">
      <c r="A86" s="253" t="s">
        <v>78</v>
      </c>
      <c r="B86" s="253"/>
      <c r="C86" s="16"/>
      <c r="D86" s="16"/>
      <c r="E86" s="16"/>
      <c r="F86" s="16"/>
      <c r="G86" s="16"/>
      <c r="H86" s="1"/>
      <c r="I86" s="132"/>
      <c r="J86" s="130"/>
      <c r="K86" s="130"/>
      <c r="L86" s="130"/>
      <c r="M86" s="130"/>
      <c r="N86" s="130"/>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255" t="s">
        <v>7</v>
      </c>
      <c r="B87" s="255"/>
      <c r="C87" s="255"/>
      <c r="D87" s="255"/>
      <c r="E87" s="28" t="s">
        <v>8</v>
      </c>
      <c r="F87" s="118" t="s">
        <v>9</v>
      </c>
      <c r="G87" s="118" t="s">
        <v>10</v>
      </c>
      <c r="H87" s="118" t="s">
        <v>0</v>
      </c>
      <c r="I87" s="38"/>
      <c r="J87" s="16"/>
      <c r="K87" s="16"/>
      <c r="L87" s="133"/>
      <c r="M87" s="16"/>
      <c r="N87" s="16"/>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8.600000000000001" customHeight="1">
      <c r="A88" s="236" t="s">
        <v>79</v>
      </c>
      <c r="B88" s="237"/>
      <c r="C88" s="237"/>
      <c r="D88" s="237"/>
      <c r="E88" s="32" t="s">
        <v>80</v>
      </c>
      <c r="F88" s="128">
        <v>0</v>
      </c>
      <c r="G88" s="29">
        <v>900</v>
      </c>
      <c r="H88" s="20">
        <f>F88*G88</f>
        <v>0</v>
      </c>
      <c r="I88" s="22"/>
      <c r="J88" s="16"/>
      <c r="K88" s="16"/>
      <c r="L88" s="16"/>
      <c r="M88" s="16"/>
      <c r="N88" s="16"/>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16"/>
      <c r="G89" s="118" t="s">
        <v>81</v>
      </c>
      <c r="H89" s="34">
        <f>SUM(H88)</f>
        <v>0</v>
      </c>
      <c r="I89" s="22"/>
      <c r="J89" s="16"/>
      <c r="K89" s="16"/>
      <c r="L89" s="16"/>
      <c r="M89" s="16"/>
      <c r="N89" s="16"/>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16"/>
      <c r="F90" s="16"/>
      <c r="G90" s="118" t="s">
        <v>82</v>
      </c>
      <c r="H90" s="34">
        <f>H70+H75+H80+H85+H89+H59+H58+H30</f>
        <v>0</v>
      </c>
      <c r="I90" s="134"/>
      <c r="J90" s="62"/>
      <c r="K90" s="16"/>
      <c r="L90" s="16"/>
      <c r="M90" s="16"/>
      <c r="N90" s="16"/>
      <c r="O90" s="1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3" t="s">
        <v>83</v>
      </c>
      <c r="B91" s="7"/>
      <c r="C91" s="7"/>
      <c r="D91" s="16"/>
      <c r="E91" s="16"/>
      <c r="F91" s="16"/>
      <c r="G91" s="1"/>
      <c r="H91" s="42"/>
      <c r="I91" s="9"/>
      <c r="J91" s="62"/>
      <c r="K91" s="7"/>
      <c r="L91" s="16"/>
      <c r="M91" s="16"/>
      <c r="N91" s="16"/>
      <c r="O91" s="1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256" t="s">
        <v>7</v>
      </c>
      <c r="B92" s="256"/>
      <c r="C92" s="256"/>
      <c r="D92" s="256"/>
      <c r="E92" s="43" t="s">
        <v>8</v>
      </c>
      <c r="F92" s="119" t="s">
        <v>9</v>
      </c>
      <c r="G92" s="119" t="s">
        <v>10</v>
      </c>
      <c r="H92" s="44" t="s">
        <v>0</v>
      </c>
      <c r="I92" s="45" t="s">
        <v>84</v>
      </c>
      <c r="J92" s="46"/>
      <c r="K92" s="46" t="s">
        <v>85</v>
      </c>
      <c r="L92" s="47"/>
      <c r="M92" s="16"/>
      <c r="N92" s="16"/>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236" t="s">
        <v>86</v>
      </c>
      <c r="B93" s="237"/>
      <c r="C93" s="237"/>
      <c r="D93" s="237"/>
      <c r="E93" s="123" t="s">
        <v>87</v>
      </c>
      <c r="F93" s="128"/>
      <c r="G93" s="36">
        <v>2200</v>
      </c>
      <c r="H93" s="48">
        <f>(F93*G93)</f>
        <v>0</v>
      </c>
      <c r="I93" s="49"/>
      <c r="J93" s="50"/>
      <c r="K93" s="51"/>
      <c r="L93" s="62"/>
      <c r="M93" s="16"/>
      <c r="N93" s="16"/>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236" t="s">
        <v>88</v>
      </c>
      <c r="B94" s="237"/>
      <c r="C94" s="237"/>
      <c r="D94" s="237"/>
      <c r="E94" s="123" t="s">
        <v>87</v>
      </c>
      <c r="F94" s="128"/>
      <c r="G94" s="36">
        <v>2000</v>
      </c>
      <c r="H94" s="48">
        <f t="shared" ref="H94:H111" si="10">(F94*G94)</f>
        <v>0</v>
      </c>
      <c r="I94" s="49"/>
      <c r="J94" s="50"/>
      <c r="K94" s="51"/>
      <c r="L94" s="62"/>
      <c r="M94" s="16"/>
      <c r="N94" s="16"/>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236" t="s">
        <v>89</v>
      </c>
      <c r="B95" s="237"/>
      <c r="C95" s="237"/>
      <c r="D95" s="237"/>
      <c r="E95" s="123" t="s">
        <v>87</v>
      </c>
      <c r="F95" s="128"/>
      <c r="G95" s="36">
        <v>7000</v>
      </c>
      <c r="H95" s="48">
        <f t="shared" si="10"/>
        <v>0</v>
      </c>
      <c r="I95" s="49"/>
      <c r="J95" s="50"/>
      <c r="K95" s="51"/>
      <c r="L95" s="62"/>
      <c r="M95" s="16"/>
      <c r="N95" s="16"/>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236" t="s">
        <v>90</v>
      </c>
      <c r="B96" s="237"/>
      <c r="C96" s="237"/>
      <c r="D96" s="237"/>
      <c r="E96" s="123" t="s">
        <v>87</v>
      </c>
      <c r="F96" s="128"/>
      <c r="G96" s="36">
        <v>15200</v>
      </c>
      <c r="H96" s="48">
        <f t="shared" si="10"/>
        <v>0</v>
      </c>
      <c r="I96" s="49"/>
      <c r="J96" s="50"/>
      <c r="K96" s="51"/>
      <c r="L96" s="62"/>
      <c r="M96" s="16"/>
      <c r="N96" s="16"/>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247" t="s">
        <v>91</v>
      </c>
      <c r="B97" s="248"/>
      <c r="C97" s="248"/>
      <c r="D97" s="248"/>
      <c r="E97" s="52" t="s">
        <v>87</v>
      </c>
      <c r="F97" s="128"/>
      <c r="G97" s="53">
        <v>2200</v>
      </c>
      <c r="H97" s="54">
        <f t="shared" si="10"/>
        <v>0</v>
      </c>
      <c r="I97" s="55"/>
      <c r="J97" s="50"/>
      <c r="K97" s="51"/>
      <c r="L97" s="62"/>
      <c r="M97" s="16"/>
      <c r="N97" s="16"/>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236" t="s">
        <v>92</v>
      </c>
      <c r="B98" s="237"/>
      <c r="C98" s="237"/>
      <c r="D98" s="237"/>
      <c r="E98" s="123" t="s">
        <v>87</v>
      </c>
      <c r="F98" s="128"/>
      <c r="G98" s="36">
        <v>2000</v>
      </c>
      <c r="H98" s="48">
        <f t="shared" si="10"/>
        <v>0</v>
      </c>
      <c r="I98" s="49"/>
      <c r="J98" s="50"/>
      <c r="K98" s="51"/>
      <c r="L98" s="62"/>
      <c r="M98" s="16"/>
      <c r="N98" s="16"/>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247" t="s">
        <v>93</v>
      </c>
      <c r="B99" s="248"/>
      <c r="C99" s="248"/>
      <c r="D99" s="248"/>
      <c r="E99" s="52" t="s">
        <v>87</v>
      </c>
      <c r="F99" s="128"/>
      <c r="G99" s="53">
        <v>2500</v>
      </c>
      <c r="H99" s="54">
        <f t="shared" si="10"/>
        <v>0</v>
      </c>
      <c r="I99" s="55"/>
      <c r="J99" s="50"/>
      <c r="K99" s="51"/>
      <c r="L99" s="62"/>
      <c r="M99" s="16"/>
      <c r="N99" s="16"/>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236" t="s">
        <v>94</v>
      </c>
      <c r="B100" s="237"/>
      <c r="C100" s="237"/>
      <c r="D100" s="237"/>
      <c r="E100" s="123" t="s">
        <v>87</v>
      </c>
      <c r="F100" s="128"/>
      <c r="G100" s="36">
        <v>1600</v>
      </c>
      <c r="H100" s="48">
        <f t="shared" si="10"/>
        <v>0</v>
      </c>
      <c r="I100" s="49"/>
      <c r="J100" s="50"/>
      <c r="K100" s="51"/>
      <c r="L100" s="62"/>
      <c r="M100" s="16"/>
      <c r="N100" s="16"/>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249" t="s">
        <v>95</v>
      </c>
      <c r="B101" s="250"/>
      <c r="C101" s="250"/>
      <c r="D101" s="250"/>
      <c r="E101" s="56" t="s">
        <v>87</v>
      </c>
      <c r="F101" s="128"/>
      <c r="G101" s="57">
        <v>1100</v>
      </c>
      <c r="H101" s="58">
        <f t="shared" si="10"/>
        <v>0</v>
      </c>
      <c r="I101" s="49"/>
      <c r="J101" s="50"/>
      <c r="K101" s="51"/>
      <c r="L101" s="62"/>
      <c r="M101" s="16"/>
      <c r="N101" s="16"/>
      <c r="O101" s="16"/>
      <c r="P101" s="16"/>
      <c r="Q101" s="16"/>
      <c r="R101" s="16"/>
      <c r="S101" s="16"/>
      <c r="T101" s="16"/>
      <c r="U101" s="16"/>
      <c r="V101" s="16"/>
      <c r="W101" s="16"/>
      <c r="X101" s="16"/>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236" t="s">
        <v>96</v>
      </c>
      <c r="B102" s="237"/>
      <c r="C102" s="237"/>
      <c r="D102" s="237"/>
      <c r="E102" s="123" t="s">
        <v>87</v>
      </c>
      <c r="F102" s="128"/>
      <c r="G102" s="36">
        <v>2700</v>
      </c>
      <c r="H102" s="48">
        <f t="shared" si="10"/>
        <v>0</v>
      </c>
      <c r="I102" s="59"/>
      <c r="J102" s="50"/>
      <c r="K102" s="51"/>
      <c r="L102" s="62"/>
      <c r="M102" s="16"/>
      <c r="N102" s="16"/>
      <c r="O102" s="16"/>
      <c r="P102" s="16"/>
      <c r="Q102" s="16"/>
      <c r="R102" s="16"/>
      <c r="S102" s="16"/>
      <c r="T102" s="16"/>
      <c r="U102" s="16"/>
      <c r="V102" s="16"/>
      <c r="W102" s="16"/>
      <c r="X102" s="16"/>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238" t="s">
        <v>97</v>
      </c>
      <c r="B103" s="239"/>
      <c r="C103" s="239"/>
      <c r="D103" s="240"/>
      <c r="E103" s="123" t="s">
        <v>87</v>
      </c>
      <c r="F103" s="128"/>
      <c r="G103" s="36">
        <v>2500</v>
      </c>
      <c r="H103" s="48">
        <f t="shared" si="10"/>
        <v>0</v>
      </c>
      <c r="I103" s="59"/>
      <c r="J103" s="50"/>
      <c r="K103" s="51"/>
      <c r="L103" s="62"/>
      <c r="M103" s="16"/>
      <c r="N103" s="16"/>
      <c r="O103" s="16"/>
      <c r="P103" s="16"/>
      <c r="Q103" s="16"/>
      <c r="R103" s="16"/>
      <c r="S103" s="16"/>
      <c r="T103" s="16"/>
      <c r="U103" s="16"/>
      <c r="V103" s="16"/>
      <c r="W103" s="16"/>
      <c r="X103" s="16"/>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236" t="s">
        <v>98</v>
      </c>
      <c r="B104" s="237"/>
      <c r="C104" s="237"/>
      <c r="D104" s="237"/>
      <c r="E104" s="123" t="s">
        <v>87</v>
      </c>
      <c r="F104" s="128"/>
      <c r="G104" s="36">
        <v>13373</v>
      </c>
      <c r="H104" s="48">
        <f t="shared" si="10"/>
        <v>0</v>
      </c>
      <c r="I104" s="59"/>
      <c r="J104" s="50"/>
      <c r="K104" s="51"/>
      <c r="L104" s="62"/>
      <c r="M104" s="16"/>
      <c r="N104" s="16"/>
      <c r="O104" s="16"/>
      <c r="P104" s="16"/>
      <c r="Q104" s="16"/>
      <c r="R104" s="16"/>
      <c r="S104" s="16"/>
      <c r="T104" s="16"/>
      <c r="U104" s="16"/>
      <c r="V104" s="16"/>
      <c r="W104" s="16"/>
      <c r="X104" s="16"/>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238" t="s">
        <v>99</v>
      </c>
      <c r="B105" s="239"/>
      <c r="C105" s="239"/>
      <c r="D105" s="240"/>
      <c r="E105" s="123" t="s">
        <v>87</v>
      </c>
      <c r="F105" s="128"/>
      <c r="G105" s="36">
        <v>800</v>
      </c>
      <c r="H105" s="48">
        <f t="shared" si="10"/>
        <v>0</v>
      </c>
      <c r="I105" s="59"/>
      <c r="J105" s="50"/>
      <c r="K105" s="51"/>
      <c r="L105" s="62"/>
      <c r="M105" s="16"/>
      <c r="N105" s="16"/>
      <c r="O105" s="16"/>
      <c r="P105" s="16"/>
      <c r="Q105" s="16"/>
      <c r="R105" s="16"/>
      <c r="S105" s="16"/>
      <c r="T105" s="16"/>
      <c r="U105" s="16"/>
      <c r="V105" s="16"/>
      <c r="W105" s="16"/>
      <c r="X105" s="16"/>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251" t="s">
        <v>100</v>
      </c>
      <c r="B106" s="252"/>
      <c r="C106" s="252"/>
      <c r="D106" s="252"/>
      <c r="E106" s="4" t="s">
        <v>87</v>
      </c>
      <c r="F106" s="128"/>
      <c r="G106" s="31">
        <v>1900</v>
      </c>
      <c r="H106" s="60">
        <f t="shared" si="10"/>
        <v>0</v>
      </c>
      <c r="I106" s="61"/>
      <c r="J106" s="50"/>
      <c r="K106" s="51"/>
      <c r="L106" s="62"/>
      <c r="M106" s="16"/>
      <c r="N106" s="16"/>
      <c r="O106" s="16"/>
      <c r="P106" s="16"/>
      <c r="Q106" s="16"/>
      <c r="R106" s="16"/>
      <c r="S106" s="16"/>
      <c r="T106" s="16"/>
      <c r="U106" s="16"/>
      <c r="V106" s="16"/>
      <c r="W106" s="16"/>
      <c r="X106" s="16"/>
      <c r="Y106" s="16"/>
      <c r="Z106" s="17"/>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row>
    <row r="107" spans="1:72" ht="15.75">
      <c r="A107" s="236" t="s">
        <v>101</v>
      </c>
      <c r="B107" s="237"/>
      <c r="C107" s="237"/>
      <c r="D107" s="237"/>
      <c r="E107" s="123" t="s">
        <v>87</v>
      </c>
      <c r="F107" s="128"/>
      <c r="G107" s="36">
        <v>2000</v>
      </c>
      <c r="H107" s="48">
        <f t="shared" si="10"/>
        <v>0</v>
      </c>
      <c r="I107" s="59"/>
      <c r="J107" s="50"/>
      <c r="K107" s="51"/>
      <c r="L107" s="62"/>
      <c r="M107" s="16"/>
      <c r="N107" s="16"/>
      <c r="O107" s="16"/>
      <c r="P107" s="16"/>
      <c r="Q107" s="16"/>
      <c r="R107" s="16"/>
      <c r="S107" s="16"/>
      <c r="T107" s="16"/>
      <c r="U107" s="16"/>
      <c r="V107" s="16"/>
      <c r="W107" s="16"/>
      <c r="X107" s="16"/>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236" t="s">
        <v>102</v>
      </c>
      <c r="B108" s="237"/>
      <c r="C108" s="237"/>
      <c r="D108" s="237"/>
      <c r="E108" s="123" t="s">
        <v>87</v>
      </c>
      <c r="F108" s="128"/>
      <c r="G108" s="36">
        <v>200</v>
      </c>
      <c r="H108" s="48">
        <f t="shared" si="10"/>
        <v>0</v>
      </c>
      <c r="I108" s="59"/>
      <c r="J108" s="50"/>
      <c r="K108" s="51"/>
      <c r="L108" s="62"/>
      <c r="M108" s="16"/>
      <c r="N108" s="16"/>
      <c r="O108" s="16"/>
      <c r="P108" s="16"/>
      <c r="Q108" s="16"/>
      <c r="R108" s="16"/>
      <c r="S108" s="16"/>
      <c r="T108" s="16"/>
      <c r="U108" s="16"/>
      <c r="V108" s="16"/>
      <c r="W108" s="16"/>
      <c r="X108" s="16"/>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238" t="s">
        <v>103</v>
      </c>
      <c r="B109" s="239"/>
      <c r="C109" s="239"/>
      <c r="D109" s="240"/>
      <c r="E109" s="123" t="s">
        <v>87</v>
      </c>
      <c r="F109" s="128"/>
      <c r="G109" s="36">
        <v>1100</v>
      </c>
      <c r="H109" s="48">
        <f t="shared" si="10"/>
        <v>0</v>
      </c>
      <c r="I109" s="59"/>
      <c r="J109" s="50"/>
      <c r="K109" s="51"/>
      <c r="L109" s="62"/>
      <c r="M109" s="16"/>
      <c r="N109" s="16"/>
      <c r="O109" s="16"/>
      <c r="P109" s="16"/>
      <c r="Q109" s="16"/>
      <c r="R109" s="16"/>
      <c r="S109" s="16"/>
      <c r="T109" s="16"/>
      <c r="U109" s="16"/>
      <c r="V109" s="16"/>
      <c r="W109" s="16"/>
      <c r="X109" s="16"/>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241" t="s">
        <v>104</v>
      </c>
      <c r="B110" s="241"/>
      <c r="C110" s="241"/>
      <c r="D110" s="241"/>
      <c r="E110" s="63" t="s">
        <v>87</v>
      </c>
      <c r="F110" s="128"/>
      <c r="G110" s="36">
        <v>2200</v>
      </c>
      <c r="H110" s="48">
        <f t="shared" si="10"/>
        <v>0</v>
      </c>
      <c r="I110" s="59"/>
      <c r="J110" s="50"/>
      <c r="K110" s="51"/>
      <c r="L110" s="62"/>
      <c r="M110" s="16"/>
      <c r="N110" s="16"/>
      <c r="O110" s="16"/>
      <c r="P110" s="16"/>
      <c r="Q110" s="16"/>
      <c r="R110" s="16"/>
      <c r="S110" s="16"/>
      <c r="T110" s="16"/>
      <c r="U110" s="16"/>
      <c r="V110" s="16"/>
      <c r="W110" s="16"/>
      <c r="X110" s="16"/>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242" t="s">
        <v>105</v>
      </c>
      <c r="B111" s="243"/>
      <c r="C111" s="243"/>
      <c r="D111" s="244"/>
      <c r="E111" s="4" t="s">
        <v>87</v>
      </c>
      <c r="F111" s="128"/>
      <c r="G111" s="31">
        <v>1420</v>
      </c>
      <c r="H111" s="60">
        <f t="shared" si="10"/>
        <v>0</v>
      </c>
      <c r="I111" s="64"/>
      <c r="J111" s="50"/>
      <c r="K111" s="51"/>
      <c r="L111" s="62"/>
      <c r="M111" s="16"/>
      <c r="N111" s="16"/>
      <c r="O111" s="16"/>
      <c r="P111" s="16"/>
      <c r="Q111" s="16"/>
      <c r="R111" s="16"/>
      <c r="S111" s="16"/>
      <c r="T111" s="16"/>
      <c r="U111" s="16"/>
      <c r="V111" s="16"/>
      <c r="W111" s="16"/>
      <c r="X111" s="16"/>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6.5" thickBot="1">
      <c r="A112" s="236" t="s">
        <v>106</v>
      </c>
      <c r="B112" s="237"/>
      <c r="C112" s="237"/>
      <c r="D112" s="237"/>
      <c r="E112" s="123" t="s">
        <v>87</v>
      </c>
      <c r="F112" s="128"/>
      <c r="G112" s="36">
        <v>383.5</v>
      </c>
      <c r="H112" s="99">
        <f>(F112*G112)</f>
        <v>0</v>
      </c>
      <c r="I112" s="65"/>
      <c r="J112" s="66"/>
      <c r="K112" s="67"/>
      <c r="L112" s="62"/>
      <c r="M112" s="16"/>
      <c r="N112" s="16"/>
      <c r="O112" s="16"/>
      <c r="P112" s="16"/>
      <c r="Q112" s="16"/>
      <c r="R112" s="16"/>
      <c r="S112" s="16"/>
      <c r="T112" s="16"/>
      <c r="U112" s="16"/>
      <c r="V112" s="16"/>
      <c r="W112" s="16"/>
      <c r="X112" s="16"/>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6.5" thickBot="1">
      <c r="A113" s="16"/>
      <c r="B113" s="16"/>
      <c r="C113" s="16"/>
      <c r="D113" s="16"/>
      <c r="E113" s="16"/>
      <c r="F113" s="18"/>
      <c r="G113" s="125" t="s">
        <v>107</v>
      </c>
      <c r="H113" s="110">
        <f>SUM(H93:H112)</f>
        <v>0</v>
      </c>
      <c r="I113" s="68"/>
      <c r="J113" s="69"/>
      <c r="K113" s="70"/>
      <c r="L113" s="135"/>
      <c r="M113" s="7"/>
      <c r="N113" s="7"/>
      <c r="O113" s="16"/>
      <c r="P113" s="16"/>
      <c r="Q113" s="16"/>
      <c r="R113" s="16"/>
      <c r="S113" s="16"/>
      <c r="T113" s="16"/>
      <c r="U113" s="16"/>
      <c r="V113" s="16"/>
      <c r="W113" s="16"/>
      <c r="X113" s="16"/>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6"/>
      <c r="B114" s="16"/>
      <c r="C114" s="16"/>
      <c r="D114" s="16"/>
      <c r="E114" s="16"/>
      <c r="F114" s="7"/>
      <c r="G114" s="38"/>
      <c r="H114" s="22"/>
      <c r="I114" s="71"/>
      <c r="J114" s="18"/>
      <c r="K114" s="137"/>
      <c r="L114" s="136"/>
      <c r="M114" s="7"/>
      <c r="N114" s="7"/>
      <c r="O114" s="16"/>
      <c r="P114" s="16"/>
      <c r="Q114" s="16"/>
      <c r="R114" s="16"/>
      <c r="S114" s="16"/>
      <c r="T114" s="16"/>
      <c r="U114" s="16"/>
      <c r="V114" s="16"/>
      <c r="W114" s="16"/>
      <c r="X114" s="16"/>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6"/>
      <c r="B115" s="16"/>
      <c r="C115" s="16"/>
      <c r="D115" s="16"/>
      <c r="E115" s="138">
        <v>0</v>
      </c>
      <c r="F115" s="7"/>
      <c r="G115" s="38"/>
      <c r="H115" s="142">
        <f>+E115</f>
        <v>0</v>
      </c>
      <c r="I115" s="245" t="s">
        <v>130</v>
      </c>
      <c r="J115" s="230" t="s">
        <v>108</v>
      </c>
      <c r="K115" s="232"/>
      <c r="L115" s="16"/>
      <c r="M115" s="7"/>
      <c r="N115" s="233"/>
      <c r="O115" s="16"/>
      <c r="P115" s="16"/>
      <c r="Q115" s="16"/>
      <c r="R115" s="16"/>
      <c r="S115" s="16"/>
      <c r="T115" s="16"/>
      <c r="U115" s="16"/>
      <c r="V115" s="16"/>
      <c r="W115" s="16"/>
      <c r="X115" s="16"/>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6"/>
      <c r="B116" s="16"/>
      <c r="C116" s="16"/>
      <c r="D116" s="16"/>
      <c r="E116" s="16"/>
      <c r="F116" s="234" t="s">
        <v>109</v>
      </c>
      <c r="G116" s="235"/>
      <c r="H116" s="73">
        <f>H90+H113</f>
        <v>0</v>
      </c>
      <c r="I116" s="246"/>
      <c r="J116" s="231"/>
      <c r="K116" s="232"/>
      <c r="L116" s="16"/>
      <c r="M116" s="7"/>
      <c r="N116" s="233"/>
      <c r="O116" s="16"/>
      <c r="P116" s="16"/>
      <c r="Q116" s="16"/>
      <c r="R116" s="16"/>
      <c r="S116" s="16"/>
      <c r="T116" s="16"/>
      <c r="U116" s="16"/>
      <c r="V116" s="16"/>
      <c r="W116" s="16"/>
      <c r="X116" s="16"/>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6"/>
      <c r="B117" s="16">
        <f>1.13*1.15</f>
        <v>1.2994999999999999</v>
      </c>
      <c r="C117" s="16"/>
      <c r="D117" s="16" t="s">
        <v>173</v>
      </c>
      <c r="E117" s="27"/>
      <c r="F117" s="74" t="s">
        <v>110</v>
      </c>
      <c r="G117" s="172">
        <v>1.1000000000000001</v>
      </c>
      <c r="H117" s="116">
        <f>H116*G117-H116</f>
        <v>0</v>
      </c>
      <c r="I117" s="115">
        <f>+(H124-K123)*0.23</f>
        <v>0</v>
      </c>
      <c r="J117" s="117">
        <f>H117-M123</f>
        <v>0</v>
      </c>
      <c r="K117" s="9"/>
      <c r="L117" s="9"/>
      <c r="M117" s="9"/>
      <c r="N117" s="126" t="s">
        <v>171</v>
      </c>
      <c r="O117" s="126"/>
      <c r="P117" s="16"/>
      <c r="Q117" s="16"/>
      <c r="R117" s="16"/>
      <c r="S117" s="16"/>
      <c r="T117" s="16"/>
      <c r="U117" s="16"/>
      <c r="V117" s="16"/>
      <c r="W117" s="16"/>
      <c r="X117" s="16"/>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6"/>
      <c r="B118" s="16"/>
      <c r="C118" s="16"/>
      <c r="D118" s="16"/>
      <c r="E118" s="27"/>
      <c r="F118" s="77" t="s">
        <v>111</v>
      </c>
      <c r="G118" s="78"/>
      <c r="H118" s="13">
        <f>H116+H117</f>
        <v>0</v>
      </c>
      <c r="I118" s="20"/>
      <c r="J118" s="79"/>
      <c r="K118" s="22"/>
      <c r="L118" s="22"/>
      <c r="M118" s="7"/>
      <c r="N118" s="126"/>
      <c r="O118" s="126"/>
      <c r="P118" s="16"/>
      <c r="Q118" s="16"/>
      <c r="R118" s="16"/>
      <c r="S118" s="16"/>
      <c r="T118" s="16"/>
      <c r="U118" s="16"/>
      <c r="V118" s="16"/>
      <c r="W118" s="16"/>
      <c r="X118" s="16"/>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A119" s="16"/>
      <c r="B119" s="16"/>
      <c r="C119" s="16"/>
      <c r="D119" s="16"/>
      <c r="E119" s="27"/>
      <c r="F119" s="124" t="s">
        <v>113</v>
      </c>
      <c r="G119" s="82">
        <v>0.06</v>
      </c>
      <c r="H119" s="13">
        <f>H118*G119</f>
        <v>0</v>
      </c>
      <c r="I119" s="83"/>
      <c r="J119" s="80"/>
      <c r="K119" s="81" t="s">
        <v>112</v>
      </c>
      <c r="L119" s="111" t="s">
        <v>131</v>
      </c>
      <c r="M119" s="7"/>
      <c r="N119" s="135"/>
      <c r="O119" s="16"/>
      <c r="P119" s="16"/>
      <c r="Q119" s="16"/>
      <c r="R119" s="16"/>
      <c r="S119" s="16"/>
      <c r="T119" s="16"/>
      <c r="U119" s="16"/>
      <c r="V119" s="16"/>
      <c r="W119" s="16"/>
      <c r="X119" s="16"/>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A120" s="16"/>
      <c r="B120" s="16"/>
      <c r="C120" s="16"/>
      <c r="D120" s="16"/>
      <c r="E120" s="27"/>
      <c r="F120" s="4" t="s">
        <v>115</v>
      </c>
      <c r="G120" s="77"/>
      <c r="H120" s="13">
        <f>H118+H119</f>
        <v>0</v>
      </c>
      <c r="I120" s="80"/>
      <c r="J120" s="80" t="s">
        <v>114</v>
      </c>
      <c r="K120" s="6">
        <f>+H30</f>
        <v>0</v>
      </c>
      <c r="L120" s="112"/>
      <c r="M120" s="135"/>
      <c r="N120" s="7"/>
      <c r="O120" s="16"/>
      <c r="P120" s="16"/>
      <c r="Q120" s="16"/>
      <c r="R120" s="16"/>
      <c r="S120" s="16"/>
      <c r="T120" s="16"/>
      <c r="U120" s="16"/>
      <c r="V120" s="16"/>
      <c r="W120" s="16"/>
      <c r="X120" s="16"/>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row r="121" spans="1:72" ht="15.75">
      <c r="A121" s="16"/>
      <c r="B121" s="16"/>
      <c r="C121" s="16"/>
      <c r="D121" s="16"/>
      <c r="E121" s="170">
        <v>0.27500000000000002</v>
      </c>
      <c r="F121" s="124" t="s">
        <v>117</v>
      </c>
      <c r="G121" s="82">
        <v>0.2</v>
      </c>
      <c r="H121" s="13">
        <f>H120*G121</f>
        <v>0</v>
      </c>
      <c r="I121" s="80"/>
      <c r="J121" s="80" t="s">
        <v>116</v>
      </c>
      <c r="K121" s="6">
        <f>H58</f>
        <v>0</v>
      </c>
      <c r="L121" s="112"/>
      <c r="M121" s="135"/>
      <c r="N121" s="7"/>
      <c r="O121" s="16"/>
      <c r="P121" s="16"/>
      <c r="Q121" s="16"/>
      <c r="R121" s="16"/>
      <c r="S121" s="16"/>
      <c r="T121" s="16"/>
      <c r="U121" s="16"/>
      <c r="V121" s="16"/>
      <c r="W121" s="16"/>
      <c r="X121" s="16"/>
      <c r="Y121" s="1"/>
      <c r="Z121" s="120"/>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row>
    <row r="122" spans="1:72" ht="15.75">
      <c r="A122" s="16"/>
      <c r="B122" s="16"/>
      <c r="C122" s="16"/>
      <c r="D122" s="16"/>
      <c r="E122" s="16"/>
      <c r="F122" s="124" t="s">
        <v>119</v>
      </c>
      <c r="G122" s="74"/>
      <c r="H122" s="85">
        <f>H120+H121</f>
        <v>0</v>
      </c>
      <c r="I122" s="13"/>
      <c r="J122" s="80" t="s">
        <v>118</v>
      </c>
      <c r="K122" s="6">
        <f>H90-H60</f>
        <v>0</v>
      </c>
      <c r="L122" s="112"/>
      <c r="M122" s="84" t="s">
        <v>127</v>
      </c>
      <c r="N122" s="7"/>
      <c r="O122" s="16"/>
      <c r="P122" s="16"/>
      <c r="Q122" s="16"/>
      <c r="R122" s="16"/>
      <c r="S122" s="16"/>
      <c r="T122" s="16"/>
      <c r="U122" s="16"/>
      <c r="V122" s="16"/>
      <c r="W122" s="16"/>
      <c r="X122" s="16"/>
      <c r="Y122" s="1"/>
      <c r="Z122" s="120"/>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row>
    <row r="123" spans="1:72" ht="15.75">
      <c r="A123" s="16"/>
      <c r="B123" s="16"/>
      <c r="C123" s="16"/>
      <c r="D123" s="16"/>
      <c r="E123" s="16"/>
      <c r="F123" s="124"/>
      <c r="G123" s="87"/>
      <c r="H123" s="13"/>
      <c r="I123" s="88" t="s">
        <v>120</v>
      </c>
      <c r="J123" s="86" t="s">
        <v>56</v>
      </c>
      <c r="K123" s="6">
        <f>SUM(K120:K122)</f>
        <v>0</v>
      </c>
      <c r="L123" s="113">
        <f>H122-H121</f>
        <v>0</v>
      </c>
      <c r="M123" s="114">
        <f>+(L123-K123)*0.3</f>
        <v>0</v>
      </c>
      <c r="N123" s="7"/>
      <c r="O123" s="16"/>
      <c r="P123" s="16"/>
      <c r="Q123" s="16"/>
      <c r="R123" s="16"/>
      <c r="S123" s="16"/>
      <c r="T123" s="16"/>
      <c r="U123" s="16"/>
      <c r="V123" s="16"/>
      <c r="W123" s="16"/>
      <c r="X123" s="16"/>
      <c r="Y123" s="1"/>
      <c r="Z123" s="120"/>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row>
    <row r="124" spans="1:72" ht="15.75">
      <c r="A124" s="16"/>
      <c r="B124" s="16" t="s">
        <v>121</v>
      </c>
      <c r="C124" s="16"/>
      <c r="D124" s="16"/>
      <c r="E124" s="16"/>
      <c r="F124" s="124" t="s">
        <v>126</v>
      </c>
      <c r="G124" s="90"/>
      <c r="H124" s="98">
        <f>H122+H123</f>
        <v>0</v>
      </c>
      <c r="I124" s="13"/>
      <c r="J124" s="89" t="e">
        <f>H122/H116</f>
        <v>#DIV/0!</v>
      </c>
      <c r="K124" s="7"/>
      <c r="L124" s="7"/>
      <c r="M124" s="23"/>
      <c r="N124" s="7"/>
      <c r="O124" s="16"/>
      <c r="P124" s="16"/>
      <c r="Q124" s="16"/>
      <c r="R124" s="16"/>
      <c r="S124" s="16"/>
      <c r="T124" s="16"/>
      <c r="U124" s="16"/>
      <c r="V124" s="16"/>
      <c r="W124" s="16"/>
      <c r="X124" s="16"/>
      <c r="Y124" s="1"/>
      <c r="Z124" s="120"/>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row>
    <row r="125" spans="1:72" ht="15.75">
      <c r="A125" s="16"/>
      <c r="B125" s="139" t="s">
        <v>172</v>
      </c>
      <c r="C125" s="139" t="s">
        <v>123</v>
      </c>
      <c r="D125" s="140" t="s">
        <v>124</v>
      </c>
      <c r="E125" s="132"/>
      <c r="F125" s="7"/>
      <c r="G125" s="92"/>
      <c r="H125" s="9"/>
      <c r="I125" s="7"/>
      <c r="J125" s="7"/>
      <c r="K125" s="7"/>
      <c r="L125" s="7"/>
      <c r="M125" s="9"/>
      <c r="N125" s="91"/>
      <c r="O125" s="16"/>
      <c r="P125" s="16"/>
      <c r="Q125" s="16"/>
      <c r="R125" s="16"/>
      <c r="S125" s="16"/>
      <c r="T125" s="16"/>
      <c r="U125" s="16"/>
      <c r="V125" s="16"/>
      <c r="W125" s="16"/>
      <c r="X125" s="16"/>
      <c r="Y125" s="1"/>
      <c r="Z125" s="120"/>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row>
    <row r="126" spans="1:72" ht="15.75">
      <c r="A126" s="16"/>
      <c r="B126" s="141">
        <v>0.27500000000000002</v>
      </c>
      <c r="C126" s="141">
        <v>0.05</v>
      </c>
      <c r="D126" s="171">
        <f>1.275*1.05</f>
        <v>1.3387499999999999</v>
      </c>
      <c r="E126" s="16"/>
      <c r="F126" s="92"/>
      <c r="G126" s="93"/>
      <c r="H126" s="9"/>
      <c r="I126" s="7"/>
      <c r="J126" s="7"/>
      <c r="K126" s="7"/>
      <c r="L126" s="7"/>
      <c r="M126" s="9"/>
      <c r="N126" s="7"/>
      <c r="O126" s="16"/>
      <c r="P126" s="16"/>
      <c r="Q126" s="16"/>
      <c r="R126" s="16"/>
      <c r="S126" s="16"/>
      <c r="T126" s="16"/>
      <c r="U126" s="16"/>
      <c r="V126" s="16"/>
      <c r="W126" s="16"/>
      <c r="X126" s="16"/>
      <c r="Y126" s="1"/>
      <c r="Z126" s="120"/>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row>
    <row r="127" spans="1:72" ht="15.75">
      <c r="A127" s="16"/>
      <c r="B127" s="16"/>
      <c r="C127" s="16"/>
      <c r="D127" s="170">
        <v>0.33879999999999999</v>
      </c>
      <c r="E127" s="16"/>
      <c r="F127" s="23"/>
      <c r="G127" s="94"/>
      <c r="H127" s="93"/>
      <c r="I127" s="27"/>
      <c r="J127" s="7"/>
      <c r="K127" s="7"/>
      <c r="L127" s="7"/>
      <c r="M127" s="7"/>
      <c r="N127" s="7"/>
      <c r="O127" s="16"/>
      <c r="P127" s="16"/>
      <c r="Q127" s="16"/>
      <c r="R127" s="16"/>
      <c r="S127" s="16"/>
      <c r="T127" s="16"/>
      <c r="U127" s="16"/>
      <c r="V127" s="16"/>
      <c r="W127" s="16"/>
      <c r="X127" s="16"/>
      <c r="Y127" s="1"/>
      <c r="Z127" s="120"/>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row>
    <row r="128" spans="1:72" ht="15.75">
      <c r="A128" s="1"/>
      <c r="B128" s="1"/>
      <c r="C128" s="1"/>
      <c r="D128" s="1"/>
      <c r="E128" s="1"/>
      <c r="F128" s="23"/>
      <c r="G128" s="94"/>
      <c r="H128" s="93"/>
      <c r="I128" s="95"/>
      <c r="J128" s="18"/>
      <c r="K128" s="18"/>
      <c r="L128" s="18"/>
      <c r="M128" s="18"/>
      <c r="N128" s="18"/>
      <c r="O128" s="1"/>
      <c r="P128" s="1"/>
      <c r="Q128" s="1"/>
      <c r="R128" s="1"/>
      <c r="S128" s="1"/>
      <c r="T128" s="1"/>
      <c r="U128" s="1"/>
      <c r="V128" s="1"/>
      <c r="W128" s="1"/>
      <c r="X128" s="1"/>
      <c r="Y128" s="1"/>
      <c r="Z128" s="120"/>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row>
    <row r="129" spans="1:72" ht="15.75">
      <c r="A129" s="1"/>
      <c r="B129" s="1"/>
      <c r="C129" s="1"/>
      <c r="D129" s="1"/>
      <c r="E129" s="1"/>
      <c r="F129" s="23"/>
      <c r="G129" s="76"/>
      <c r="H129" s="76"/>
      <c r="I129" s="18"/>
      <c r="J129" s="18"/>
      <c r="K129" s="18"/>
      <c r="L129" s="18"/>
      <c r="M129" s="18"/>
      <c r="N129" s="18"/>
      <c r="O129" s="1"/>
      <c r="P129" s="1"/>
      <c r="Q129" s="1"/>
      <c r="R129" s="1"/>
      <c r="S129" s="1"/>
      <c r="T129" s="1"/>
      <c r="U129" s="1"/>
      <c r="V129" s="1"/>
      <c r="W129" s="1"/>
      <c r="X129" s="1"/>
      <c r="Y129" s="1"/>
      <c r="Z129" s="120"/>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row>
    <row r="130" spans="1:72" ht="15.75">
      <c r="A130" s="1"/>
      <c r="B130" s="1"/>
      <c r="C130" s="1"/>
      <c r="D130" s="1"/>
      <c r="E130" s="1"/>
      <c r="F130" s="23"/>
      <c r="G130" s="5"/>
      <c r="H130" s="1"/>
      <c r="I130" s="1"/>
      <c r="J130" s="18"/>
      <c r="K130" s="18"/>
      <c r="L130" s="18"/>
      <c r="M130" s="18"/>
      <c r="N130" s="18"/>
      <c r="O130" s="1"/>
      <c r="P130" s="1"/>
      <c r="Q130" s="1"/>
      <c r="R130" s="1"/>
      <c r="S130" s="1"/>
      <c r="T130" s="1"/>
      <c r="U130" s="1"/>
      <c r="V130" s="1"/>
      <c r="W130" s="1"/>
      <c r="X130" s="1"/>
      <c r="Y130" s="1"/>
      <c r="Z130" s="120"/>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row>
    <row r="131" spans="1:72" ht="15.75">
      <c r="A131" s="1"/>
      <c r="B131" s="1"/>
      <c r="C131" s="1"/>
      <c r="D131" s="1"/>
      <c r="E131" s="1"/>
      <c r="F131" s="1"/>
      <c r="G131" s="18"/>
      <c r="H131" s="41"/>
      <c r="I131" s="1"/>
      <c r="J131" s="1"/>
      <c r="K131" s="1"/>
      <c r="L131" s="1"/>
      <c r="M131" s="1"/>
      <c r="N131" s="1"/>
      <c r="O131" s="1"/>
      <c r="P131" s="1"/>
      <c r="Q131" s="1"/>
      <c r="R131" s="1"/>
      <c r="S131" s="1"/>
      <c r="T131" s="1"/>
      <c r="U131" s="1"/>
      <c r="V131" s="1"/>
      <c r="W131" s="1"/>
      <c r="X131" s="1"/>
      <c r="Y131" s="1"/>
      <c r="Z131" s="120"/>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row>
    <row r="132" spans="1:72" ht="15.75">
      <c r="A132" s="1"/>
      <c r="B132" s="1"/>
      <c r="C132" s="96"/>
      <c r="D132" s="1"/>
      <c r="E132" s="1"/>
      <c r="F132" s="1"/>
      <c r="G132" s="1"/>
      <c r="H132" s="1"/>
      <c r="I132" s="1"/>
      <c r="J132" s="1"/>
      <c r="K132" s="1"/>
      <c r="L132" s="1"/>
      <c r="M132" s="1"/>
      <c r="N132" s="1"/>
      <c r="O132" s="1"/>
      <c r="P132" s="1"/>
      <c r="Q132" s="1"/>
      <c r="R132" s="1"/>
      <c r="S132" s="1"/>
      <c r="T132" s="1"/>
      <c r="U132" s="1"/>
      <c r="V132" s="1"/>
      <c r="W132" s="1"/>
      <c r="X132" s="1"/>
      <c r="Y132" s="1"/>
      <c r="Z132" s="120"/>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row>
    <row r="133" spans="1:72" ht="15.75">
      <c r="A133" s="1"/>
      <c r="B133" s="1"/>
      <c r="C133" s="96"/>
      <c r="D133" s="1"/>
      <c r="E133" s="1"/>
      <c r="F133" s="1"/>
      <c r="G133" s="18"/>
      <c r="H133" s="41"/>
      <c r="I133" s="1"/>
      <c r="J133" s="1"/>
      <c r="K133" s="1"/>
      <c r="L133" s="1"/>
      <c r="M133" s="1"/>
      <c r="N133" s="1"/>
      <c r="O133" s="1"/>
      <c r="P133" s="1"/>
      <c r="Q133" s="1"/>
      <c r="R133" s="1"/>
      <c r="S133" s="1"/>
      <c r="T133" s="1"/>
      <c r="U133" s="1"/>
      <c r="V133" s="1"/>
      <c r="W133" s="1"/>
      <c r="X133" s="1"/>
      <c r="Y133" s="1"/>
      <c r="Z133" s="120"/>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row>
    <row r="134" spans="1:72" ht="15.75">
      <c r="A134" s="1"/>
      <c r="B134" s="1"/>
      <c r="C134" s="96"/>
      <c r="D134" s="1"/>
      <c r="E134" s="1"/>
      <c r="F134" s="1"/>
      <c r="G134" s="1"/>
      <c r="H134" s="1"/>
      <c r="I134" s="1"/>
      <c r="J134" s="1"/>
      <c r="K134" s="1"/>
      <c r="L134" s="1"/>
      <c r="M134" s="1"/>
      <c r="N134" s="1"/>
      <c r="O134" s="1"/>
      <c r="P134" s="1"/>
      <c r="Q134" s="1"/>
      <c r="R134" s="1"/>
      <c r="S134" s="1"/>
      <c r="T134" s="1"/>
      <c r="U134" s="1"/>
      <c r="V134" s="1"/>
      <c r="W134" s="1"/>
      <c r="X134" s="1"/>
      <c r="Y134" s="1"/>
      <c r="Z134" s="120"/>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row>
    <row r="135" spans="1:72" ht="15.75">
      <c r="A135" s="1"/>
      <c r="B135" s="1"/>
      <c r="C135" s="96"/>
      <c r="D135" s="1"/>
      <c r="E135" s="1"/>
      <c r="F135" s="1"/>
      <c r="G135" s="1"/>
      <c r="H135" s="1"/>
      <c r="I135" s="1"/>
      <c r="J135" s="1"/>
      <c r="K135" s="1"/>
      <c r="L135" s="1"/>
      <c r="M135" s="1"/>
      <c r="N135" s="1"/>
      <c r="O135" s="1"/>
      <c r="P135" s="1"/>
      <c r="Q135" s="1"/>
      <c r="R135" s="1"/>
      <c r="S135" s="1"/>
      <c r="T135" s="1"/>
      <c r="U135" s="1"/>
      <c r="V135" s="1"/>
      <c r="W135" s="1"/>
      <c r="X135" s="1"/>
      <c r="Y135" s="1"/>
      <c r="Z135" s="120"/>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row>
    <row r="136" spans="1:72" ht="15.75">
      <c r="A136" s="1"/>
      <c r="B136" s="1"/>
      <c r="C136" s="40"/>
      <c r="D136" s="96"/>
      <c r="E136" s="96"/>
      <c r="F136" s="1"/>
      <c r="G136" s="1"/>
      <c r="H136" s="1"/>
      <c r="I136" s="1"/>
      <c r="J136" s="1"/>
      <c r="K136" s="1"/>
      <c r="L136" s="1"/>
      <c r="M136" s="1"/>
      <c r="N136" s="1"/>
      <c r="O136" s="1"/>
      <c r="P136" s="1"/>
      <c r="Q136" s="1"/>
      <c r="R136" s="1"/>
      <c r="S136" s="1"/>
      <c r="T136" s="1"/>
      <c r="U136" s="1"/>
      <c r="V136" s="1"/>
      <c r="W136" s="1"/>
      <c r="X136" s="1"/>
      <c r="Y136" s="1"/>
      <c r="Z136" s="120"/>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row>
    <row r="137" spans="1:72" ht="15.75">
      <c r="A137" s="1"/>
      <c r="B137" s="96"/>
      <c r="C137" s="1"/>
      <c r="D137" s="1"/>
      <c r="E137" s="1"/>
      <c r="F137" s="1"/>
      <c r="G137" s="1"/>
      <c r="H137" s="1"/>
      <c r="I137" s="1"/>
      <c r="J137" s="1"/>
      <c r="K137" s="1"/>
      <c r="L137" s="1"/>
      <c r="M137" s="1"/>
      <c r="N137" s="1"/>
      <c r="O137" s="1"/>
      <c r="P137" s="1"/>
      <c r="Q137" s="1"/>
      <c r="R137" s="1"/>
      <c r="S137" s="1"/>
      <c r="T137" s="1"/>
      <c r="U137" s="1"/>
      <c r="V137" s="1"/>
      <c r="W137" s="1"/>
      <c r="X137" s="1"/>
      <c r="Y137" s="1"/>
      <c r="Z137" s="120"/>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row>
    <row r="138" spans="1:72" ht="15.75">
      <c r="A138" s="1"/>
      <c r="B138" s="96"/>
      <c r="C138" s="1"/>
      <c r="D138" s="1"/>
      <c r="E138" s="1"/>
      <c r="F138" s="1"/>
      <c r="G138" s="1"/>
      <c r="H138" s="1"/>
      <c r="I138" s="1"/>
      <c r="J138" s="1"/>
      <c r="K138" s="1"/>
      <c r="L138" s="1"/>
      <c r="M138" s="1"/>
      <c r="N138" s="1"/>
      <c r="O138" s="1"/>
      <c r="P138" s="1"/>
      <c r="Q138" s="1"/>
      <c r="R138" s="1"/>
      <c r="S138" s="1"/>
      <c r="T138" s="1"/>
      <c r="U138" s="1"/>
      <c r="V138" s="1"/>
      <c r="W138" s="1"/>
      <c r="X138" s="1"/>
      <c r="Y138" s="1"/>
      <c r="Z138" s="120"/>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row>
    <row r="139" spans="1:72" ht="15.75">
      <c r="A139" s="1"/>
      <c r="B139" s="96"/>
      <c r="C139" s="96"/>
      <c r="D139" s="96"/>
      <c r="E139" s="96"/>
      <c r="F139" s="1"/>
      <c r="G139" s="1"/>
      <c r="H139" s="1"/>
      <c r="I139" s="1"/>
      <c r="J139" s="1"/>
      <c r="K139" s="1"/>
      <c r="L139" s="1"/>
      <c r="M139" s="1"/>
      <c r="N139" s="1"/>
      <c r="O139" s="1"/>
      <c r="P139" s="1"/>
      <c r="Q139" s="1"/>
      <c r="R139" s="1"/>
      <c r="S139" s="1"/>
      <c r="T139" s="1"/>
      <c r="U139" s="1"/>
      <c r="V139" s="1"/>
      <c r="W139" s="1"/>
      <c r="X139" s="1"/>
      <c r="Y139" s="1"/>
      <c r="Z139" s="120"/>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row>
    <row r="140" spans="1:72" ht="15.75">
      <c r="A140" s="1"/>
      <c r="B140" s="1"/>
      <c r="C140" s="1"/>
      <c r="D140" s="1"/>
      <c r="E140" s="1"/>
      <c r="F140" s="96"/>
      <c r="G140" s="72"/>
      <c r="H140" s="1"/>
      <c r="I140" s="1"/>
      <c r="J140" s="1"/>
      <c r="K140" s="1"/>
      <c r="L140" s="1"/>
      <c r="M140" s="1"/>
      <c r="N140" s="1"/>
      <c r="O140" s="1"/>
      <c r="P140" s="1"/>
      <c r="Q140" s="1"/>
      <c r="R140" s="1"/>
      <c r="S140" s="1"/>
      <c r="T140" s="1"/>
      <c r="U140" s="1"/>
      <c r="V140" s="1"/>
      <c r="W140" s="1"/>
      <c r="X140" s="1"/>
      <c r="Y140" s="1"/>
      <c r="Z140" s="120"/>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row>
    <row r="141" spans="1:72" ht="15.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20"/>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row>
    <row r="142" spans="1:72" ht="15.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20"/>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row>
    <row r="143" spans="1:72" ht="15.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20"/>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row>
    <row r="144" spans="1:72" ht="15.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20"/>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row>
    <row r="145" spans="1:72" ht="15.75">
      <c r="A145" s="1"/>
      <c r="B145" s="1"/>
      <c r="C145" s="1"/>
      <c r="D145" s="1"/>
      <c r="E145" s="1"/>
      <c r="F145" s="1"/>
      <c r="G145" s="1"/>
      <c r="H145" s="1"/>
      <c r="I145" s="1"/>
      <c r="J145" s="1"/>
      <c r="K145" s="1"/>
      <c r="L145" s="1"/>
      <c r="O145" s="1"/>
      <c r="P145" s="1"/>
      <c r="Q145" s="1"/>
      <c r="R145" s="1"/>
      <c r="S145" s="1"/>
      <c r="T145" s="1"/>
      <c r="U145" s="1"/>
      <c r="V145" s="1"/>
      <c r="W145" s="1"/>
      <c r="X145" s="1"/>
      <c r="Y145" s="1"/>
      <c r="Z145" s="120"/>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row>
    <row r="146" spans="1:72" ht="15.75">
      <c r="F146" s="1"/>
      <c r="G146" s="1"/>
      <c r="H146" s="1"/>
      <c r="I146" s="1"/>
      <c r="J146" s="1"/>
      <c r="K146" s="1"/>
      <c r="L146" s="1"/>
      <c r="O146" s="1"/>
      <c r="P146" s="1"/>
      <c r="Q146" s="1"/>
      <c r="R146" s="1"/>
      <c r="S146" s="1"/>
      <c r="T146" s="1"/>
      <c r="U146" s="1"/>
      <c r="V146" s="1"/>
      <c r="W146" s="1"/>
      <c r="X146" s="1"/>
      <c r="Y146" s="1"/>
      <c r="Z146" s="120"/>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row>
    <row r="147" spans="1:72" ht="15.75">
      <c r="J147" s="1"/>
      <c r="K147" s="1"/>
      <c r="L147" s="1"/>
      <c r="M147" s="1"/>
      <c r="N147" s="1"/>
      <c r="O147" s="1"/>
      <c r="P147" s="1"/>
      <c r="Q147" s="1"/>
      <c r="R147" s="1"/>
      <c r="S147" s="1"/>
      <c r="T147" s="1"/>
      <c r="U147" s="1"/>
      <c r="V147" s="1"/>
      <c r="W147" s="1"/>
      <c r="X147" s="1"/>
      <c r="Y147" s="1"/>
      <c r="Z147" s="120"/>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row>
  </sheetData>
  <mergeCells count="103">
    <mergeCell ref="A10:D10"/>
    <mergeCell ref="A11:D11"/>
    <mergeCell ref="A12:D12"/>
    <mergeCell ref="A13:D13"/>
    <mergeCell ref="A14:D14"/>
    <mergeCell ref="A15:D15"/>
    <mergeCell ref="A1:H1"/>
    <mergeCell ref="A2:H2"/>
    <mergeCell ref="B5:J5"/>
    <mergeCell ref="A8:D8"/>
    <mergeCell ref="J8:M8"/>
    <mergeCell ref="A9:D9"/>
    <mergeCell ref="A22:D22"/>
    <mergeCell ref="A23:D23"/>
    <mergeCell ref="A24:D24"/>
    <mergeCell ref="A25:D25"/>
    <mergeCell ref="L25:Q28"/>
    <mergeCell ref="A26:D26"/>
    <mergeCell ref="A27:D27"/>
    <mergeCell ref="A28:D28"/>
    <mergeCell ref="A16:D16"/>
    <mergeCell ref="A17:D17"/>
    <mergeCell ref="A18:D18"/>
    <mergeCell ref="A19:D19"/>
    <mergeCell ref="A20:D20"/>
    <mergeCell ref="A21:D21"/>
    <mergeCell ref="A36:D36"/>
    <mergeCell ref="A37:D37"/>
    <mergeCell ref="A38:D38"/>
    <mergeCell ref="A39:D39"/>
    <mergeCell ref="A40:D40"/>
    <mergeCell ref="A41:D41"/>
    <mergeCell ref="A29:D29"/>
    <mergeCell ref="O32:U32"/>
    <mergeCell ref="V32:X32"/>
    <mergeCell ref="A33:D33"/>
    <mergeCell ref="A34:D34"/>
    <mergeCell ref="A35:D35"/>
    <mergeCell ref="A48:D48"/>
    <mergeCell ref="A49:D49"/>
    <mergeCell ref="A51:D51"/>
    <mergeCell ref="A52:D52"/>
    <mergeCell ref="A53:D53"/>
    <mergeCell ref="A54:D54"/>
    <mergeCell ref="A42:D42"/>
    <mergeCell ref="A43:D43"/>
    <mergeCell ref="A44:D44"/>
    <mergeCell ref="A45:D45"/>
    <mergeCell ref="A46:D46"/>
    <mergeCell ref="A47:D47"/>
    <mergeCell ref="A64:D64"/>
    <mergeCell ref="A65:D65"/>
    <mergeCell ref="A66:D66"/>
    <mergeCell ref="A67:D67"/>
    <mergeCell ref="A68:D68"/>
    <mergeCell ref="A69:D69"/>
    <mergeCell ref="A55:D55"/>
    <mergeCell ref="A56:D56"/>
    <mergeCell ref="A59:D59"/>
    <mergeCell ref="A61:D61"/>
    <mergeCell ref="A62:D62"/>
    <mergeCell ref="A63:D63"/>
    <mergeCell ref="J82:K82"/>
    <mergeCell ref="A83:D83"/>
    <mergeCell ref="A84:D84"/>
    <mergeCell ref="A71:B71"/>
    <mergeCell ref="A72:D72"/>
    <mergeCell ref="A73:D73"/>
    <mergeCell ref="A74:D74"/>
    <mergeCell ref="A76:B76"/>
    <mergeCell ref="A77:D77"/>
    <mergeCell ref="A86:B86"/>
    <mergeCell ref="A87:D87"/>
    <mergeCell ref="A88:D88"/>
    <mergeCell ref="A92:D92"/>
    <mergeCell ref="A93:D93"/>
    <mergeCell ref="A94:D94"/>
    <mergeCell ref="A78:D78"/>
    <mergeCell ref="A79:D79"/>
    <mergeCell ref="A82:B82"/>
    <mergeCell ref="A101:D101"/>
    <mergeCell ref="A102:D102"/>
    <mergeCell ref="A103:D103"/>
    <mergeCell ref="A104:D104"/>
    <mergeCell ref="A105:D105"/>
    <mergeCell ref="A106:D106"/>
    <mergeCell ref="A95:D95"/>
    <mergeCell ref="A96:D96"/>
    <mergeCell ref="A97:D97"/>
    <mergeCell ref="A98:D98"/>
    <mergeCell ref="A99:D99"/>
    <mergeCell ref="A100:D100"/>
    <mergeCell ref="I115:I116"/>
    <mergeCell ref="J115:J116"/>
    <mergeCell ref="K115:K116"/>
    <mergeCell ref="N115:N116"/>
    <mergeCell ref="F116:G116"/>
    <mergeCell ref="A107:D107"/>
    <mergeCell ref="A108:D108"/>
    <mergeCell ref="A109:D109"/>
    <mergeCell ref="A110:D110"/>
    <mergeCell ref="A111:D111"/>
    <mergeCell ref="A112:D112"/>
  </mergeCells>
  <pageMargins left="0.7" right="0.7" top="0.75" bottom="0.75" header="0.3" footer="0.3"/>
  <pageSetup paperSize="9" scale="23" fitToWidth="0" orientation="landscape" horizontalDpi="300" verticalDpi="300" r:id="rId1"/>
  <rowBreaks count="1" manualBreakCount="1">
    <brk id="126"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C8CB0-1BE9-4D03-803B-D44DB179D170}">
  <sheetPr>
    <pageSetUpPr fitToPage="1"/>
  </sheetPr>
  <dimension ref="A1:BT120"/>
  <sheetViews>
    <sheetView view="pageBreakPreview" topLeftCell="A20" zoomScale="70" zoomScaleNormal="70" zoomScaleSheetLayoutView="70" workbookViewId="0">
      <selection activeCell="I23" sqref="I23:I33"/>
    </sheetView>
  </sheetViews>
  <sheetFormatPr baseColWidth="10" defaultColWidth="10.7109375" defaultRowHeight="15"/>
  <cols>
    <col min="4" max="4" width="14.5703125" customWidth="1"/>
    <col min="8" max="8" width="15.42578125" customWidth="1"/>
    <col min="10" max="10" width="13" customWidth="1"/>
    <col min="11" max="12" width="13.42578125" customWidth="1"/>
    <col min="13" max="13" width="12.5703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136</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180</v>
      </c>
      <c r="B9" s="274"/>
      <c r="C9" s="274"/>
      <c r="D9" s="275"/>
      <c r="E9" s="4" t="s">
        <v>11</v>
      </c>
      <c r="F9" s="128"/>
      <c r="G9" s="129"/>
      <c r="H9" s="148">
        <f>G9*F9</f>
        <v>0</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85"/>
      <c r="B10" s="285"/>
      <c r="C10" s="285"/>
      <c r="D10" s="285"/>
      <c r="E10" s="4" t="s">
        <v>11</v>
      </c>
      <c r="F10" s="128"/>
      <c r="G10" s="129"/>
      <c r="H10" s="148">
        <f t="shared" ref="H10:H16" si="0">G10*F10</f>
        <v>0</v>
      </c>
      <c r="I10" s="134"/>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82"/>
      <c r="B11" s="283"/>
      <c r="C11" s="283"/>
      <c r="D11" s="284"/>
      <c r="E11" s="4" t="s">
        <v>11</v>
      </c>
      <c r="F11" s="128"/>
      <c r="G11" s="129"/>
      <c r="H11" s="148">
        <f t="shared" si="0"/>
        <v>0</v>
      </c>
      <c r="I11" s="134"/>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82"/>
      <c r="B12" s="283"/>
      <c r="C12" s="283"/>
      <c r="D12" s="284"/>
      <c r="E12" s="4" t="s">
        <v>11</v>
      </c>
      <c r="F12" s="128"/>
      <c r="G12" s="129"/>
      <c r="H12" s="148">
        <f t="shared" si="0"/>
        <v>0</v>
      </c>
      <c r="I12" s="134"/>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82"/>
      <c r="B13" s="283"/>
      <c r="C13" s="283"/>
      <c r="D13" s="284"/>
      <c r="E13" s="4" t="s">
        <v>11</v>
      </c>
      <c r="F13" s="128"/>
      <c r="G13" s="129"/>
      <c r="H13" s="148">
        <f t="shared" si="0"/>
        <v>0</v>
      </c>
      <c r="I13" s="134"/>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82"/>
      <c r="B14" s="283"/>
      <c r="C14" s="283"/>
      <c r="D14" s="284"/>
      <c r="E14" s="4" t="s">
        <v>11</v>
      </c>
      <c r="F14" s="128"/>
      <c r="G14" s="129"/>
      <c r="H14" s="148">
        <f t="shared" si="0"/>
        <v>0</v>
      </c>
      <c r="I14" s="134"/>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82"/>
      <c r="B15" s="283"/>
      <c r="C15" s="283"/>
      <c r="D15" s="284"/>
      <c r="E15" s="4" t="s">
        <v>11</v>
      </c>
      <c r="F15" s="128"/>
      <c r="G15" s="129"/>
      <c r="H15" s="148">
        <f t="shared" si="0"/>
        <v>0</v>
      </c>
      <c r="I15" s="134"/>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c r="B16" s="267"/>
      <c r="C16" s="267"/>
      <c r="D16" s="268"/>
      <c r="E16" s="4" t="s">
        <v>11</v>
      </c>
      <c r="F16" s="128"/>
      <c r="G16" s="129"/>
      <c r="H16" s="148">
        <f t="shared" si="0"/>
        <v>0</v>
      </c>
      <c r="I16" s="134">
        <f>H16*1.455</f>
        <v>0</v>
      </c>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16"/>
      <c r="B17" s="16"/>
      <c r="C17" s="16"/>
      <c r="D17" s="16"/>
      <c r="E17" s="16"/>
      <c r="F17" s="16"/>
      <c r="G17" s="6" t="s">
        <v>12</v>
      </c>
      <c r="H17" s="6">
        <f>SUM(H9:H16)</f>
        <v>0</v>
      </c>
      <c r="I17" s="134"/>
      <c r="J17" s="2"/>
      <c r="K17" s="139"/>
      <c r="L17" s="139"/>
      <c r="M17" s="143"/>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
      <c r="B18" s="16"/>
      <c r="C18" s="16"/>
      <c r="D18" s="16"/>
      <c r="E18" s="16"/>
      <c r="F18" s="16"/>
      <c r="G18" s="16"/>
      <c r="H18" s="30"/>
      <c r="I18" s="30"/>
      <c r="J18" s="144"/>
      <c r="K18" s="144"/>
      <c r="L18" s="16"/>
      <c r="M18" s="3"/>
      <c r="N18" s="16"/>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3" t="s">
        <v>13</v>
      </c>
      <c r="B19" s="7"/>
      <c r="C19" s="7"/>
      <c r="D19" s="7"/>
      <c r="E19" s="7"/>
      <c r="F19" s="7"/>
      <c r="G19" s="8"/>
      <c r="H19" s="9"/>
      <c r="I19" s="9"/>
      <c r="J19" s="10"/>
      <c r="K19" s="7"/>
      <c r="L19" s="7"/>
      <c r="M19" s="7"/>
      <c r="N19" s="7"/>
      <c r="O19" s="269" t="s">
        <v>14</v>
      </c>
      <c r="P19" s="270"/>
      <c r="Q19" s="270"/>
      <c r="R19" s="270"/>
      <c r="S19" s="270"/>
      <c r="T19" s="270"/>
      <c r="U19" s="271"/>
      <c r="V19" s="263" t="s">
        <v>15</v>
      </c>
      <c r="W19" s="263"/>
      <c r="X19" s="264"/>
      <c r="Y19" s="1" t="s">
        <v>157</v>
      </c>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31.5">
      <c r="A20" s="265" t="s">
        <v>16</v>
      </c>
      <c r="B20" s="265"/>
      <c r="C20" s="265"/>
      <c r="D20" s="265"/>
      <c r="E20" s="121" t="s">
        <v>8</v>
      </c>
      <c r="F20" s="121" t="s">
        <v>9</v>
      </c>
      <c r="G20" s="121" t="s">
        <v>159</v>
      </c>
      <c r="H20" s="121" t="s">
        <v>0</v>
      </c>
      <c r="I20" s="121" t="s">
        <v>9</v>
      </c>
      <c r="J20" s="121" t="s">
        <v>17</v>
      </c>
      <c r="K20" s="121" t="s">
        <v>0</v>
      </c>
      <c r="L20" s="121" t="s">
        <v>9</v>
      </c>
      <c r="M20" s="11" t="s">
        <v>160</v>
      </c>
      <c r="N20" s="121" t="s">
        <v>0</v>
      </c>
      <c r="O20" s="121" t="s">
        <v>18</v>
      </c>
      <c r="P20" s="121" t="s">
        <v>19</v>
      </c>
      <c r="Q20" s="121" t="s">
        <v>20</v>
      </c>
      <c r="R20" s="121" t="s">
        <v>21</v>
      </c>
      <c r="S20" s="121" t="s">
        <v>22</v>
      </c>
      <c r="T20" s="121" t="s">
        <v>23</v>
      </c>
      <c r="U20" s="121" t="s">
        <v>24</v>
      </c>
      <c r="V20" s="11" t="s">
        <v>25</v>
      </c>
      <c r="W20" s="11" t="s">
        <v>24</v>
      </c>
      <c r="X20" s="11" t="s">
        <v>26</v>
      </c>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42" t="s">
        <v>30</v>
      </c>
      <c r="B21" s="243"/>
      <c r="C21" s="243"/>
      <c r="D21" s="244"/>
      <c r="E21" s="124" t="s">
        <v>28</v>
      </c>
      <c r="F21" s="128"/>
      <c r="G21" s="12">
        <v>390.39</v>
      </c>
      <c r="H21" s="12">
        <f t="shared" ref="H21:H35" si="1">F21*G21</f>
        <v>0</v>
      </c>
      <c r="I21" s="128"/>
      <c r="J21" s="13">
        <v>358.81</v>
      </c>
      <c r="K21" s="13">
        <f t="shared" ref="K21:K43" si="2">I21*J21</f>
        <v>0</v>
      </c>
      <c r="L21" s="129"/>
      <c r="M21" s="13">
        <v>538.27</v>
      </c>
      <c r="N21" s="13">
        <f t="shared" ref="N21:N43" si="3">L21*M21</f>
        <v>0</v>
      </c>
      <c r="O21" s="107"/>
      <c r="P21" s="107"/>
      <c r="Q21" s="107"/>
      <c r="R21" s="107"/>
      <c r="S21" s="107"/>
      <c r="T21" s="107"/>
      <c r="U21" s="107"/>
      <c r="V21" s="15">
        <f t="shared" ref="V21:V43" si="4">+O21+P21+Q21+R21+S21+T21+U21-W21-X21</f>
        <v>0</v>
      </c>
      <c r="W21" s="107"/>
      <c r="X21" s="107"/>
      <c r="Y21" s="16"/>
      <c r="Z21" s="17"/>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row>
    <row r="22" spans="1:72" ht="15.75">
      <c r="A22" s="260" t="s">
        <v>163</v>
      </c>
      <c r="B22" s="260"/>
      <c r="C22" s="260"/>
      <c r="D22" s="260"/>
      <c r="E22" s="124" t="s">
        <v>28</v>
      </c>
      <c r="F22" s="128"/>
      <c r="G22" s="12">
        <v>317.98</v>
      </c>
      <c r="H22" s="12">
        <f t="shared" si="1"/>
        <v>0</v>
      </c>
      <c r="I22" s="128"/>
      <c r="J22" s="13">
        <v>326.25</v>
      </c>
      <c r="K22" s="13">
        <f t="shared" si="2"/>
        <v>0</v>
      </c>
      <c r="L22" s="129"/>
      <c r="M22" s="13">
        <v>489.37</v>
      </c>
      <c r="N22" s="13">
        <f t="shared" si="3"/>
        <v>0</v>
      </c>
      <c r="O22" s="107"/>
      <c r="P22" s="107"/>
      <c r="Q22" s="107"/>
      <c r="R22" s="107"/>
      <c r="S22" s="107"/>
      <c r="T22" s="107"/>
      <c r="U22" s="107"/>
      <c r="V22" s="15">
        <f t="shared" si="4"/>
        <v>0</v>
      </c>
      <c r="W22" s="107"/>
      <c r="X22" s="107"/>
      <c r="Y22" s="16" t="s">
        <v>168</v>
      </c>
      <c r="Z22" s="17"/>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row>
    <row r="23" spans="1:72" s="102" customFormat="1" ht="15.75">
      <c r="A23" s="242" t="s">
        <v>31</v>
      </c>
      <c r="B23" s="243"/>
      <c r="C23" s="243"/>
      <c r="D23" s="244"/>
      <c r="E23" s="124" t="s">
        <v>28</v>
      </c>
      <c r="F23" s="128"/>
      <c r="G23" s="14">
        <v>390.39</v>
      </c>
      <c r="H23" s="12">
        <f t="shared" si="1"/>
        <v>0</v>
      </c>
      <c r="I23" s="128"/>
      <c r="J23" s="13">
        <v>358.81</v>
      </c>
      <c r="K23" s="13">
        <f t="shared" si="2"/>
        <v>0</v>
      </c>
      <c r="L23" s="129"/>
      <c r="M23" s="13">
        <v>538.22</v>
      </c>
      <c r="N23" s="13">
        <f t="shared" si="3"/>
        <v>0</v>
      </c>
      <c r="O23" s="107"/>
      <c r="P23" s="107"/>
      <c r="Q23" s="107"/>
      <c r="R23" s="107"/>
      <c r="S23" s="107"/>
      <c r="T23" s="107"/>
      <c r="U23" s="107"/>
      <c r="V23" s="15">
        <f t="shared" si="4"/>
        <v>0</v>
      </c>
      <c r="W23" s="107"/>
      <c r="X23" s="107"/>
      <c r="Y23" s="7" t="s">
        <v>161</v>
      </c>
      <c r="Z23" s="101"/>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row>
    <row r="24" spans="1:72" s="106" customFormat="1" ht="15.75">
      <c r="A24" s="242" t="s">
        <v>32</v>
      </c>
      <c r="B24" s="243"/>
      <c r="C24" s="243"/>
      <c r="D24" s="244"/>
      <c r="E24" s="124" t="s">
        <v>28</v>
      </c>
      <c r="F24" s="128"/>
      <c r="G24" s="14">
        <v>317.98</v>
      </c>
      <c r="H24" s="12">
        <f t="shared" si="1"/>
        <v>0</v>
      </c>
      <c r="I24" s="128"/>
      <c r="J24" s="13">
        <v>244.27</v>
      </c>
      <c r="K24" s="13">
        <f t="shared" si="2"/>
        <v>0</v>
      </c>
      <c r="L24" s="129"/>
      <c r="M24" s="13">
        <v>489.37</v>
      </c>
      <c r="N24" s="13">
        <f t="shared" si="3"/>
        <v>0</v>
      </c>
      <c r="O24" s="107"/>
      <c r="P24" s="107"/>
      <c r="Q24" s="107"/>
      <c r="R24" s="107"/>
      <c r="S24" s="107"/>
      <c r="T24" s="107"/>
      <c r="U24" s="107"/>
      <c r="V24" s="15">
        <f t="shared" si="4"/>
        <v>0</v>
      </c>
      <c r="W24" s="107"/>
      <c r="X24" s="107"/>
      <c r="Y24" s="104" t="s">
        <v>162</v>
      </c>
      <c r="Z24" s="105"/>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c r="BN24" s="104"/>
      <c r="BO24" s="104"/>
      <c r="BP24" s="104"/>
      <c r="BQ24" s="104"/>
      <c r="BR24" s="104"/>
      <c r="BS24" s="104"/>
      <c r="BT24" s="104"/>
    </row>
    <row r="25" spans="1:72" ht="15.75">
      <c r="A25" s="242" t="s">
        <v>33</v>
      </c>
      <c r="B25" s="243"/>
      <c r="C25" s="243"/>
      <c r="D25" s="244"/>
      <c r="E25" s="124" t="s">
        <v>28</v>
      </c>
      <c r="F25" s="128"/>
      <c r="G25" s="14">
        <v>310.62</v>
      </c>
      <c r="H25" s="12">
        <f t="shared" si="1"/>
        <v>0</v>
      </c>
      <c r="I25" s="128"/>
      <c r="J25" s="13">
        <v>335</v>
      </c>
      <c r="K25" s="13">
        <f t="shared" si="2"/>
        <v>0</v>
      </c>
      <c r="L25" s="129"/>
      <c r="M25" s="13">
        <v>436.87</v>
      </c>
      <c r="N25" s="13">
        <f t="shared" si="3"/>
        <v>0</v>
      </c>
      <c r="O25" s="107"/>
      <c r="P25" s="107"/>
      <c r="Q25" s="107"/>
      <c r="R25" s="107"/>
      <c r="S25" s="107"/>
      <c r="T25" s="107"/>
      <c r="U25" s="107"/>
      <c r="V25" s="15">
        <f t="shared" si="4"/>
        <v>0</v>
      </c>
      <c r="W25" s="107"/>
      <c r="X25" s="107"/>
      <c r="Y25" s="16"/>
      <c r="Z25" s="17"/>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row>
    <row r="26" spans="1:72" s="100" customFormat="1" ht="15.75">
      <c r="A26" s="242" t="s">
        <v>34</v>
      </c>
      <c r="B26" s="243"/>
      <c r="C26" s="243"/>
      <c r="D26" s="244"/>
      <c r="E26" s="124" t="s">
        <v>28</v>
      </c>
      <c r="F26" s="128"/>
      <c r="G26" s="14">
        <v>209.25</v>
      </c>
      <c r="H26" s="12">
        <f t="shared" si="1"/>
        <v>0</v>
      </c>
      <c r="I26" s="128"/>
      <c r="J26" s="13">
        <v>221.7</v>
      </c>
      <c r="K26" s="13">
        <f t="shared" si="2"/>
        <v>0</v>
      </c>
      <c r="L26" s="129"/>
      <c r="M26" s="13">
        <v>437.63</v>
      </c>
      <c r="N26" s="13">
        <f t="shared" si="3"/>
        <v>0</v>
      </c>
      <c r="O26" s="107"/>
      <c r="P26" s="107"/>
      <c r="Q26" s="107"/>
      <c r="R26" s="107"/>
      <c r="S26" s="107"/>
      <c r="T26" s="107"/>
      <c r="U26" s="107"/>
      <c r="V26" s="15">
        <f t="shared" si="4"/>
        <v>0</v>
      </c>
      <c r="W26" s="107"/>
      <c r="X26" s="107"/>
      <c r="Y26" s="16" t="s">
        <v>164</v>
      </c>
      <c r="Z26" s="17"/>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row>
    <row r="27" spans="1:72" s="106" customFormat="1" ht="15.75">
      <c r="A27" s="260" t="s">
        <v>128</v>
      </c>
      <c r="B27" s="260"/>
      <c r="C27" s="260"/>
      <c r="D27" s="260"/>
      <c r="E27" s="124" t="s">
        <v>28</v>
      </c>
      <c r="F27" s="128"/>
      <c r="G27" s="14">
        <v>237.68</v>
      </c>
      <c r="H27" s="12">
        <f t="shared" si="1"/>
        <v>0</v>
      </c>
      <c r="I27" s="128"/>
      <c r="J27" s="13">
        <v>277.97000000000003</v>
      </c>
      <c r="K27" s="13">
        <f t="shared" si="2"/>
        <v>0</v>
      </c>
      <c r="L27" s="129"/>
      <c r="M27" s="13">
        <v>538.84</v>
      </c>
      <c r="N27" s="13">
        <f t="shared" si="3"/>
        <v>0</v>
      </c>
      <c r="O27" s="107"/>
      <c r="P27" s="107"/>
      <c r="Q27" s="107"/>
      <c r="R27" s="107"/>
      <c r="S27" s="107"/>
      <c r="T27" s="108"/>
      <c r="U27" s="107"/>
      <c r="V27" s="15">
        <f t="shared" si="4"/>
        <v>0</v>
      </c>
      <c r="W27" s="107"/>
      <c r="X27" s="107"/>
      <c r="Y27" s="104"/>
      <c r="Z27" s="105"/>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04"/>
      <c r="BJ27" s="104"/>
      <c r="BK27" s="104"/>
      <c r="BL27" s="104"/>
      <c r="BM27" s="104"/>
      <c r="BN27" s="104"/>
      <c r="BO27" s="104"/>
      <c r="BP27" s="104"/>
      <c r="BQ27" s="104"/>
      <c r="BR27" s="104"/>
      <c r="BS27" s="104"/>
      <c r="BT27" s="104"/>
    </row>
    <row r="28" spans="1:72" ht="15.75">
      <c r="A28" s="242" t="s">
        <v>35</v>
      </c>
      <c r="B28" s="243"/>
      <c r="C28" s="243"/>
      <c r="D28" s="244"/>
      <c r="E28" s="124" t="s">
        <v>28</v>
      </c>
      <c r="F28" s="128"/>
      <c r="G28" s="14">
        <v>368.59</v>
      </c>
      <c r="H28" s="14">
        <f t="shared" si="1"/>
        <v>0</v>
      </c>
      <c r="I28" s="128"/>
      <c r="J28" s="13">
        <v>221.7</v>
      </c>
      <c r="K28" s="13">
        <f t="shared" si="2"/>
        <v>0</v>
      </c>
      <c r="L28" s="129"/>
      <c r="M28" s="13">
        <v>538.84</v>
      </c>
      <c r="N28" s="13">
        <f t="shared" si="3"/>
        <v>0</v>
      </c>
      <c r="O28" s="107"/>
      <c r="P28" s="107"/>
      <c r="Q28" s="107"/>
      <c r="R28" s="107"/>
      <c r="S28" s="107"/>
      <c r="T28" s="108"/>
      <c r="U28" s="107"/>
      <c r="V28" s="15">
        <f t="shared" si="4"/>
        <v>0</v>
      </c>
      <c r="W28" s="107"/>
      <c r="X28" s="107"/>
      <c r="Y28" s="16"/>
      <c r="Z28" s="17"/>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row>
    <row r="29" spans="1:72" s="106" customFormat="1" ht="15.75">
      <c r="A29" s="260" t="s">
        <v>129</v>
      </c>
      <c r="B29" s="260"/>
      <c r="C29" s="260"/>
      <c r="D29" s="260"/>
      <c r="E29" s="124" t="s">
        <v>28</v>
      </c>
      <c r="F29" s="128"/>
      <c r="G29" s="14">
        <v>143</v>
      </c>
      <c r="H29" s="14">
        <f t="shared" si="1"/>
        <v>0</v>
      </c>
      <c r="I29" s="128"/>
      <c r="J29" s="13">
        <v>165</v>
      </c>
      <c r="K29" s="13">
        <f t="shared" si="2"/>
        <v>0</v>
      </c>
      <c r="L29" s="129"/>
      <c r="M29" s="13">
        <v>277.56</v>
      </c>
      <c r="N29" s="13">
        <f t="shared" si="3"/>
        <v>0</v>
      </c>
      <c r="O29" s="107"/>
      <c r="P29" s="107"/>
      <c r="Q29" s="107"/>
      <c r="R29" s="107"/>
      <c r="S29" s="107"/>
      <c r="T29" s="108"/>
      <c r="U29" s="107"/>
      <c r="V29" s="15">
        <f t="shared" si="4"/>
        <v>0</v>
      </c>
      <c r="W29" s="107"/>
      <c r="X29" s="107"/>
      <c r="Y29" s="104"/>
      <c r="Z29" s="105"/>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c r="BO29" s="104"/>
      <c r="BP29" s="104"/>
      <c r="BQ29" s="104"/>
      <c r="BR29" s="104"/>
      <c r="BS29" s="104"/>
      <c r="BT29" s="104"/>
    </row>
    <row r="30" spans="1:72" s="100" customFormat="1" ht="15.75">
      <c r="A30" s="260" t="s">
        <v>36</v>
      </c>
      <c r="B30" s="260"/>
      <c r="C30" s="260"/>
      <c r="D30" s="260"/>
      <c r="E30" s="124" t="s">
        <v>28</v>
      </c>
      <c r="F30" s="128"/>
      <c r="G30" s="14">
        <v>190.25</v>
      </c>
      <c r="H30" s="14">
        <f t="shared" si="1"/>
        <v>0</v>
      </c>
      <c r="I30" s="128"/>
      <c r="J30" s="13">
        <v>221.7</v>
      </c>
      <c r="K30" s="13">
        <f t="shared" si="2"/>
        <v>0</v>
      </c>
      <c r="L30" s="129"/>
      <c r="M30" s="13">
        <v>297.41000000000003</v>
      </c>
      <c r="N30" s="13">
        <f t="shared" si="3"/>
        <v>0</v>
      </c>
      <c r="O30" s="107"/>
      <c r="P30" s="107"/>
      <c r="Q30" s="107"/>
      <c r="R30" s="107"/>
      <c r="S30" s="107"/>
      <c r="T30" s="108"/>
      <c r="U30" s="107"/>
      <c r="V30" s="15">
        <f t="shared" si="4"/>
        <v>0</v>
      </c>
      <c r="W30" s="107"/>
      <c r="X30" s="107"/>
      <c r="Y30" s="16"/>
      <c r="Z30" s="17"/>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row>
    <row r="31" spans="1:72" s="100" customFormat="1" ht="15.75">
      <c r="A31" s="260" t="s">
        <v>37</v>
      </c>
      <c r="B31" s="260"/>
      <c r="C31" s="260"/>
      <c r="D31" s="260"/>
      <c r="E31" s="124" t="s">
        <v>28</v>
      </c>
      <c r="F31" s="128"/>
      <c r="G31" s="14">
        <v>119.54</v>
      </c>
      <c r="H31" s="12">
        <f t="shared" si="1"/>
        <v>0</v>
      </c>
      <c r="I31" s="128"/>
      <c r="J31" s="13">
        <v>137.91999999999999</v>
      </c>
      <c r="K31" s="13">
        <f>I31*J31</f>
        <v>0</v>
      </c>
      <c r="L31" s="129"/>
      <c r="M31" s="13">
        <v>0</v>
      </c>
      <c r="N31" s="13">
        <f t="shared" si="3"/>
        <v>0</v>
      </c>
      <c r="O31" s="107"/>
      <c r="P31" s="107"/>
      <c r="Q31" s="107"/>
      <c r="R31" s="107"/>
      <c r="S31" s="107"/>
      <c r="T31" s="108"/>
      <c r="U31" s="107"/>
      <c r="V31" s="15">
        <f t="shared" si="4"/>
        <v>0</v>
      </c>
      <c r="W31" s="107"/>
      <c r="X31" s="107"/>
      <c r="Y31" s="16" t="s">
        <v>166</v>
      </c>
      <c r="Z31" s="17"/>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row>
    <row r="32" spans="1:72" ht="15.75">
      <c r="A32" s="260" t="s">
        <v>38</v>
      </c>
      <c r="B32" s="260"/>
      <c r="C32" s="260"/>
      <c r="D32" s="260"/>
      <c r="E32" s="124" t="s">
        <v>28</v>
      </c>
      <c r="F32" s="128"/>
      <c r="G32" s="14">
        <v>119.54</v>
      </c>
      <c r="H32" s="12">
        <f t="shared" si="1"/>
        <v>0</v>
      </c>
      <c r="I32" s="128"/>
      <c r="J32" s="13">
        <v>137.91999999999999</v>
      </c>
      <c r="K32" s="13">
        <f>I32*J32</f>
        <v>0</v>
      </c>
      <c r="L32" s="129"/>
      <c r="M32" s="13">
        <v>240.95</v>
      </c>
      <c r="N32" s="13">
        <f t="shared" si="3"/>
        <v>0</v>
      </c>
      <c r="O32" s="107"/>
      <c r="P32" s="107"/>
      <c r="Q32" s="107"/>
      <c r="R32" s="107"/>
      <c r="S32" s="107"/>
      <c r="T32" s="108"/>
      <c r="U32" s="107"/>
      <c r="V32" s="15">
        <f t="shared" si="4"/>
        <v>0</v>
      </c>
      <c r="W32" s="107"/>
      <c r="X32" s="107"/>
      <c r="Y32" s="16" t="s">
        <v>165</v>
      </c>
      <c r="Z32" s="17"/>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row>
    <row r="33" spans="1:72" ht="15.75">
      <c r="A33" s="260" t="s">
        <v>39</v>
      </c>
      <c r="B33" s="260"/>
      <c r="C33" s="260"/>
      <c r="D33" s="260"/>
      <c r="E33" s="124" t="s">
        <v>28</v>
      </c>
      <c r="F33" s="128"/>
      <c r="G33" s="14">
        <v>106.45</v>
      </c>
      <c r="H33" s="14">
        <f t="shared" si="1"/>
        <v>0</v>
      </c>
      <c r="I33" s="128"/>
      <c r="J33" s="13">
        <v>137.91999999999999</v>
      </c>
      <c r="K33" s="13">
        <f t="shared" si="2"/>
        <v>0</v>
      </c>
      <c r="L33" s="129"/>
      <c r="M33" s="13">
        <v>260.95</v>
      </c>
      <c r="N33" s="13">
        <f t="shared" si="3"/>
        <v>0</v>
      </c>
      <c r="O33" s="107"/>
      <c r="P33" s="107"/>
      <c r="Q33" s="107"/>
      <c r="R33" s="107"/>
      <c r="S33" s="107"/>
      <c r="T33" s="108"/>
      <c r="U33" s="107"/>
      <c r="V33" s="15">
        <f t="shared" si="4"/>
        <v>0</v>
      </c>
      <c r="W33" s="107"/>
      <c r="X33" s="107"/>
      <c r="Y33" s="16"/>
      <c r="Z33" s="17"/>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row>
    <row r="34" spans="1:72" s="100" customFormat="1" ht="15.75">
      <c r="A34" s="242" t="s">
        <v>40</v>
      </c>
      <c r="B34" s="243"/>
      <c r="C34" s="243"/>
      <c r="D34" s="244"/>
      <c r="E34" s="124" t="s">
        <v>28</v>
      </c>
      <c r="F34" s="128"/>
      <c r="G34" s="14">
        <v>106.45</v>
      </c>
      <c r="H34" s="14">
        <f t="shared" si="1"/>
        <v>0</v>
      </c>
      <c r="I34" s="128"/>
      <c r="J34" s="13">
        <v>122.4</v>
      </c>
      <c r="K34" s="13">
        <f t="shared" si="2"/>
        <v>0</v>
      </c>
      <c r="L34" s="129"/>
      <c r="M34" s="13"/>
      <c r="N34" s="13">
        <f t="shared" si="3"/>
        <v>0</v>
      </c>
      <c r="O34" s="107"/>
      <c r="P34" s="107"/>
      <c r="Q34" s="107"/>
      <c r="R34" s="107"/>
      <c r="S34" s="107"/>
      <c r="T34" s="108"/>
      <c r="U34" s="107"/>
      <c r="V34" s="15">
        <f t="shared" si="4"/>
        <v>0</v>
      </c>
      <c r="W34" s="107"/>
      <c r="X34" s="107"/>
      <c r="Y34" s="3"/>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s="100" customFormat="1" ht="15.75">
      <c r="A35" s="242" t="s">
        <v>41</v>
      </c>
      <c r="B35" s="243"/>
      <c r="C35" s="243"/>
      <c r="D35" s="244"/>
      <c r="E35" s="124" t="s">
        <v>28</v>
      </c>
      <c r="F35" s="128"/>
      <c r="G35" s="14">
        <v>106.54</v>
      </c>
      <c r="H35" s="14">
        <f t="shared" si="1"/>
        <v>0</v>
      </c>
      <c r="I35" s="128"/>
      <c r="J35" s="13">
        <v>122.4</v>
      </c>
      <c r="K35" s="13">
        <f t="shared" si="2"/>
        <v>0</v>
      </c>
      <c r="L35" s="129"/>
      <c r="M35" s="13">
        <v>198.17</v>
      </c>
      <c r="N35" s="13">
        <f t="shared" si="3"/>
        <v>0</v>
      </c>
      <c r="O35" s="107"/>
      <c r="P35" s="107"/>
      <c r="Q35" s="107"/>
      <c r="R35" s="107"/>
      <c r="S35" s="107"/>
      <c r="T35" s="107"/>
      <c r="U35" s="107"/>
      <c r="V35" s="15">
        <f t="shared" si="4"/>
        <v>0</v>
      </c>
      <c r="W35" s="107"/>
      <c r="X35" s="107"/>
      <c r="Y35" s="16" t="s">
        <v>167</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ht="15.75">
      <c r="A36" s="242" t="s">
        <v>42</v>
      </c>
      <c r="B36" s="243"/>
      <c r="C36" s="243"/>
      <c r="D36" s="244"/>
      <c r="E36" s="124" t="s">
        <v>28</v>
      </c>
      <c r="F36" s="128"/>
      <c r="G36" s="14">
        <v>100.42</v>
      </c>
      <c r="H36" s="14">
        <f>F36*G36</f>
        <v>0</v>
      </c>
      <c r="I36" s="128"/>
      <c r="J36" s="13">
        <v>122.4</v>
      </c>
      <c r="K36" s="13">
        <f t="shared" si="2"/>
        <v>0</v>
      </c>
      <c r="L36" s="129"/>
      <c r="M36" s="13">
        <v>0</v>
      </c>
      <c r="N36" s="13">
        <f t="shared" si="3"/>
        <v>0</v>
      </c>
      <c r="O36" s="109"/>
      <c r="P36" s="109"/>
      <c r="Q36" s="109"/>
      <c r="R36" s="109"/>
      <c r="S36" s="109"/>
      <c r="T36" s="109"/>
      <c r="U36" s="107"/>
      <c r="V36" s="15">
        <f t="shared" si="4"/>
        <v>0</v>
      </c>
      <c r="W36" s="107"/>
      <c r="X36" s="107"/>
      <c r="Y36" s="16"/>
      <c r="Z36" s="17"/>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row>
    <row r="37" spans="1:72" ht="15.75">
      <c r="A37" s="167" t="s">
        <v>169</v>
      </c>
      <c r="B37" s="168"/>
      <c r="C37" s="168"/>
      <c r="D37" s="169"/>
      <c r="E37" s="124" t="s">
        <v>28</v>
      </c>
      <c r="F37" s="128"/>
      <c r="G37" s="12">
        <v>209.25</v>
      </c>
      <c r="H37" s="12">
        <f t="shared" ref="H37:H43" si="5">F37*G37</f>
        <v>0</v>
      </c>
      <c r="I37" s="128"/>
      <c r="J37" s="13">
        <v>406</v>
      </c>
      <c r="K37" s="13">
        <f t="shared" si="2"/>
        <v>0</v>
      </c>
      <c r="L37" s="129"/>
      <c r="M37" s="13">
        <v>564.86</v>
      </c>
      <c r="N37" s="13">
        <f t="shared" si="3"/>
        <v>0</v>
      </c>
      <c r="O37" s="109"/>
      <c r="P37" s="109"/>
      <c r="Q37" s="109"/>
      <c r="R37" s="109"/>
      <c r="S37" s="109"/>
      <c r="T37" s="109"/>
      <c r="U37" s="107"/>
      <c r="V37" s="15">
        <v>0</v>
      </c>
      <c r="W37" s="107"/>
      <c r="X37" s="107"/>
      <c r="Y37" s="16" t="s">
        <v>170</v>
      </c>
      <c r="Z37" s="17"/>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row>
    <row r="38" spans="1:72" ht="15.75">
      <c r="A38" s="260" t="s">
        <v>27</v>
      </c>
      <c r="B38" s="260"/>
      <c r="C38" s="260"/>
      <c r="D38" s="260"/>
      <c r="E38" s="124" t="s">
        <v>28</v>
      </c>
      <c r="F38" s="128"/>
      <c r="G38" s="12">
        <v>0</v>
      </c>
      <c r="H38" s="12">
        <f t="shared" si="5"/>
        <v>0</v>
      </c>
      <c r="I38" s="128"/>
      <c r="J38" s="13">
        <v>0</v>
      </c>
      <c r="K38" s="13">
        <f t="shared" si="2"/>
        <v>0</v>
      </c>
      <c r="L38" s="129"/>
      <c r="M38" s="13">
        <v>0</v>
      </c>
      <c r="N38" s="13">
        <f t="shared" si="3"/>
        <v>0</v>
      </c>
      <c r="O38" s="107"/>
      <c r="P38" s="107"/>
      <c r="Q38" s="107"/>
      <c r="R38" s="107"/>
      <c r="S38" s="107"/>
      <c r="T38" s="107"/>
      <c r="U38" s="107"/>
      <c r="V38" s="15">
        <f>+O38+P38+Q38+R38+S38+T38+U38-W38-X38</f>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ht="15.75">
      <c r="A39" s="260" t="s">
        <v>29</v>
      </c>
      <c r="B39" s="260"/>
      <c r="C39" s="260"/>
      <c r="D39" s="260"/>
      <c r="E39" s="124" t="s">
        <v>28</v>
      </c>
      <c r="F39" s="128"/>
      <c r="G39" s="12">
        <v>339.75</v>
      </c>
      <c r="H39" s="12">
        <f t="shared" si="5"/>
        <v>0</v>
      </c>
      <c r="I39" s="128"/>
      <c r="J39" s="13">
        <v>325.79000000000002</v>
      </c>
      <c r="K39" s="13">
        <f t="shared" si="2"/>
        <v>0</v>
      </c>
      <c r="L39" s="129"/>
      <c r="M39" s="13">
        <v>488.68</v>
      </c>
      <c r="N39" s="13">
        <f t="shared" si="3"/>
        <v>0</v>
      </c>
      <c r="O39" s="107"/>
      <c r="P39" s="107"/>
      <c r="Q39" s="107"/>
      <c r="R39" s="107"/>
      <c r="S39" s="107"/>
      <c r="T39" s="107"/>
      <c r="U39" s="107"/>
      <c r="V39" s="15">
        <f>+O39+P39+Q39+R39+S39+T39+U39-W39-X39</f>
        <v>0</v>
      </c>
      <c r="W39" s="107"/>
      <c r="X39" s="107"/>
      <c r="Y39" s="16"/>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ht="15.75">
      <c r="A40" s="242" t="s">
        <v>43</v>
      </c>
      <c r="B40" s="243"/>
      <c r="C40" s="243"/>
      <c r="D40" s="244"/>
      <c r="E40" s="124" t="s">
        <v>28</v>
      </c>
      <c r="F40" s="128"/>
      <c r="G40" s="12">
        <v>339.75</v>
      </c>
      <c r="H40" s="12">
        <f t="shared" si="5"/>
        <v>0</v>
      </c>
      <c r="I40" s="128"/>
      <c r="J40" s="13">
        <v>325.79000000000002</v>
      </c>
      <c r="K40" s="13">
        <f t="shared" si="2"/>
        <v>0</v>
      </c>
      <c r="L40" s="129"/>
      <c r="M40" s="13">
        <v>488.68</v>
      </c>
      <c r="N40" s="13">
        <f t="shared" si="3"/>
        <v>0</v>
      </c>
      <c r="O40" s="107"/>
      <c r="P40" s="107"/>
      <c r="Q40" s="107"/>
      <c r="R40" s="107"/>
      <c r="S40" s="107"/>
      <c r="T40" s="107"/>
      <c r="U40" s="107"/>
      <c r="V40" s="15">
        <f t="shared" si="4"/>
        <v>0</v>
      </c>
      <c r="W40" s="107"/>
      <c r="X40" s="107"/>
      <c r="Y40" s="16"/>
      <c r="Z40" s="17"/>
      <c r="AA40" s="16"/>
      <c r="AB40" s="16"/>
      <c r="AC40" s="16"/>
      <c r="AD40" s="16"/>
      <c r="AE40" s="16"/>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row>
    <row r="41" spans="1:72" ht="15.75">
      <c r="A41" s="242" t="s">
        <v>44</v>
      </c>
      <c r="B41" s="243"/>
      <c r="C41" s="243"/>
      <c r="D41" s="244"/>
      <c r="E41" s="124" t="s">
        <v>28</v>
      </c>
      <c r="F41" s="128"/>
      <c r="G41" s="12">
        <v>339.75</v>
      </c>
      <c r="H41" s="12">
        <f t="shared" si="5"/>
        <v>0</v>
      </c>
      <c r="I41" s="128"/>
      <c r="J41" s="13">
        <v>325.79000000000002</v>
      </c>
      <c r="K41" s="13">
        <f t="shared" si="2"/>
        <v>0</v>
      </c>
      <c r="L41" s="129"/>
      <c r="M41" s="13">
        <v>488.68</v>
      </c>
      <c r="N41" s="13">
        <f t="shared" si="3"/>
        <v>0</v>
      </c>
      <c r="O41" s="107"/>
      <c r="P41" s="107"/>
      <c r="Q41" s="107"/>
      <c r="R41" s="107"/>
      <c r="S41" s="107"/>
      <c r="T41" s="107"/>
      <c r="U41" s="107"/>
      <c r="V41" s="15">
        <f t="shared" si="4"/>
        <v>0</v>
      </c>
      <c r="W41" s="107"/>
      <c r="X41" s="107"/>
      <c r="Y41" s="1"/>
      <c r="Z41" s="120"/>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row>
    <row r="42" spans="1:72" ht="15.75">
      <c r="A42" s="242" t="s">
        <v>45</v>
      </c>
      <c r="B42" s="243"/>
      <c r="C42" s="243"/>
      <c r="D42" s="244"/>
      <c r="E42" s="124" t="s">
        <v>28</v>
      </c>
      <c r="F42" s="128"/>
      <c r="G42" s="14">
        <v>650</v>
      </c>
      <c r="H42" s="14">
        <f t="shared" si="5"/>
        <v>0</v>
      </c>
      <c r="I42" s="128"/>
      <c r="J42" s="13">
        <f>G42*1.5</f>
        <v>975</v>
      </c>
      <c r="K42" s="13">
        <f t="shared" si="2"/>
        <v>0</v>
      </c>
      <c r="L42" s="129"/>
      <c r="M42" s="13">
        <v>1747.46</v>
      </c>
      <c r="N42" s="13">
        <f t="shared" si="3"/>
        <v>0</v>
      </c>
      <c r="O42" s="107"/>
      <c r="P42" s="107"/>
      <c r="Q42" s="107"/>
      <c r="R42" s="107"/>
      <c r="S42" s="107"/>
      <c r="T42" s="107"/>
      <c r="U42" s="107"/>
      <c r="V42" s="15">
        <f t="shared" si="4"/>
        <v>0</v>
      </c>
      <c r="W42" s="107"/>
      <c r="X42" s="107"/>
      <c r="Y42" s="1"/>
      <c r="Z42" s="120"/>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row>
    <row r="43" spans="1:72" ht="15.75">
      <c r="A43" s="242" t="s">
        <v>46</v>
      </c>
      <c r="B43" s="243"/>
      <c r="C43" s="243"/>
      <c r="D43" s="244"/>
      <c r="E43" s="124" t="s">
        <v>28</v>
      </c>
      <c r="F43" s="128"/>
      <c r="G43" s="14"/>
      <c r="H43" s="14">
        <f t="shared" si="5"/>
        <v>0</v>
      </c>
      <c r="I43" s="128"/>
      <c r="J43" s="13">
        <f t="shared" ref="J43" si="6">G43*1.5</f>
        <v>0</v>
      </c>
      <c r="K43" s="13">
        <f t="shared" si="2"/>
        <v>0</v>
      </c>
      <c r="L43" s="129"/>
      <c r="M43" s="13">
        <f t="shared" ref="M43" si="7">G43*2.25</f>
        <v>0</v>
      </c>
      <c r="N43" s="13">
        <f t="shared" si="3"/>
        <v>0</v>
      </c>
      <c r="O43" s="107"/>
      <c r="P43" s="107"/>
      <c r="Q43" s="107"/>
      <c r="R43" s="107"/>
      <c r="S43" s="107"/>
      <c r="T43" s="107"/>
      <c r="U43" s="107"/>
      <c r="V43" s="15">
        <f t="shared" si="4"/>
        <v>0</v>
      </c>
      <c r="W43" s="107"/>
      <c r="X43" s="107"/>
      <c r="Y43" s="1"/>
      <c r="Z43" s="120"/>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row>
    <row r="44" spans="1:72" ht="15.75">
      <c r="A44" s="7"/>
      <c r="B44" s="7"/>
      <c r="C44" s="7"/>
      <c r="D44" s="7"/>
      <c r="E44" s="7"/>
      <c r="F44" s="7">
        <f>V44</f>
        <v>0</v>
      </c>
      <c r="G44" s="6" t="s">
        <v>47</v>
      </c>
      <c r="H44" s="19">
        <f>SUM(H21:H43)</f>
        <v>0</v>
      </c>
      <c r="I44" s="103"/>
      <c r="J44" s="6" t="s">
        <v>48</v>
      </c>
      <c r="K44" s="6">
        <f>SUM(K21:K43)</f>
        <v>0</v>
      </c>
      <c r="L44" s="145"/>
      <c r="M44" s="21" t="s">
        <v>48</v>
      </c>
      <c r="N44" s="6">
        <f>SUM(N21:N43)</f>
        <v>0</v>
      </c>
      <c r="O44" s="16"/>
      <c r="P44" s="16"/>
      <c r="Q44" s="16"/>
      <c r="R44" s="16"/>
      <c r="S44" s="16"/>
      <c r="T44" s="16"/>
      <c r="U44" s="16"/>
      <c r="V44" s="16"/>
      <c r="W44" s="16"/>
      <c r="X44" s="16"/>
      <c r="Y44" s="1"/>
      <c r="Z44" s="120"/>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row>
    <row r="45" spans="1:72" ht="15.75">
      <c r="A45" s="7"/>
      <c r="B45" s="7"/>
      <c r="C45" s="7"/>
      <c r="D45" s="7"/>
      <c r="E45" s="7"/>
      <c r="F45" s="7"/>
      <c r="G45" s="6" t="s">
        <v>49</v>
      </c>
      <c r="H45" s="19">
        <f>H44+K44+N44</f>
        <v>0</v>
      </c>
      <c r="I45" s="22"/>
      <c r="J45" s="22"/>
      <c r="K45" s="22"/>
      <c r="L45" s="7"/>
      <c r="M45" s="23"/>
      <c r="N45" s="22"/>
      <c r="O45" s="16"/>
      <c r="P45" s="16"/>
      <c r="Q45" s="16"/>
      <c r="R45" s="16"/>
      <c r="S45" s="16"/>
      <c r="T45" s="16"/>
      <c r="U45" s="16"/>
      <c r="V45" s="16"/>
      <c r="W45" s="16"/>
      <c r="X45" s="16"/>
      <c r="Y45" s="1"/>
      <c r="Z45" s="120"/>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row>
    <row r="46" spans="1:72" ht="15.75">
      <c r="A46" s="281" t="s">
        <v>50</v>
      </c>
      <c r="B46" s="281"/>
      <c r="C46" s="281"/>
      <c r="D46" s="281"/>
      <c r="E46" s="24"/>
      <c r="F46" s="25"/>
      <c r="G46" s="26" t="s">
        <v>51</v>
      </c>
      <c r="H46" s="6">
        <f>+H45*0.06</f>
        <v>0</v>
      </c>
      <c r="I46" s="22"/>
      <c r="J46" s="7"/>
      <c r="K46" s="7"/>
      <c r="L46" s="7"/>
      <c r="M46" s="7"/>
      <c r="N46" s="7"/>
      <c r="O46" s="16"/>
      <c r="P46" s="16"/>
      <c r="Q46" s="16"/>
      <c r="R46" s="16"/>
      <c r="S46" s="16"/>
      <c r="T46" s="16"/>
      <c r="U46" s="16"/>
      <c r="V46" s="16"/>
      <c r="W46" s="16"/>
      <c r="X46" s="16"/>
      <c r="Y46" s="1"/>
      <c r="Z46" s="120"/>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row>
    <row r="47" spans="1:72" ht="15.75">
      <c r="A47" s="173"/>
      <c r="B47" s="173"/>
      <c r="C47" s="173"/>
      <c r="D47" s="173"/>
      <c r="E47" s="7"/>
      <c r="F47" s="7"/>
      <c r="G47" s="176"/>
      <c r="H47" s="22"/>
      <c r="I47" s="174"/>
      <c r="J47" s="7"/>
      <c r="K47" s="7"/>
      <c r="L47" s="7"/>
      <c r="M47" s="7"/>
      <c r="N47" s="7"/>
      <c r="O47" s="16"/>
      <c r="P47" s="16"/>
      <c r="Q47" s="16"/>
      <c r="R47" s="16"/>
      <c r="S47" s="16"/>
      <c r="T47" s="16"/>
      <c r="U47" s="16"/>
      <c r="V47" s="16"/>
      <c r="W47" s="16"/>
      <c r="X47" s="16"/>
      <c r="Y47" s="1"/>
      <c r="Z47" s="120"/>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row>
    <row r="48" spans="1:72" ht="15.75">
      <c r="A48" s="37"/>
      <c r="B48" s="37"/>
      <c r="C48" s="37"/>
      <c r="D48" s="37"/>
      <c r="E48" s="7"/>
      <c r="F48" s="7"/>
      <c r="G48" s="176"/>
      <c r="H48" s="22"/>
      <c r="I48" s="22"/>
      <c r="J48" s="7"/>
      <c r="K48" s="7"/>
      <c r="L48" s="7"/>
      <c r="M48" s="7"/>
      <c r="N48" s="7"/>
      <c r="O48" s="16"/>
      <c r="P48" s="16"/>
      <c r="Q48" s="16"/>
      <c r="R48" s="16"/>
      <c r="S48" s="16"/>
      <c r="T48" s="16"/>
      <c r="U48" s="16"/>
      <c r="V48" s="16"/>
      <c r="W48" s="16"/>
      <c r="X48" s="16"/>
      <c r="Y48" s="1"/>
      <c r="Z48" s="120"/>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row>
    <row r="49" spans="1:72" ht="15.75">
      <c r="A49" s="262" t="s">
        <v>52</v>
      </c>
      <c r="B49" s="262"/>
      <c r="C49" s="262"/>
      <c r="D49" s="262"/>
      <c r="E49" s="7"/>
      <c r="F49" s="7"/>
      <c r="G49" s="38"/>
      <c r="H49" s="22"/>
      <c r="I49" s="22"/>
      <c r="J49" s="7"/>
      <c r="K49" s="7"/>
      <c r="L49" s="7"/>
      <c r="M49" s="7"/>
      <c r="N49" s="7"/>
      <c r="O49" s="16"/>
      <c r="P49" s="16"/>
      <c r="Q49" s="16"/>
      <c r="R49" s="16"/>
      <c r="S49" s="16"/>
      <c r="T49" s="16"/>
      <c r="U49" s="16"/>
      <c r="V49" s="16"/>
      <c r="W49" s="16"/>
      <c r="X49" s="16"/>
      <c r="Y49" s="1"/>
      <c r="Z49" s="120"/>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row>
    <row r="50" spans="1:72" ht="15.75">
      <c r="A50" s="255" t="s">
        <v>7</v>
      </c>
      <c r="B50" s="255"/>
      <c r="C50" s="255"/>
      <c r="D50" s="255"/>
      <c r="E50" s="28" t="s">
        <v>8</v>
      </c>
      <c r="F50" s="175" t="s">
        <v>9</v>
      </c>
      <c r="G50" s="175" t="s">
        <v>10</v>
      </c>
      <c r="H50" s="175" t="s">
        <v>0</v>
      </c>
      <c r="I50" s="38"/>
      <c r="J50" s="118" t="s">
        <v>53</v>
      </c>
      <c r="K50" s="118" t="s">
        <v>54</v>
      </c>
      <c r="L50" s="118" t="s">
        <v>55</v>
      </c>
      <c r="M50" s="118" t="s">
        <v>56</v>
      </c>
      <c r="N50" s="16"/>
      <c r="O50" s="16"/>
      <c r="P50" s="16"/>
      <c r="Q50" s="16"/>
      <c r="R50" s="16"/>
      <c r="S50" s="16"/>
      <c r="T50" s="16"/>
      <c r="U50" s="16"/>
      <c r="V50" s="16"/>
      <c r="W50" s="16"/>
      <c r="X50" s="16"/>
      <c r="Y50" s="1"/>
      <c r="Z50" s="120"/>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row>
    <row r="51" spans="1:72" ht="33.6" customHeight="1">
      <c r="A51" s="257" t="s">
        <v>133</v>
      </c>
      <c r="B51" s="258"/>
      <c r="C51" s="258"/>
      <c r="D51" s="258"/>
      <c r="E51" s="31" t="s">
        <v>57</v>
      </c>
      <c r="F51" s="146">
        <v>0</v>
      </c>
      <c r="G51" s="127">
        <v>150</v>
      </c>
      <c r="H51" s="127">
        <f t="shared" ref="H51:H57" si="8">F51*G51</f>
        <v>0</v>
      </c>
      <c r="I51" s="30"/>
      <c r="J51" s="31"/>
      <c r="K51" s="31"/>
      <c r="L51" s="31"/>
      <c r="M51" s="31">
        <f>J51+K51+L51</f>
        <v>0</v>
      </c>
      <c r="N51" s="16"/>
      <c r="O51" s="16"/>
      <c r="P51" s="16"/>
      <c r="Q51" s="16"/>
      <c r="R51" s="16"/>
      <c r="S51" s="16"/>
      <c r="T51" s="16"/>
      <c r="U51" s="16"/>
      <c r="V51" s="16"/>
      <c r="W51" s="16"/>
      <c r="X51" s="16"/>
      <c r="Y51" s="1"/>
      <c r="Z51" s="120"/>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row>
    <row r="52" spans="1:72" ht="33.6" customHeight="1">
      <c r="A52" s="257" t="s">
        <v>134</v>
      </c>
      <c r="B52" s="258"/>
      <c r="C52" s="258"/>
      <c r="D52" s="258"/>
      <c r="E52" s="31" t="s">
        <v>57</v>
      </c>
      <c r="F52" s="146">
        <v>0</v>
      </c>
      <c r="G52" s="127">
        <v>150</v>
      </c>
      <c r="H52" s="127">
        <f t="shared" si="8"/>
        <v>0</v>
      </c>
      <c r="I52" s="30"/>
      <c r="J52" s="31"/>
      <c r="K52" s="31"/>
      <c r="L52" s="31"/>
      <c r="M52" s="31">
        <f>J52+K52+L52</f>
        <v>0</v>
      </c>
      <c r="N52" s="16"/>
      <c r="O52" s="16"/>
      <c r="P52" s="16"/>
      <c r="Q52" s="16"/>
      <c r="R52" s="16"/>
      <c r="S52" s="16"/>
      <c r="T52" s="16"/>
      <c r="U52" s="16"/>
      <c r="V52" s="16"/>
      <c r="W52" s="16"/>
      <c r="X52" s="16"/>
      <c r="Y52" s="1"/>
      <c r="Z52" s="120"/>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row>
    <row r="53" spans="1:72" ht="33.6" customHeight="1">
      <c r="A53" s="257" t="s">
        <v>58</v>
      </c>
      <c r="B53" s="258"/>
      <c r="C53" s="258"/>
      <c r="D53" s="258"/>
      <c r="E53" s="31" t="s">
        <v>57</v>
      </c>
      <c r="F53" s="146">
        <v>0</v>
      </c>
      <c r="G53" s="127">
        <v>60</v>
      </c>
      <c r="H53" s="127">
        <f t="shared" si="8"/>
        <v>0</v>
      </c>
      <c r="I53" s="30"/>
      <c r="J53" s="31"/>
      <c r="K53" s="31"/>
      <c r="L53" s="31"/>
      <c r="M53" s="31">
        <f>J53+K53+L53</f>
        <v>0</v>
      </c>
      <c r="N53" s="16"/>
      <c r="O53" s="16"/>
      <c r="P53" s="16"/>
      <c r="Q53" s="16"/>
      <c r="R53" s="16"/>
      <c r="S53" s="16"/>
      <c r="T53" s="16"/>
      <c r="U53" s="16"/>
      <c r="V53" s="16"/>
      <c r="W53" s="16"/>
      <c r="X53" s="16"/>
      <c r="Y53" s="1"/>
      <c r="Z53" s="120"/>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row>
    <row r="54" spans="1:72" ht="33.6" customHeight="1">
      <c r="A54" s="257" t="s">
        <v>135</v>
      </c>
      <c r="B54" s="258"/>
      <c r="C54" s="258"/>
      <c r="D54" s="258"/>
      <c r="E54" s="31" t="s">
        <v>57</v>
      </c>
      <c r="F54" s="146">
        <v>0</v>
      </c>
      <c r="G54" s="127">
        <v>120</v>
      </c>
      <c r="H54" s="127">
        <f t="shared" si="8"/>
        <v>0</v>
      </c>
      <c r="I54" s="30"/>
      <c r="J54" s="31"/>
      <c r="K54" s="31"/>
      <c r="L54" s="31"/>
      <c r="M54" s="31">
        <f>J54+K54+L54</f>
        <v>0</v>
      </c>
      <c r="N54" s="16"/>
      <c r="O54" s="16"/>
      <c r="P54" s="16"/>
      <c r="Q54" s="16"/>
      <c r="R54" s="16"/>
      <c r="S54" s="16"/>
      <c r="T54" s="16"/>
      <c r="U54" s="16"/>
      <c r="V54" s="16"/>
      <c r="W54" s="16"/>
      <c r="X54" s="16"/>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33.6" customHeight="1">
      <c r="A55" s="257"/>
      <c r="B55" s="258"/>
      <c r="C55" s="258"/>
      <c r="D55" s="258"/>
      <c r="E55" s="31" t="s">
        <v>57</v>
      </c>
      <c r="F55" s="146">
        <v>0</v>
      </c>
      <c r="G55" s="127"/>
      <c r="H55" s="127">
        <f t="shared" si="8"/>
        <v>0</v>
      </c>
      <c r="I55" s="30"/>
      <c r="J55" s="31"/>
      <c r="K55" s="31"/>
      <c r="L55" s="31"/>
      <c r="M55" s="31">
        <f t="shared" ref="M55:M57" si="9">J55+K55+L55</f>
        <v>0</v>
      </c>
      <c r="N55" s="16"/>
      <c r="O55" s="16"/>
      <c r="P55" s="16"/>
      <c r="Q55" s="16"/>
      <c r="R55" s="16"/>
      <c r="S55" s="16"/>
      <c r="T55" s="16"/>
      <c r="U55" s="16"/>
      <c r="V55" s="16"/>
      <c r="W55" s="16"/>
      <c r="X55" s="16"/>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33.6" customHeight="1">
      <c r="A56" s="257"/>
      <c r="B56" s="258"/>
      <c r="C56" s="258"/>
      <c r="D56" s="258"/>
      <c r="E56" s="31" t="s">
        <v>59</v>
      </c>
      <c r="F56" s="146">
        <v>0</v>
      </c>
      <c r="G56" s="127"/>
      <c r="H56" s="127">
        <f t="shared" si="8"/>
        <v>0</v>
      </c>
      <c r="I56" s="30"/>
      <c r="J56" s="31"/>
      <c r="K56" s="31"/>
      <c r="L56" s="31"/>
      <c r="M56" s="31">
        <f t="shared" si="9"/>
        <v>0</v>
      </c>
      <c r="N56" s="16"/>
      <c r="O56" s="16"/>
      <c r="P56" s="16"/>
      <c r="Q56" s="16"/>
      <c r="R56" s="16"/>
      <c r="S56" s="16"/>
      <c r="T56" s="16"/>
      <c r="U56" s="16"/>
      <c r="V56" s="16"/>
      <c r="W56" s="16"/>
      <c r="X56" s="16"/>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33.6" customHeight="1">
      <c r="A57" s="257" t="s">
        <v>60</v>
      </c>
      <c r="B57" s="258"/>
      <c r="C57" s="258"/>
      <c r="D57" s="258"/>
      <c r="E57" s="31" t="s">
        <v>61</v>
      </c>
      <c r="F57" s="146">
        <v>0</v>
      </c>
      <c r="G57" s="127">
        <v>2.5</v>
      </c>
      <c r="H57" s="127">
        <f t="shared" si="8"/>
        <v>0</v>
      </c>
      <c r="I57" s="30"/>
      <c r="J57" s="31"/>
      <c r="K57" s="31"/>
      <c r="L57" s="31"/>
      <c r="M57" s="31">
        <f t="shared" si="9"/>
        <v>0</v>
      </c>
      <c r="N57" s="16"/>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16"/>
      <c r="B58" s="16"/>
      <c r="C58" s="16"/>
      <c r="D58" s="16"/>
      <c r="E58" s="16"/>
      <c r="F58" s="16"/>
      <c r="G58" s="34" t="s">
        <v>62</v>
      </c>
      <c r="H58" s="34">
        <f>SUM(H51:H57)</f>
        <v>0</v>
      </c>
      <c r="I58" s="22"/>
      <c r="J58" s="16"/>
      <c r="K58" s="16"/>
      <c r="L58" s="16"/>
      <c r="M58" s="139"/>
      <c r="N58" s="16"/>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16"/>
      <c r="B59" s="16"/>
      <c r="C59" s="16"/>
      <c r="D59" s="16"/>
      <c r="E59" s="16"/>
      <c r="F59" s="16"/>
      <c r="G59" s="118" t="s">
        <v>82</v>
      </c>
      <c r="H59" s="34">
        <f>H58+H45+H17</f>
        <v>0</v>
      </c>
      <c r="I59" s="134"/>
      <c r="J59" s="62"/>
      <c r="K59" s="16"/>
      <c r="L59" s="16"/>
      <c r="M59" s="16"/>
      <c r="N59" s="16"/>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3" t="s">
        <v>83</v>
      </c>
      <c r="B60" s="7"/>
      <c r="C60" s="7"/>
      <c r="D60" s="16"/>
      <c r="E60" s="16"/>
      <c r="F60" s="16"/>
      <c r="G60" s="1"/>
      <c r="H60" s="42"/>
      <c r="I60" s="9"/>
      <c r="J60" s="62"/>
      <c r="K60" s="7"/>
      <c r="L60" s="16"/>
      <c r="M60" s="16"/>
      <c r="N60" s="16"/>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56" t="s">
        <v>7</v>
      </c>
      <c r="B61" s="256"/>
      <c r="C61" s="256"/>
      <c r="D61" s="256"/>
      <c r="E61" s="43" t="s">
        <v>8</v>
      </c>
      <c r="F61" s="119" t="s">
        <v>9</v>
      </c>
      <c r="G61" s="119" t="s">
        <v>10</v>
      </c>
      <c r="H61" s="44" t="s">
        <v>0</v>
      </c>
      <c r="I61" s="45" t="s">
        <v>84</v>
      </c>
      <c r="J61" s="46"/>
      <c r="K61" s="46" t="s">
        <v>85</v>
      </c>
      <c r="L61" s="47"/>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36" t="s">
        <v>86</v>
      </c>
      <c r="B62" s="237"/>
      <c r="C62" s="237"/>
      <c r="D62" s="237"/>
      <c r="E62" s="123" t="s">
        <v>87</v>
      </c>
      <c r="F62" s="128"/>
      <c r="G62" s="36">
        <v>2200</v>
      </c>
      <c r="H62" s="48">
        <f>(F62*G62)</f>
        <v>0</v>
      </c>
      <c r="I62" s="49"/>
      <c r="J62" s="50"/>
      <c r="K62" s="51"/>
      <c r="L62" s="62"/>
      <c r="M62" s="16"/>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15.75">
      <c r="A63" s="236" t="s">
        <v>88</v>
      </c>
      <c r="B63" s="237"/>
      <c r="C63" s="237"/>
      <c r="D63" s="237"/>
      <c r="E63" s="123" t="s">
        <v>87</v>
      </c>
      <c r="F63" s="128"/>
      <c r="G63" s="36">
        <v>2000</v>
      </c>
      <c r="H63" s="48">
        <f t="shared" ref="H63:H84" si="10">(F63*G63)</f>
        <v>0</v>
      </c>
      <c r="I63" s="49"/>
      <c r="J63" s="50"/>
      <c r="K63" s="51"/>
      <c r="L63" s="62"/>
      <c r="M63" s="16"/>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15.75">
      <c r="A64" s="236" t="s">
        <v>89</v>
      </c>
      <c r="B64" s="237"/>
      <c r="C64" s="237"/>
      <c r="D64" s="237"/>
      <c r="E64" s="123" t="s">
        <v>87</v>
      </c>
      <c r="F64" s="128"/>
      <c r="G64" s="36">
        <v>7000</v>
      </c>
      <c r="H64" s="48">
        <f t="shared" si="10"/>
        <v>0</v>
      </c>
      <c r="I64" s="49"/>
      <c r="J64" s="50"/>
      <c r="K64" s="51"/>
      <c r="L64" s="62"/>
      <c r="M64" s="16"/>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15.75">
      <c r="A65" s="236" t="s">
        <v>90</v>
      </c>
      <c r="B65" s="237"/>
      <c r="C65" s="237"/>
      <c r="D65" s="237"/>
      <c r="E65" s="123" t="s">
        <v>87</v>
      </c>
      <c r="F65" s="128"/>
      <c r="G65" s="36">
        <v>15200</v>
      </c>
      <c r="H65" s="48">
        <f t="shared" si="10"/>
        <v>0</v>
      </c>
      <c r="I65" s="49"/>
      <c r="J65" s="50"/>
      <c r="K65" s="51"/>
      <c r="L65" s="62"/>
      <c r="M65" s="16"/>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15.75">
      <c r="A66" s="236" t="s">
        <v>91</v>
      </c>
      <c r="B66" s="237"/>
      <c r="C66" s="237"/>
      <c r="D66" s="237"/>
      <c r="E66" s="123" t="s">
        <v>87</v>
      </c>
      <c r="F66" s="128"/>
      <c r="G66" s="36">
        <v>2200</v>
      </c>
      <c r="H66" s="48">
        <f t="shared" si="10"/>
        <v>0</v>
      </c>
      <c r="I66" s="55"/>
      <c r="J66" s="50"/>
      <c r="K66" s="51"/>
      <c r="L66" s="62"/>
      <c r="M66" s="16"/>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15.75">
      <c r="A67" s="236" t="s">
        <v>92</v>
      </c>
      <c r="B67" s="237"/>
      <c r="C67" s="237"/>
      <c r="D67" s="237"/>
      <c r="E67" s="123" t="s">
        <v>87</v>
      </c>
      <c r="F67" s="128"/>
      <c r="G67" s="36">
        <v>2000</v>
      </c>
      <c r="H67" s="48">
        <f t="shared" si="10"/>
        <v>0</v>
      </c>
      <c r="I67" s="49"/>
      <c r="J67" s="50"/>
      <c r="K67" s="51"/>
      <c r="L67" s="62"/>
      <c r="M67" s="16"/>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15.75">
      <c r="A68" s="236" t="s">
        <v>93</v>
      </c>
      <c r="B68" s="237"/>
      <c r="C68" s="237"/>
      <c r="D68" s="237"/>
      <c r="E68" s="123" t="s">
        <v>87</v>
      </c>
      <c r="F68" s="128"/>
      <c r="G68" s="36">
        <v>2500</v>
      </c>
      <c r="H68" s="48">
        <f t="shared" si="10"/>
        <v>0</v>
      </c>
      <c r="I68" s="55"/>
      <c r="J68" s="50"/>
      <c r="K68" s="51"/>
      <c r="L68" s="62"/>
      <c r="M68" s="16"/>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15.75">
      <c r="A69" s="236" t="s">
        <v>94</v>
      </c>
      <c r="B69" s="237"/>
      <c r="C69" s="237"/>
      <c r="D69" s="237"/>
      <c r="E69" s="123" t="s">
        <v>87</v>
      </c>
      <c r="F69" s="128"/>
      <c r="G69" s="36">
        <v>1600</v>
      </c>
      <c r="H69" s="48">
        <f t="shared" si="10"/>
        <v>0</v>
      </c>
      <c r="I69" s="49"/>
      <c r="J69" s="50"/>
      <c r="K69" s="51"/>
      <c r="L69" s="62"/>
      <c r="M69" s="16"/>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236" t="s">
        <v>95</v>
      </c>
      <c r="B70" s="237"/>
      <c r="C70" s="237"/>
      <c r="D70" s="237"/>
      <c r="E70" s="123" t="s">
        <v>87</v>
      </c>
      <c r="F70" s="128"/>
      <c r="G70" s="36">
        <v>1100</v>
      </c>
      <c r="H70" s="48">
        <f t="shared" si="10"/>
        <v>0</v>
      </c>
      <c r="I70" s="49"/>
      <c r="J70" s="50"/>
      <c r="K70" s="51"/>
      <c r="L70" s="62"/>
      <c r="M70" s="16"/>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36" t="s">
        <v>96</v>
      </c>
      <c r="B71" s="237"/>
      <c r="C71" s="237"/>
      <c r="D71" s="237"/>
      <c r="E71" s="123" t="s">
        <v>87</v>
      </c>
      <c r="F71" s="128"/>
      <c r="G71" s="36">
        <v>2700</v>
      </c>
      <c r="H71" s="48">
        <f t="shared" si="10"/>
        <v>0</v>
      </c>
      <c r="I71" s="59"/>
      <c r="J71" s="50"/>
      <c r="K71" s="51"/>
      <c r="L71" s="62"/>
      <c r="M71" s="16"/>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36" t="s">
        <v>97</v>
      </c>
      <c r="B72" s="237"/>
      <c r="C72" s="237"/>
      <c r="D72" s="237"/>
      <c r="E72" s="123" t="s">
        <v>87</v>
      </c>
      <c r="F72" s="128"/>
      <c r="G72" s="36">
        <v>2500</v>
      </c>
      <c r="H72" s="48">
        <f t="shared" si="10"/>
        <v>0</v>
      </c>
      <c r="I72" s="59"/>
      <c r="J72" s="50"/>
      <c r="K72" s="51"/>
      <c r="L72" s="62"/>
      <c r="M72" s="16"/>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15.75">
      <c r="A73" s="236" t="s">
        <v>98</v>
      </c>
      <c r="B73" s="237"/>
      <c r="C73" s="237"/>
      <c r="D73" s="237"/>
      <c r="E73" s="123" t="s">
        <v>87</v>
      </c>
      <c r="F73" s="128"/>
      <c r="G73" s="36">
        <v>13373</v>
      </c>
      <c r="H73" s="48">
        <f t="shared" si="10"/>
        <v>0</v>
      </c>
      <c r="I73" s="59"/>
      <c r="J73" s="50"/>
      <c r="K73" s="51"/>
      <c r="L73" s="62"/>
      <c r="M73" s="16"/>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15.75">
      <c r="A74" s="236" t="s">
        <v>99</v>
      </c>
      <c r="B74" s="237"/>
      <c r="C74" s="237"/>
      <c r="D74" s="237"/>
      <c r="E74" s="123" t="s">
        <v>87</v>
      </c>
      <c r="F74" s="128"/>
      <c r="G74" s="36">
        <v>800</v>
      </c>
      <c r="H74" s="48">
        <f t="shared" si="10"/>
        <v>0</v>
      </c>
      <c r="I74" s="59"/>
      <c r="J74" s="50"/>
      <c r="K74" s="51"/>
      <c r="L74" s="62"/>
      <c r="M74" s="16"/>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236" t="s">
        <v>156</v>
      </c>
      <c r="B75" s="237"/>
      <c r="C75" s="237"/>
      <c r="D75" s="237"/>
      <c r="E75" s="4" t="s">
        <v>87</v>
      </c>
      <c r="F75" s="128"/>
      <c r="G75" s="31">
        <v>1900</v>
      </c>
      <c r="H75" s="60">
        <f t="shared" si="10"/>
        <v>0</v>
      </c>
      <c r="I75" s="61"/>
      <c r="J75" s="50"/>
      <c r="K75" s="51"/>
      <c r="L75" s="62"/>
      <c r="M75" s="16"/>
      <c r="N75" s="16"/>
      <c r="O75" s="16"/>
      <c r="P75" s="16"/>
      <c r="Q75" s="16"/>
      <c r="R75" s="16"/>
      <c r="S75" s="16"/>
      <c r="T75" s="16"/>
      <c r="U75" s="16"/>
      <c r="V75" s="16"/>
      <c r="W75" s="16"/>
      <c r="X75" s="16"/>
      <c r="Y75" s="16"/>
      <c r="Z75" s="17"/>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row>
    <row r="76" spans="1:72" ht="15.75">
      <c r="A76" s="236" t="s">
        <v>101</v>
      </c>
      <c r="B76" s="237"/>
      <c r="C76" s="237"/>
      <c r="D76" s="237"/>
      <c r="E76" s="123" t="s">
        <v>87</v>
      </c>
      <c r="F76" s="128"/>
      <c r="G76" s="36">
        <v>2000</v>
      </c>
      <c r="H76" s="48">
        <f t="shared" si="10"/>
        <v>0</v>
      </c>
      <c r="I76" s="59"/>
      <c r="J76" s="50"/>
      <c r="K76" s="51"/>
      <c r="L76" s="62"/>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36" t="s">
        <v>102</v>
      </c>
      <c r="B77" s="237"/>
      <c r="C77" s="237"/>
      <c r="D77" s="237"/>
      <c r="E77" s="123" t="s">
        <v>87</v>
      </c>
      <c r="F77" s="128"/>
      <c r="G77" s="36">
        <v>200</v>
      </c>
      <c r="H77" s="48">
        <f t="shared" si="10"/>
        <v>0</v>
      </c>
      <c r="I77" s="59"/>
      <c r="J77" s="50"/>
      <c r="K77" s="51"/>
      <c r="L77" s="62"/>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15.75">
      <c r="A78" s="236" t="s">
        <v>103</v>
      </c>
      <c r="B78" s="237"/>
      <c r="C78" s="237"/>
      <c r="D78" s="237"/>
      <c r="E78" s="123" t="s">
        <v>87</v>
      </c>
      <c r="F78" s="128"/>
      <c r="G78" s="36">
        <v>1100</v>
      </c>
      <c r="H78" s="48">
        <f t="shared" si="10"/>
        <v>0</v>
      </c>
      <c r="I78" s="59"/>
      <c r="J78" s="50"/>
      <c r="K78" s="51"/>
      <c r="L78" s="62"/>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15.75">
      <c r="A79" s="236" t="s">
        <v>104</v>
      </c>
      <c r="B79" s="237"/>
      <c r="C79" s="237"/>
      <c r="D79" s="237"/>
      <c r="E79" s="123" t="s">
        <v>87</v>
      </c>
      <c r="F79" s="128"/>
      <c r="G79" s="36">
        <v>2200</v>
      </c>
      <c r="H79" s="48">
        <f t="shared" si="10"/>
        <v>0</v>
      </c>
      <c r="I79" s="59"/>
      <c r="J79" s="50"/>
      <c r="K79" s="51"/>
      <c r="L79" s="62"/>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236" t="s">
        <v>105</v>
      </c>
      <c r="B80" s="237"/>
      <c r="C80" s="237"/>
      <c r="D80" s="237"/>
      <c r="E80" s="4" t="s">
        <v>87</v>
      </c>
      <c r="F80" s="128"/>
      <c r="G80" s="31">
        <v>1420</v>
      </c>
      <c r="H80" s="60">
        <f t="shared" si="10"/>
        <v>0</v>
      </c>
      <c r="I80" s="64"/>
      <c r="J80" s="50"/>
      <c r="K80" s="51"/>
      <c r="L80" s="62"/>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236" t="s">
        <v>153</v>
      </c>
      <c r="B81" s="237"/>
      <c r="C81" s="237"/>
      <c r="D81" s="237"/>
      <c r="E81" s="4" t="s">
        <v>87</v>
      </c>
      <c r="F81" s="128"/>
      <c r="G81" s="31">
        <v>15200</v>
      </c>
      <c r="H81" s="60">
        <f t="shared" si="10"/>
        <v>0</v>
      </c>
      <c r="I81" s="166"/>
      <c r="J81" s="66"/>
      <c r="K81" s="67"/>
      <c r="L81" s="62"/>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36" t="s">
        <v>155</v>
      </c>
      <c r="B82" s="237"/>
      <c r="C82" s="237"/>
      <c r="D82" s="237"/>
      <c r="E82" s="4" t="s">
        <v>87</v>
      </c>
      <c r="F82" s="128"/>
      <c r="G82" s="31">
        <v>5800</v>
      </c>
      <c r="H82" s="60">
        <f t="shared" si="10"/>
        <v>0</v>
      </c>
      <c r="I82" s="166"/>
      <c r="J82" s="66"/>
      <c r="K82" s="67"/>
      <c r="L82" s="62"/>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36"/>
      <c r="B83" s="237"/>
      <c r="C83" s="237"/>
      <c r="D83" s="237"/>
      <c r="E83" s="4" t="s">
        <v>87</v>
      </c>
      <c r="F83" s="128"/>
      <c r="G83" s="31"/>
      <c r="H83" s="60">
        <f t="shared" si="10"/>
        <v>0</v>
      </c>
      <c r="I83" s="166"/>
      <c r="J83" s="66"/>
      <c r="K83" s="67"/>
      <c r="L83" s="62"/>
      <c r="M83" s="16"/>
      <c r="N83" s="16"/>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15.75">
      <c r="A84" s="236" t="s">
        <v>154</v>
      </c>
      <c r="B84" s="237"/>
      <c r="C84" s="237"/>
      <c r="D84" s="237"/>
      <c r="E84" s="4" t="s">
        <v>87</v>
      </c>
      <c r="F84" s="128"/>
      <c r="G84" s="31">
        <v>15000</v>
      </c>
      <c r="H84" s="60">
        <f t="shared" si="10"/>
        <v>0</v>
      </c>
      <c r="I84" s="166"/>
      <c r="J84" s="66"/>
      <c r="K84" s="67"/>
      <c r="L84" s="62"/>
      <c r="M84" s="16"/>
      <c r="N84" s="16"/>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6.5" thickBot="1">
      <c r="A85" s="236" t="s">
        <v>106</v>
      </c>
      <c r="B85" s="237"/>
      <c r="C85" s="237"/>
      <c r="D85" s="237"/>
      <c r="E85" s="123" t="s">
        <v>87</v>
      </c>
      <c r="F85" s="128"/>
      <c r="G85" s="36">
        <v>383.5</v>
      </c>
      <c r="H85" s="99">
        <f>(F85*G85)</f>
        <v>0</v>
      </c>
      <c r="I85" s="65"/>
      <c r="J85" s="66"/>
      <c r="K85" s="67"/>
      <c r="L85" s="62"/>
      <c r="M85" s="16"/>
      <c r="N85" s="16"/>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6.5" thickBot="1">
      <c r="A86" s="16"/>
      <c r="B86" s="16"/>
      <c r="C86" s="16"/>
      <c r="D86" s="16"/>
      <c r="E86" s="16"/>
      <c r="F86" s="18"/>
      <c r="G86" s="125" t="s">
        <v>107</v>
      </c>
      <c r="H86" s="110">
        <f>SUM(H62:H85)</f>
        <v>0</v>
      </c>
      <c r="I86" s="68"/>
      <c r="J86" s="69"/>
      <c r="K86" s="70"/>
      <c r="L86" s="135"/>
      <c r="M86" s="7"/>
      <c r="N86" s="7"/>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16"/>
      <c r="B87" s="16"/>
      <c r="C87" s="16"/>
      <c r="D87" s="16"/>
      <c r="E87" s="16"/>
      <c r="F87" s="7"/>
      <c r="G87" s="38"/>
      <c r="H87" s="22"/>
      <c r="I87" s="71"/>
      <c r="J87" s="18"/>
      <c r="K87" s="137"/>
      <c r="L87" s="136"/>
      <c r="M87" s="7"/>
      <c r="N87" s="7"/>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5.75">
      <c r="A88" s="16"/>
      <c r="B88" s="16"/>
      <c r="C88" s="16"/>
      <c r="D88" s="16"/>
      <c r="E88" s="138">
        <v>0</v>
      </c>
      <c r="F88" s="7"/>
      <c r="G88" s="38"/>
      <c r="H88" s="142">
        <f>+E88</f>
        <v>0</v>
      </c>
      <c r="I88" s="245" t="s">
        <v>130</v>
      </c>
      <c r="J88" s="230" t="s">
        <v>108</v>
      </c>
      <c r="K88" s="232"/>
      <c r="L88" s="16"/>
      <c r="M88" s="7"/>
      <c r="N88" s="233"/>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234" t="s">
        <v>109</v>
      </c>
      <c r="G89" s="235"/>
      <c r="H89" s="73">
        <f>H59+H86</f>
        <v>0</v>
      </c>
      <c r="I89" s="246"/>
      <c r="J89" s="231"/>
      <c r="K89" s="232"/>
      <c r="L89" s="16"/>
      <c r="M89" s="7"/>
      <c r="N89" s="233"/>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27"/>
      <c r="F90" s="74" t="s">
        <v>110</v>
      </c>
      <c r="G90" s="75">
        <v>0.25</v>
      </c>
      <c r="H90" s="116">
        <f>H89*G90</f>
        <v>0</v>
      </c>
      <c r="I90" s="115">
        <f>+M96</f>
        <v>0</v>
      </c>
      <c r="J90" s="117">
        <f>H90-M96</f>
        <v>0</v>
      </c>
      <c r="K90" s="9"/>
      <c r="L90" s="9"/>
      <c r="M90" s="9"/>
      <c r="N90" s="126" t="s">
        <v>132</v>
      </c>
      <c r="O90" s="12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16"/>
      <c r="B91" s="16"/>
      <c r="C91" s="16"/>
      <c r="D91" s="16"/>
      <c r="E91" s="27"/>
      <c r="F91" s="77" t="s">
        <v>111</v>
      </c>
      <c r="G91" s="78"/>
      <c r="H91" s="13">
        <f>H89+H90</f>
        <v>0</v>
      </c>
      <c r="I91" s="20"/>
      <c r="J91" s="79"/>
      <c r="K91" s="22"/>
      <c r="L91" s="22"/>
      <c r="M91" s="7"/>
      <c r="N91" s="126"/>
      <c r="O91" s="12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16"/>
      <c r="B92" s="16"/>
      <c r="C92" s="16"/>
      <c r="D92" s="16"/>
      <c r="E92" s="27"/>
      <c r="F92" s="124" t="s">
        <v>113</v>
      </c>
      <c r="G92" s="82">
        <v>0.06</v>
      </c>
      <c r="H92" s="13">
        <f>H91*G92</f>
        <v>0</v>
      </c>
      <c r="I92" s="83"/>
      <c r="J92" s="80"/>
      <c r="K92" s="81" t="s">
        <v>112</v>
      </c>
      <c r="L92" s="111" t="s">
        <v>131</v>
      </c>
      <c r="M92" s="7"/>
      <c r="N92" s="135"/>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16"/>
      <c r="B93" s="16"/>
      <c r="C93" s="16"/>
      <c r="D93" s="16"/>
      <c r="E93" s="27"/>
      <c r="F93" s="4" t="s">
        <v>115</v>
      </c>
      <c r="G93" s="77"/>
      <c r="H93" s="13">
        <f>H91+H92</f>
        <v>0</v>
      </c>
      <c r="I93" s="80"/>
      <c r="J93" s="80" t="s">
        <v>114</v>
      </c>
      <c r="K93" s="6">
        <f>+H17</f>
        <v>0</v>
      </c>
      <c r="L93" s="112"/>
      <c r="M93" s="135"/>
      <c r="N93" s="7"/>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16"/>
      <c r="B94" s="16"/>
      <c r="C94" s="16"/>
      <c r="D94" s="16"/>
      <c r="E94" s="16"/>
      <c r="F94" s="124" t="s">
        <v>117</v>
      </c>
      <c r="G94" s="82">
        <v>0.2</v>
      </c>
      <c r="H94" s="13">
        <f>H93*G94</f>
        <v>0</v>
      </c>
      <c r="I94" s="80"/>
      <c r="J94" s="80" t="s">
        <v>116</v>
      </c>
      <c r="K94" s="6">
        <f>H44</f>
        <v>0</v>
      </c>
      <c r="L94" s="112"/>
      <c r="M94" s="135"/>
      <c r="N94" s="7"/>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16"/>
      <c r="B95" s="16"/>
      <c r="C95" s="16"/>
      <c r="D95" s="16"/>
      <c r="E95" s="16"/>
      <c r="F95" s="124" t="s">
        <v>119</v>
      </c>
      <c r="G95" s="74"/>
      <c r="H95" s="85">
        <f>H93+H94</f>
        <v>0</v>
      </c>
      <c r="I95" s="13"/>
      <c r="J95" s="80" t="s">
        <v>118</v>
      </c>
      <c r="K95" s="6">
        <f>H59-H46</f>
        <v>0</v>
      </c>
      <c r="L95" s="112"/>
      <c r="M95" s="84" t="s">
        <v>127</v>
      </c>
      <c r="N95" s="7"/>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16"/>
      <c r="B96" s="16"/>
      <c r="C96" s="16"/>
      <c r="D96" s="16"/>
      <c r="E96" s="16"/>
      <c r="F96" s="124" t="s">
        <v>125</v>
      </c>
      <c r="G96" s="87"/>
      <c r="H96" s="97">
        <f>'MAT (7)'!H124</f>
        <v>0</v>
      </c>
      <c r="I96" s="88" t="s">
        <v>120</v>
      </c>
      <c r="J96" s="86" t="s">
        <v>56</v>
      </c>
      <c r="K96" s="6">
        <f>SUM(K93:K95)</f>
        <v>0</v>
      </c>
      <c r="L96" s="113">
        <f>H95-H94</f>
        <v>0</v>
      </c>
      <c r="M96" s="114">
        <f>+(L96-K96)*0.3</f>
        <v>0</v>
      </c>
      <c r="N96" s="7"/>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16"/>
      <c r="B97" s="16" t="s">
        <v>121</v>
      </c>
      <c r="C97" s="16"/>
      <c r="D97" s="16"/>
      <c r="E97" s="16"/>
      <c r="F97" s="124" t="s">
        <v>126</v>
      </c>
      <c r="G97" s="90"/>
      <c r="H97" s="98">
        <f>H95+H96</f>
        <v>0</v>
      </c>
      <c r="I97" s="13"/>
      <c r="J97" s="89" t="e">
        <f>H95/H89</f>
        <v>#DIV/0!</v>
      </c>
      <c r="K97" s="7"/>
      <c r="L97" s="7"/>
      <c r="M97" s="23"/>
      <c r="N97" s="7"/>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16"/>
      <c r="B98" s="139" t="s">
        <v>122</v>
      </c>
      <c r="C98" s="139" t="s">
        <v>123</v>
      </c>
      <c r="D98" s="140" t="s">
        <v>124</v>
      </c>
      <c r="E98" s="132"/>
      <c r="F98" s="7"/>
      <c r="G98" s="92"/>
      <c r="H98" s="9"/>
      <c r="I98" s="7"/>
      <c r="J98" s="7"/>
      <c r="K98" s="7"/>
      <c r="L98" s="7"/>
      <c r="M98" s="9"/>
      <c r="N98" s="91"/>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16"/>
      <c r="B99" s="141">
        <v>0.27500000000000002</v>
      </c>
      <c r="C99" s="141">
        <v>0.05</v>
      </c>
      <c r="D99" s="141">
        <f>B99+C99</f>
        <v>0.32500000000000001</v>
      </c>
      <c r="E99" s="16"/>
      <c r="F99" s="92"/>
      <c r="G99" s="93"/>
      <c r="H99" s="9"/>
      <c r="I99" s="7"/>
      <c r="J99" s="7"/>
      <c r="K99" s="7"/>
      <c r="L99" s="7"/>
      <c r="M99" s="9"/>
      <c r="N99" s="7"/>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16"/>
      <c r="B100" s="16"/>
      <c r="C100" s="16"/>
      <c r="D100" s="16"/>
      <c r="E100" s="16"/>
      <c r="F100" s="23"/>
      <c r="G100" s="94"/>
      <c r="H100" s="93"/>
      <c r="I100" s="27"/>
      <c r="J100" s="7"/>
      <c r="K100" s="7"/>
      <c r="L100" s="7"/>
      <c r="M100" s="7"/>
      <c r="N100" s="7"/>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1"/>
      <c r="B101" s="1"/>
      <c r="C101" s="1"/>
      <c r="D101" s="1"/>
      <c r="E101" s="1"/>
      <c r="F101" s="23"/>
      <c r="G101" s="94"/>
      <c r="H101" s="93"/>
      <c r="I101" s="95"/>
      <c r="J101" s="18"/>
      <c r="K101" s="18"/>
      <c r="L101" s="18"/>
      <c r="M101" s="18"/>
      <c r="N101" s="18"/>
      <c r="O101" s="1"/>
      <c r="P101" s="1"/>
      <c r="Q101" s="1"/>
      <c r="R101" s="1"/>
      <c r="S101" s="1"/>
      <c r="T101" s="1"/>
      <c r="U101" s="1"/>
      <c r="V101" s="1"/>
      <c r="W101" s="1"/>
      <c r="X101" s="1"/>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1"/>
      <c r="B102" s="1"/>
      <c r="C102" s="1"/>
      <c r="D102" s="1"/>
      <c r="E102" s="1"/>
      <c r="F102" s="23"/>
      <c r="G102" s="76"/>
      <c r="H102" s="76"/>
      <c r="I102" s="18"/>
      <c r="J102" s="18"/>
      <c r="K102" s="18"/>
      <c r="L102" s="18"/>
      <c r="M102" s="18"/>
      <c r="N102" s="18"/>
      <c r="O102" s="1"/>
      <c r="P102" s="1"/>
      <c r="Q102" s="1"/>
      <c r="R102" s="1"/>
      <c r="S102" s="1"/>
      <c r="T102" s="1"/>
      <c r="U102" s="1"/>
      <c r="V102" s="1"/>
      <c r="W102" s="1"/>
      <c r="X102" s="1"/>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1"/>
      <c r="B103" s="1"/>
      <c r="C103" s="1"/>
      <c r="D103" s="1"/>
      <c r="E103" s="1"/>
      <c r="F103" s="23"/>
      <c r="G103" s="5"/>
      <c r="H103" s="1"/>
      <c r="I103" s="1"/>
      <c r="J103" s="18"/>
      <c r="K103" s="18"/>
      <c r="L103" s="18"/>
      <c r="M103" s="18"/>
      <c r="N103" s="18"/>
      <c r="O103" s="1"/>
      <c r="P103" s="1"/>
      <c r="Q103" s="1"/>
      <c r="R103" s="1"/>
      <c r="S103" s="1"/>
      <c r="T103" s="1"/>
      <c r="U103" s="1"/>
      <c r="V103" s="1"/>
      <c r="W103" s="1"/>
      <c r="X103" s="1"/>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1"/>
      <c r="B104" s="1"/>
      <c r="C104" s="1"/>
      <c r="D104" s="1"/>
      <c r="E104" s="1"/>
      <c r="F104" s="1"/>
      <c r="G104" s="18"/>
      <c r="H104" s="41"/>
      <c r="I104" s="1"/>
      <c r="J104" s="1"/>
      <c r="K104" s="1"/>
      <c r="L104" s="1"/>
      <c r="M104" s="1"/>
      <c r="N104" s="1"/>
      <c r="O104" s="1"/>
      <c r="P104" s="1"/>
      <c r="Q104" s="1"/>
      <c r="R104" s="1"/>
      <c r="S104" s="1"/>
      <c r="T104" s="1"/>
      <c r="U104" s="1"/>
      <c r="V104" s="1"/>
      <c r="W104" s="1"/>
      <c r="X104" s="1"/>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1"/>
      <c r="B105" s="1"/>
      <c r="C105" s="96"/>
      <c r="D105" s="1"/>
      <c r="E105" s="1"/>
      <c r="F105" s="1"/>
      <c r="G105" s="1"/>
      <c r="H105" s="1"/>
      <c r="I105" s="1"/>
      <c r="J105" s="1"/>
      <c r="K105" s="1"/>
      <c r="L105" s="1"/>
      <c r="M105" s="1"/>
      <c r="N105" s="1"/>
      <c r="O105" s="1"/>
      <c r="P105" s="1"/>
      <c r="Q105" s="1"/>
      <c r="R105" s="1"/>
      <c r="S105" s="1"/>
      <c r="T105" s="1"/>
      <c r="U105" s="1"/>
      <c r="V105" s="1"/>
      <c r="W105" s="1"/>
      <c r="X105" s="1"/>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1"/>
      <c r="B106" s="1"/>
      <c r="C106" s="96"/>
      <c r="D106" s="1"/>
      <c r="E106" s="1"/>
      <c r="F106" s="1"/>
      <c r="G106" s="18"/>
      <c r="H106" s="41"/>
      <c r="I106" s="1"/>
      <c r="J106" s="1"/>
      <c r="K106" s="1"/>
      <c r="L106" s="1"/>
      <c r="M106" s="1"/>
      <c r="N106" s="1"/>
      <c r="O106" s="1"/>
      <c r="P106" s="1"/>
      <c r="Q106" s="1"/>
      <c r="R106" s="1"/>
      <c r="S106" s="1"/>
      <c r="T106" s="1"/>
      <c r="U106" s="1"/>
      <c r="V106" s="1"/>
      <c r="W106" s="1"/>
      <c r="X106" s="1"/>
      <c r="Y106" s="1"/>
      <c r="Z106" s="120"/>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row>
    <row r="107" spans="1:72" ht="15.75">
      <c r="A107" s="1"/>
      <c r="B107" s="1"/>
      <c r="C107" s="96"/>
      <c r="D107" s="1"/>
      <c r="E107" s="1"/>
      <c r="F107" s="1"/>
      <c r="G107" s="1"/>
      <c r="H107" s="1"/>
      <c r="I107" s="1"/>
      <c r="J107" s="1"/>
      <c r="K107" s="1"/>
      <c r="L107" s="1"/>
      <c r="M107" s="1"/>
      <c r="N107" s="1"/>
      <c r="O107" s="1"/>
      <c r="P107" s="1"/>
      <c r="Q107" s="1"/>
      <c r="R107" s="1"/>
      <c r="S107" s="1"/>
      <c r="T107" s="1"/>
      <c r="U107" s="1"/>
      <c r="V107" s="1"/>
      <c r="W107" s="1"/>
      <c r="X107" s="1"/>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1"/>
      <c r="B108" s="1"/>
      <c r="C108" s="96"/>
      <c r="D108" s="1"/>
      <c r="E108" s="1"/>
      <c r="F108" s="1"/>
      <c r="G108" s="1"/>
      <c r="H108" s="1"/>
      <c r="I108" s="1"/>
      <c r="J108" s="1"/>
      <c r="K108" s="1"/>
      <c r="L108" s="1"/>
      <c r="M108" s="1"/>
      <c r="N108" s="1"/>
      <c r="O108" s="1"/>
      <c r="P108" s="1"/>
      <c r="Q108" s="1"/>
      <c r="R108" s="1"/>
      <c r="S108" s="1"/>
      <c r="T108" s="1"/>
      <c r="U108" s="1"/>
      <c r="V108" s="1"/>
      <c r="W108" s="1"/>
      <c r="X108" s="1"/>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1"/>
      <c r="B109" s="1"/>
      <c r="C109" s="40"/>
      <c r="D109" s="96"/>
      <c r="E109" s="96"/>
      <c r="F109" s="1"/>
      <c r="G109" s="1"/>
      <c r="H109" s="1"/>
      <c r="I109" s="1"/>
      <c r="J109" s="1"/>
      <c r="K109" s="1"/>
      <c r="L109" s="1"/>
      <c r="M109" s="1"/>
      <c r="N109" s="1"/>
      <c r="O109" s="1"/>
      <c r="P109" s="1"/>
      <c r="Q109" s="1"/>
      <c r="R109" s="1"/>
      <c r="S109" s="1"/>
      <c r="T109" s="1"/>
      <c r="U109" s="1"/>
      <c r="V109" s="1"/>
      <c r="W109" s="1"/>
      <c r="X109" s="1"/>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1"/>
      <c r="B110" s="96"/>
      <c r="C110" s="1"/>
      <c r="D110" s="1"/>
      <c r="E110" s="1"/>
      <c r="F110" s="1"/>
      <c r="G110" s="1"/>
      <c r="H110" s="1"/>
      <c r="I110" s="1"/>
      <c r="J110" s="1"/>
      <c r="K110" s="1"/>
      <c r="L110" s="1"/>
      <c r="M110" s="1"/>
      <c r="N110" s="1"/>
      <c r="O110" s="1"/>
      <c r="P110" s="1"/>
      <c r="Q110" s="1"/>
      <c r="R110" s="1"/>
      <c r="S110" s="1"/>
      <c r="T110" s="1"/>
      <c r="U110" s="1"/>
      <c r="V110" s="1"/>
      <c r="W110" s="1"/>
      <c r="X110" s="1"/>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1"/>
      <c r="B111" s="96"/>
      <c r="C111" s="1"/>
      <c r="D111" s="1"/>
      <c r="E111" s="1"/>
      <c r="F111" s="1"/>
      <c r="G111" s="1"/>
      <c r="H111" s="1"/>
      <c r="I111" s="1"/>
      <c r="J111" s="1"/>
      <c r="K111" s="1"/>
      <c r="L111" s="1"/>
      <c r="M111" s="1"/>
      <c r="N111" s="1"/>
      <c r="O111" s="1"/>
      <c r="P111" s="1"/>
      <c r="Q111" s="1"/>
      <c r="R111" s="1"/>
      <c r="S111" s="1"/>
      <c r="T111" s="1"/>
      <c r="U111" s="1"/>
      <c r="V111" s="1"/>
      <c r="W111" s="1"/>
      <c r="X111" s="1"/>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5.75">
      <c r="A112" s="1"/>
      <c r="B112" s="96"/>
      <c r="C112" s="96"/>
      <c r="D112" s="96"/>
      <c r="E112" s="96"/>
      <c r="F112" s="1"/>
      <c r="G112" s="1"/>
      <c r="H112" s="1"/>
      <c r="I112" s="1"/>
      <c r="J112" s="1"/>
      <c r="K112" s="1"/>
      <c r="L112" s="1"/>
      <c r="M112" s="1"/>
      <c r="N112" s="1"/>
      <c r="O112" s="1"/>
      <c r="P112" s="1"/>
      <c r="Q112" s="1"/>
      <c r="R112" s="1"/>
      <c r="S112" s="1"/>
      <c r="T112" s="1"/>
      <c r="U112" s="1"/>
      <c r="V112" s="1"/>
      <c r="W112" s="1"/>
      <c r="X112" s="1"/>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5.75">
      <c r="A113" s="1"/>
      <c r="B113" s="1"/>
      <c r="C113" s="1"/>
      <c r="D113" s="1"/>
      <c r="E113" s="1"/>
      <c r="F113" s="96"/>
      <c r="G113" s="72"/>
      <c r="H113" s="1"/>
      <c r="I113" s="1"/>
      <c r="J113" s="1"/>
      <c r="K113" s="1"/>
      <c r="L113" s="1"/>
      <c r="M113" s="1"/>
      <c r="N113" s="1"/>
      <c r="O113" s="1"/>
      <c r="P113" s="1"/>
      <c r="Q113" s="1"/>
      <c r="R113" s="1"/>
      <c r="S113" s="1"/>
      <c r="T113" s="1"/>
      <c r="U113" s="1"/>
      <c r="V113" s="1"/>
      <c r="W113" s="1"/>
      <c r="X113" s="1"/>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
      <c r="B118" s="1"/>
      <c r="C118" s="1"/>
      <c r="D118" s="1"/>
      <c r="E118" s="1"/>
      <c r="F118" s="1"/>
      <c r="G118" s="1"/>
      <c r="H118" s="1"/>
      <c r="I118" s="1"/>
      <c r="J118" s="1"/>
      <c r="K118" s="1"/>
      <c r="L118" s="1"/>
      <c r="O118" s="1"/>
      <c r="P118" s="1"/>
      <c r="Q118" s="1"/>
      <c r="R118" s="1"/>
      <c r="S118" s="1"/>
      <c r="T118" s="1"/>
      <c r="U118" s="1"/>
      <c r="V118" s="1"/>
      <c r="W118" s="1"/>
      <c r="X118" s="1"/>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F119" s="1"/>
      <c r="G119" s="1"/>
      <c r="H119" s="1"/>
      <c r="I119" s="1"/>
      <c r="J119" s="1"/>
      <c r="K119" s="1"/>
      <c r="L119" s="1"/>
      <c r="O119" s="1"/>
      <c r="P119" s="1"/>
      <c r="Q119" s="1"/>
      <c r="R119" s="1"/>
      <c r="S119" s="1"/>
      <c r="T119" s="1"/>
      <c r="U119" s="1"/>
      <c r="V119" s="1"/>
      <c r="W119" s="1"/>
      <c r="X119" s="1"/>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J120" s="1"/>
      <c r="K120" s="1"/>
      <c r="L120" s="1"/>
      <c r="M120" s="1"/>
      <c r="N120" s="1"/>
      <c r="O120" s="1"/>
      <c r="P120" s="1"/>
      <c r="Q120" s="1"/>
      <c r="R120" s="1"/>
      <c r="S120" s="1"/>
      <c r="T120" s="1"/>
      <c r="U120" s="1"/>
      <c r="V120" s="1"/>
      <c r="W120" s="1"/>
      <c r="X120" s="1"/>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sheetData>
  <mergeCells count="78">
    <mergeCell ref="A15:D15"/>
    <mergeCell ref="A1:H1"/>
    <mergeCell ref="A2:H2"/>
    <mergeCell ref="B5:J5"/>
    <mergeCell ref="A8:D8"/>
    <mergeCell ref="J8:M8"/>
    <mergeCell ref="A9:D9"/>
    <mergeCell ref="A10:D10"/>
    <mergeCell ref="A11:D11"/>
    <mergeCell ref="A12:D12"/>
    <mergeCell ref="A13:D13"/>
    <mergeCell ref="A14:D14"/>
    <mergeCell ref="A28:D28"/>
    <mergeCell ref="A16:D16"/>
    <mergeCell ref="O19:U19"/>
    <mergeCell ref="V19:X19"/>
    <mergeCell ref="A20:D20"/>
    <mergeCell ref="A21:D21"/>
    <mergeCell ref="A22:D22"/>
    <mergeCell ref="A23:D23"/>
    <mergeCell ref="A24:D24"/>
    <mergeCell ref="A25:D25"/>
    <mergeCell ref="A26:D26"/>
    <mergeCell ref="A27:D27"/>
    <mergeCell ref="A41:D41"/>
    <mergeCell ref="A29:D29"/>
    <mergeCell ref="A30:D30"/>
    <mergeCell ref="A31:D31"/>
    <mergeCell ref="A32:D32"/>
    <mergeCell ref="A33:D33"/>
    <mergeCell ref="A34:D34"/>
    <mergeCell ref="A35:D35"/>
    <mergeCell ref="A36:D36"/>
    <mergeCell ref="A38:D38"/>
    <mergeCell ref="A39:D39"/>
    <mergeCell ref="A40:D40"/>
    <mergeCell ref="A57:D57"/>
    <mergeCell ref="A42:D42"/>
    <mergeCell ref="A43:D43"/>
    <mergeCell ref="A46:D46"/>
    <mergeCell ref="A49:D49"/>
    <mergeCell ref="A50:D50"/>
    <mergeCell ref="A51:D51"/>
    <mergeCell ref="A52:D52"/>
    <mergeCell ref="A53:D53"/>
    <mergeCell ref="A54:D54"/>
    <mergeCell ref="A55:D55"/>
    <mergeCell ref="A56:D56"/>
    <mergeCell ref="A72:D72"/>
    <mergeCell ref="A61:D61"/>
    <mergeCell ref="A62:D62"/>
    <mergeCell ref="A63:D63"/>
    <mergeCell ref="A64:D64"/>
    <mergeCell ref="A65:D65"/>
    <mergeCell ref="A66:D66"/>
    <mergeCell ref="A67:D67"/>
    <mergeCell ref="A68:D68"/>
    <mergeCell ref="A69:D69"/>
    <mergeCell ref="A70:D70"/>
    <mergeCell ref="A71:D71"/>
    <mergeCell ref="A84:D84"/>
    <mergeCell ref="A73:D73"/>
    <mergeCell ref="A74:D74"/>
    <mergeCell ref="A75:D75"/>
    <mergeCell ref="A76:D76"/>
    <mergeCell ref="A77:D77"/>
    <mergeCell ref="A78:D78"/>
    <mergeCell ref="A79:D79"/>
    <mergeCell ref="A80:D80"/>
    <mergeCell ref="A81:D81"/>
    <mergeCell ref="A82:D82"/>
    <mergeCell ref="A83:D83"/>
    <mergeCell ref="A85:D85"/>
    <mergeCell ref="I88:I89"/>
    <mergeCell ref="J88:J89"/>
    <mergeCell ref="K88:K89"/>
    <mergeCell ref="N88:N89"/>
    <mergeCell ref="F89:G89"/>
  </mergeCells>
  <pageMargins left="0.7" right="0.7" top="0.75" bottom="0.75" header="0.3" footer="0.3"/>
  <pageSetup paperSize="9" scale="29" fitToWidth="0" orientation="landscape" horizontalDpi="300" verticalDpi="300" r:id="rId1"/>
  <rowBreaks count="1" manualBreakCount="1">
    <brk id="99"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419AE-44E0-4ACD-9CD2-787A7DBBB825}">
  <sheetPr>
    <pageSetUpPr fitToPage="1"/>
  </sheetPr>
  <dimension ref="A1:BT147"/>
  <sheetViews>
    <sheetView view="pageBreakPreview" zoomScale="87" zoomScaleNormal="70" zoomScaleSheetLayoutView="87" workbookViewId="0">
      <selection activeCell="F9" sqref="F9:G29"/>
    </sheetView>
  </sheetViews>
  <sheetFormatPr baseColWidth="10" defaultColWidth="10.7109375" defaultRowHeight="15"/>
  <cols>
    <col min="3" max="3" width="11.42578125" customWidth="1"/>
    <col min="4" max="4" width="21.7109375" bestFit="1" customWidth="1"/>
    <col min="5" max="6" width="11.42578125" customWidth="1"/>
    <col min="7" max="7" width="13.42578125" customWidth="1"/>
    <col min="8" max="8" width="15.42578125" customWidth="1"/>
    <col min="10" max="10" width="13" customWidth="1"/>
    <col min="11" max="12" width="13.42578125" customWidth="1"/>
    <col min="13" max="13" width="12.42578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137</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c r="B9" s="274"/>
      <c r="C9" s="274"/>
      <c r="D9" s="275"/>
      <c r="E9" s="4" t="s">
        <v>11</v>
      </c>
      <c r="F9" s="129"/>
      <c r="G9" s="129"/>
      <c r="H9" s="148">
        <f>G9*F9</f>
        <v>0</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66"/>
      <c r="B10" s="267"/>
      <c r="C10" s="267"/>
      <c r="D10" s="268"/>
      <c r="E10" s="4" t="s">
        <v>11</v>
      </c>
      <c r="F10" s="129"/>
      <c r="G10" s="129"/>
      <c r="H10" s="148">
        <f t="shared" ref="H10:H29" si="0">G10*F10</f>
        <v>0</v>
      </c>
      <c r="I10" s="38"/>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66"/>
      <c r="B11" s="267"/>
      <c r="C11" s="267"/>
      <c r="D11" s="268"/>
      <c r="E11" s="4" t="s">
        <v>11</v>
      </c>
      <c r="F11" s="129"/>
      <c r="G11" s="129"/>
      <c r="H11" s="148">
        <f t="shared" si="0"/>
        <v>0</v>
      </c>
      <c r="I11" s="38"/>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66"/>
      <c r="B12" s="267"/>
      <c r="C12" s="267"/>
      <c r="D12" s="268"/>
      <c r="E12" s="4" t="s">
        <v>11</v>
      </c>
      <c r="F12" s="129"/>
      <c r="G12" s="129"/>
      <c r="H12" s="148">
        <f t="shared" si="0"/>
        <v>0</v>
      </c>
      <c r="I12" s="38"/>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66"/>
      <c r="B13" s="267"/>
      <c r="C13" s="267"/>
      <c r="D13" s="268"/>
      <c r="E13" s="4" t="s">
        <v>11</v>
      </c>
      <c r="F13" s="129"/>
      <c r="G13" s="129"/>
      <c r="H13" s="148">
        <f t="shared" si="0"/>
        <v>0</v>
      </c>
      <c r="I13" s="38"/>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66"/>
      <c r="B14" s="267"/>
      <c r="C14" s="267"/>
      <c r="D14" s="268"/>
      <c r="E14" s="4" t="s">
        <v>11</v>
      </c>
      <c r="F14" s="129"/>
      <c r="G14" s="129"/>
      <c r="H14" s="148">
        <f t="shared" si="0"/>
        <v>0</v>
      </c>
      <c r="I14" s="38"/>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66"/>
      <c r="B15" s="267"/>
      <c r="C15" s="267"/>
      <c r="D15" s="268"/>
      <c r="E15" s="4" t="s">
        <v>11</v>
      </c>
      <c r="F15" s="129"/>
      <c r="G15" s="129"/>
      <c r="H15" s="148">
        <f t="shared" si="0"/>
        <v>0</v>
      </c>
      <c r="I15" s="38"/>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c r="B16" s="267"/>
      <c r="C16" s="267"/>
      <c r="D16" s="268"/>
      <c r="E16" s="4" t="s">
        <v>11</v>
      </c>
      <c r="F16" s="129"/>
      <c r="G16" s="129"/>
      <c r="H16" s="148">
        <f t="shared" si="0"/>
        <v>0</v>
      </c>
      <c r="I16" s="38"/>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266"/>
      <c r="B17" s="267"/>
      <c r="C17" s="267"/>
      <c r="D17" s="268"/>
      <c r="E17" s="4" t="s">
        <v>11</v>
      </c>
      <c r="F17" s="129"/>
      <c r="G17" s="129"/>
      <c r="H17" s="148">
        <f t="shared" si="0"/>
        <v>0</v>
      </c>
      <c r="I17" s="38"/>
      <c r="J17" s="16"/>
      <c r="K17" s="139"/>
      <c r="L17" s="139"/>
      <c r="M17" s="139"/>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2"/>
      <c r="B18" s="267"/>
      <c r="C18" s="267"/>
      <c r="D18" s="268"/>
      <c r="E18" s="4" t="s">
        <v>11</v>
      </c>
      <c r="F18" s="129"/>
      <c r="G18" s="129"/>
      <c r="H18" s="148">
        <f t="shared" si="0"/>
        <v>0</v>
      </c>
      <c r="I18" s="38"/>
      <c r="J18" s="16"/>
      <c r="K18" s="139"/>
      <c r="L18" s="139"/>
      <c r="M18" s="139"/>
      <c r="N18" s="139"/>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266"/>
      <c r="B19" s="267"/>
      <c r="C19" s="267"/>
      <c r="D19" s="268"/>
      <c r="E19" s="4" t="s">
        <v>11</v>
      </c>
      <c r="F19" s="129"/>
      <c r="G19" s="129"/>
      <c r="H19" s="148">
        <f t="shared" si="0"/>
        <v>0</v>
      </c>
      <c r="I19" s="38"/>
      <c r="J19" s="16"/>
      <c r="K19" s="139"/>
      <c r="L19" s="139"/>
      <c r="M19" s="139"/>
      <c r="N19" s="139"/>
      <c r="O19" s="16"/>
      <c r="P19" s="16"/>
      <c r="Q19" s="16"/>
      <c r="R19" s="16"/>
      <c r="S19" s="16"/>
      <c r="T19" s="16"/>
      <c r="U19" s="16"/>
      <c r="V19" s="16"/>
      <c r="W19" s="16"/>
      <c r="X19" s="16"/>
      <c r="Y19" s="1"/>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15.75">
      <c r="A20" s="266"/>
      <c r="B20" s="267"/>
      <c r="C20" s="267"/>
      <c r="D20" s="268"/>
      <c r="E20" s="4" t="s">
        <v>11</v>
      </c>
      <c r="F20" s="129"/>
      <c r="G20" s="129"/>
      <c r="H20" s="148">
        <f t="shared" si="0"/>
        <v>0</v>
      </c>
      <c r="I20" s="38"/>
      <c r="J20" s="16"/>
      <c r="K20" s="139"/>
      <c r="L20" s="139"/>
      <c r="M20" s="139"/>
      <c r="N20" s="139"/>
      <c r="O20" s="16"/>
      <c r="P20" s="16"/>
      <c r="Q20" s="16"/>
      <c r="R20" s="16"/>
      <c r="S20" s="16"/>
      <c r="T20" s="16"/>
      <c r="U20" s="16"/>
      <c r="V20" s="16"/>
      <c r="W20" s="16"/>
      <c r="X20" s="16"/>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66"/>
      <c r="B21" s="267"/>
      <c r="C21" s="267"/>
      <c r="D21" s="268"/>
      <c r="E21" s="4" t="s">
        <v>11</v>
      </c>
      <c r="F21" s="129"/>
      <c r="G21" s="129"/>
      <c r="H21" s="148">
        <f t="shared" si="0"/>
        <v>0</v>
      </c>
      <c r="I21" s="38"/>
      <c r="J21" s="16"/>
      <c r="K21" s="139"/>
      <c r="L21" s="139"/>
      <c r="M21" s="139"/>
      <c r="N21" s="139"/>
      <c r="O21" s="16"/>
      <c r="P21" s="16"/>
      <c r="Q21" s="16"/>
      <c r="R21" s="16"/>
      <c r="S21" s="16"/>
      <c r="T21" s="16"/>
      <c r="U21" s="16"/>
      <c r="V21" s="16"/>
      <c r="W21" s="16"/>
      <c r="X21" s="16"/>
      <c r="Y21" s="1"/>
      <c r="Z21" s="120"/>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row>
    <row r="22" spans="1:72" ht="15.75">
      <c r="A22" s="266"/>
      <c r="B22" s="267"/>
      <c r="C22" s="267"/>
      <c r="D22" s="268"/>
      <c r="E22" s="4" t="s">
        <v>11</v>
      </c>
      <c r="F22" s="129"/>
      <c r="G22" s="129"/>
      <c r="H22" s="148">
        <f t="shared" si="0"/>
        <v>0</v>
      </c>
      <c r="I22" s="134"/>
      <c r="J22" s="16"/>
      <c r="K22" s="139"/>
      <c r="L22" s="139"/>
      <c r="M22" s="139"/>
      <c r="N22" s="139"/>
      <c r="O22" s="16"/>
      <c r="P22" s="16"/>
      <c r="Q22" s="16"/>
      <c r="R22" s="16"/>
      <c r="S22" s="16"/>
      <c r="T22" s="16"/>
      <c r="U22" s="16"/>
      <c r="V22" s="16"/>
      <c r="W22" s="16"/>
      <c r="X22" s="16"/>
      <c r="Y22" s="1"/>
      <c r="Z22" s="120"/>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row>
    <row r="23" spans="1:72" ht="15.75">
      <c r="A23" s="266"/>
      <c r="B23" s="267"/>
      <c r="C23" s="267"/>
      <c r="D23" s="268"/>
      <c r="E23" s="4" t="s">
        <v>183</v>
      </c>
      <c r="F23" s="129"/>
      <c r="G23" s="129"/>
      <c r="H23" s="148">
        <f t="shared" si="0"/>
        <v>0</v>
      </c>
      <c r="I23" s="134"/>
      <c r="J23" s="16"/>
      <c r="K23" s="139"/>
      <c r="L23" s="139"/>
      <c r="M23" s="139"/>
      <c r="N23" s="139"/>
      <c r="O23" s="16"/>
      <c r="P23" s="16"/>
      <c r="Q23" s="16"/>
      <c r="R23" s="16"/>
      <c r="S23" s="16"/>
      <c r="T23" s="16"/>
      <c r="U23" s="16"/>
      <c r="V23" s="16"/>
      <c r="W23" s="16"/>
      <c r="X23" s="16"/>
      <c r="Y23" s="1"/>
      <c r="Z23" s="120"/>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row>
    <row r="24" spans="1:72" ht="15.75">
      <c r="A24" s="266"/>
      <c r="B24" s="267"/>
      <c r="C24" s="267"/>
      <c r="D24" s="268"/>
      <c r="E24" s="4" t="s">
        <v>11</v>
      </c>
      <c r="F24" s="129"/>
      <c r="G24" s="129"/>
      <c r="H24" s="148">
        <f t="shared" si="0"/>
        <v>0</v>
      </c>
      <c r="I24" s="134"/>
      <c r="J24" s="16"/>
      <c r="K24" s="139"/>
      <c r="L24" s="139"/>
      <c r="M24" s="139"/>
      <c r="N24" s="139"/>
      <c r="O24" s="16"/>
      <c r="P24" s="16"/>
      <c r="Q24" s="16"/>
      <c r="R24" s="16"/>
      <c r="S24" s="16"/>
      <c r="T24" s="16"/>
      <c r="U24" s="16"/>
      <c r="V24" s="16"/>
      <c r="W24" s="16"/>
      <c r="X24" s="16"/>
      <c r="Y24" s="1"/>
      <c r="Z24" s="120"/>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row>
    <row r="25" spans="1:72" ht="15.75">
      <c r="A25" s="266"/>
      <c r="B25" s="267"/>
      <c r="C25" s="267"/>
      <c r="D25" s="268"/>
      <c r="E25" s="4" t="s">
        <v>196</v>
      </c>
      <c r="F25" s="129"/>
      <c r="G25" s="129"/>
      <c r="H25" s="148">
        <f t="shared" si="0"/>
        <v>0</v>
      </c>
      <c r="I25" s="134"/>
      <c r="J25" s="16"/>
      <c r="K25" s="139"/>
      <c r="L25" s="280" t="s">
        <v>158</v>
      </c>
      <c r="M25" s="280"/>
      <c r="N25" s="280"/>
      <c r="O25" s="280"/>
      <c r="P25" s="280"/>
      <c r="Q25" s="280"/>
      <c r="R25" s="16"/>
      <c r="S25" s="16"/>
      <c r="T25" s="16"/>
      <c r="U25" s="16"/>
      <c r="V25" s="16"/>
      <c r="W25" s="16"/>
      <c r="X25" s="16"/>
      <c r="Y25" s="1"/>
      <c r="Z25" s="120"/>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row>
    <row r="26" spans="1:72" ht="15.75">
      <c r="A26" s="272"/>
      <c r="B26" s="267"/>
      <c r="C26" s="267"/>
      <c r="D26" s="268"/>
      <c r="E26" s="4" t="s">
        <v>11</v>
      </c>
      <c r="F26" s="129"/>
      <c r="G26" s="129"/>
      <c r="H26" s="148">
        <f t="shared" si="0"/>
        <v>0</v>
      </c>
      <c r="I26" s="134"/>
      <c r="J26" s="16"/>
      <c r="K26" s="139"/>
      <c r="L26" s="280"/>
      <c r="M26" s="280"/>
      <c r="N26" s="280"/>
      <c r="O26" s="280"/>
      <c r="P26" s="280"/>
      <c r="Q26" s="280"/>
      <c r="R26" s="16"/>
      <c r="S26" s="16"/>
      <c r="T26" s="16"/>
      <c r="U26" s="16"/>
      <c r="V26" s="16"/>
      <c r="W26" s="16"/>
      <c r="X26" s="16"/>
      <c r="Y26" s="1"/>
      <c r="Z26" s="120"/>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row>
    <row r="27" spans="1:72" ht="15.75">
      <c r="A27" s="266"/>
      <c r="B27" s="267"/>
      <c r="C27" s="267"/>
      <c r="D27" s="268"/>
      <c r="E27" s="4" t="s">
        <v>11</v>
      </c>
      <c r="F27" s="129"/>
      <c r="G27" s="129"/>
      <c r="H27" s="148">
        <f t="shared" si="0"/>
        <v>0</v>
      </c>
      <c r="I27" s="134"/>
      <c r="J27" s="16"/>
      <c r="K27" s="139"/>
      <c r="L27" s="280"/>
      <c r="M27" s="280"/>
      <c r="N27" s="280"/>
      <c r="O27" s="280"/>
      <c r="P27" s="280"/>
      <c r="Q27" s="280"/>
      <c r="R27" s="16"/>
      <c r="S27" s="16"/>
      <c r="T27" s="16"/>
      <c r="U27" s="16"/>
      <c r="V27" s="16"/>
      <c r="W27" s="16"/>
      <c r="X27" s="16"/>
      <c r="Y27" s="1"/>
      <c r="Z27" s="120"/>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row>
    <row r="28" spans="1:72" ht="15.75">
      <c r="A28" s="266"/>
      <c r="B28" s="267"/>
      <c r="C28" s="267"/>
      <c r="D28" s="268"/>
      <c r="E28" s="4" t="s">
        <v>200</v>
      </c>
      <c r="F28" s="129"/>
      <c r="G28" s="129"/>
      <c r="H28" s="148">
        <f t="shared" si="0"/>
        <v>0</v>
      </c>
      <c r="I28" s="134"/>
      <c r="J28" s="16"/>
      <c r="K28" s="139"/>
      <c r="L28" s="280"/>
      <c r="M28" s="280"/>
      <c r="N28" s="280"/>
      <c r="O28" s="280"/>
      <c r="P28" s="280"/>
      <c r="Q28" s="280"/>
      <c r="R28" s="16"/>
      <c r="S28" s="16"/>
      <c r="T28" s="16"/>
      <c r="U28" s="16"/>
      <c r="V28" s="16"/>
      <c r="W28" s="16"/>
      <c r="X28" s="16"/>
      <c r="Y28" s="1"/>
      <c r="Z28" s="120"/>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row>
    <row r="29" spans="1:72" ht="15.75">
      <c r="A29" s="266"/>
      <c r="B29" s="267"/>
      <c r="C29" s="267"/>
      <c r="D29" s="268"/>
      <c r="E29" s="4" t="s">
        <v>11</v>
      </c>
      <c r="F29" s="129"/>
      <c r="G29" s="129"/>
      <c r="H29" s="148">
        <f t="shared" si="0"/>
        <v>0</v>
      </c>
      <c r="I29" s="134">
        <f>H29*1.455</f>
        <v>0</v>
      </c>
      <c r="J29" s="16"/>
      <c r="K29" s="139"/>
      <c r="L29" s="139"/>
      <c r="M29" s="139"/>
      <c r="N29" s="139"/>
      <c r="O29" s="16"/>
      <c r="P29" s="16"/>
      <c r="Q29" s="16"/>
      <c r="R29" s="16"/>
      <c r="S29" s="16"/>
      <c r="T29" s="16"/>
      <c r="U29" s="16"/>
      <c r="V29" s="16"/>
      <c r="W29" s="16"/>
      <c r="X29" s="16"/>
      <c r="Y29" s="1"/>
      <c r="Z29" s="120"/>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row>
    <row r="30" spans="1:72" ht="15.75">
      <c r="A30" s="16"/>
      <c r="B30" s="16"/>
      <c r="C30" s="16"/>
      <c r="D30" s="16"/>
      <c r="E30" s="16"/>
      <c r="F30" s="16"/>
      <c r="G30" s="6" t="s">
        <v>12</v>
      </c>
      <c r="H30" s="6">
        <f>SUM(H9:H29)</f>
        <v>0</v>
      </c>
      <c r="I30" s="134"/>
      <c r="J30" s="2"/>
      <c r="K30" s="139"/>
      <c r="L30" s="139"/>
      <c r="M30" s="143"/>
      <c r="N30" s="139"/>
      <c r="O30" s="16"/>
      <c r="P30" s="16"/>
      <c r="Q30" s="16"/>
      <c r="R30" s="16"/>
      <c r="S30" s="16"/>
      <c r="T30" s="16"/>
      <c r="U30" s="16"/>
      <c r="V30" s="16"/>
      <c r="W30" s="16"/>
      <c r="X30" s="16"/>
      <c r="Y30" s="1"/>
      <c r="Z30" s="120"/>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row>
    <row r="31" spans="1:72" ht="15.75">
      <c r="A31" s="27"/>
      <c r="B31" s="16"/>
      <c r="C31" s="16"/>
      <c r="D31" s="16"/>
      <c r="E31" s="16"/>
      <c r="F31" s="16"/>
      <c r="G31" s="16"/>
      <c r="H31" s="30"/>
      <c r="I31" s="30"/>
      <c r="J31" s="144"/>
      <c r="K31" s="144"/>
      <c r="L31" s="16"/>
      <c r="M31" s="3"/>
      <c r="N31" s="16"/>
      <c r="O31" s="16"/>
      <c r="P31" s="16"/>
      <c r="Q31" s="16"/>
      <c r="R31" s="16"/>
      <c r="S31" s="16"/>
      <c r="T31" s="16"/>
      <c r="U31" s="16"/>
      <c r="V31" s="16"/>
      <c r="W31" s="16"/>
      <c r="X31" s="16"/>
      <c r="Y31" s="1"/>
      <c r="Z31" s="120"/>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row>
    <row r="32" spans="1:72" ht="15.75">
      <c r="A32" s="3" t="s">
        <v>13</v>
      </c>
      <c r="B32" s="7"/>
      <c r="C32" s="7"/>
      <c r="D32" s="7"/>
      <c r="E32" s="7"/>
      <c r="F32" s="7"/>
      <c r="G32" s="8"/>
      <c r="H32" s="9"/>
      <c r="I32" s="9"/>
      <c r="J32" s="10"/>
      <c r="K32" s="7"/>
      <c r="L32" s="7"/>
      <c r="M32" s="7"/>
      <c r="N32" s="7"/>
      <c r="O32" s="269" t="s">
        <v>14</v>
      </c>
      <c r="P32" s="270"/>
      <c r="Q32" s="270"/>
      <c r="R32" s="270"/>
      <c r="S32" s="270"/>
      <c r="T32" s="270"/>
      <c r="U32" s="271"/>
      <c r="V32" s="263" t="s">
        <v>15</v>
      </c>
      <c r="W32" s="263"/>
      <c r="X32" s="264"/>
      <c r="Y32" s="1" t="s">
        <v>157</v>
      </c>
      <c r="Z32" s="120"/>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row>
    <row r="33" spans="1:72" ht="31.5">
      <c r="A33" s="265" t="s">
        <v>16</v>
      </c>
      <c r="B33" s="265"/>
      <c r="C33" s="265"/>
      <c r="D33" s="265"/>
      <c r="E33" s="121" t="s">
        <v>8</v>
      </c>
      <c r="F33" s="121" t="s">
        <v>9</v>
      </c>
      <c r="G33" s="121" t="s">
        <v>159</v>
      </c>
      <c r="H33" s="121" t="s">
        <v>0</v>
      </c>
      <c r="I33" s="121" t="s">
        <v>9</v>
      </c>
      <c r="J33" s="121" t="s">
        <v>17</v>
      </c>
      <c r="K33" s="121" t="s">
        <v>0</v>
      </c>
      <c r="L33" s="121" t="s">
        <v>9</v>
      </c>
      <c r="M33" s="11" t="s">
        <v>160</v>
      </c>
      <c r="N33" s="121" t="s">
        <v>0</v>
      </c>
      <c r="O33" s="121" t="s">
        <v>18</v>
      </c>
      <c r="P33" s="121" t="s">
        <v>19</v>
      </c>
      <c r="Q33" s="121" t="s">
        <v>20</v>
      </c>
      <c r="R33" s="121" t="s">
        <v>21</v>
      </c>
      <c r="S33" s="121" t="s">
        <v>22</v>
      </c>
      <c r="T33" s="121" t="s">
        <v>23</v>
      </c>
      <c r="U33" s="121" t="s">
        <v>24</v>
      </c>
      <c r="V33" s="11" t="s">
        <v>25</v>
      </c>
      <c r="W33" s="11" t="s">
        <v>24</v>
      </c>
      <c r="X33" s="11" t="s">
        <v>26</v>
      </c>
      <c r="Y33" s="1"/>
      <c r="Z33" s="120"/>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row>
    <row r="34" spans="1:72" ht="15.75">
      <c r="A34" s="242" t="s">
        <v>30</v>
      </c>
      <c r="B34" s="243"/>
      <c r="C34" s="243"/>
      <c r="D34" s="244"/>
      <c r="E34" s="124" t="s">
        <v>28</v>
      </c>
      <c r="F34" s="128"/>
      <c r="G34" s="12">
        <v>390.39</v>
      </c>
      <c r="H34" s="12">
        <f t="shared" ref="H34:H48" si="1">F34*G34</f>
        <v>0</v>
      </c>
      <c r="I34" s="128"/>
      <c r="J34" s="13">
        <v>358.81</v>
      </c>
      <c r="K34" s="13">
        <f t="shared" ref="K34:K56" si="2">I34*J34</f>
        <v>0</v>
      </c>
      <c r="L34" s="129"/>
      <c r="M34" s="13">
        <v>538.27</v>
      </c>
      <c r="N34" s="13">
        <f t="shared" ref="N34:N56" si="3">L34*M34</f>
        <v>0</v>
      </c>
      <c r="O34" s="107"/>
      <c r="P34" s="107"/>
      <c r="Q34" s="107"/>
      <c r="R34" s="107"/>
      <c r="S34" s="107"/>
      <c r="T34" s="107"/>
      <c r="U34" s="107"/>
      <c r="V34" s="15">
        <f t="shared" ref="V34:V56" si="4">+O34+P34+Q34+R34+S34+T34+U34-W34-X34</f>
        <v>0</v>
      </c>
      <c r="W34" s="107"/>
      <c r="X34" s="107"/>
      <c r="Y34" s="16"/>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ht="15.75">
      <c r="A35" s="260" t="s">
        <v>163</v>
      </c>
      <c r="B35" s="260"/>
      <c r="C35" s="260"/>
      <c r="D35" s="260"/>
      <c r="E35" s="124" t="s">
        <v>28</v>
      </c>
      <c r="F35" s="128"/>
      <c r="G35" s="12">
        <v>243.45</v>
      </c>
      <c r="H35" s="12">
        <f t="shared" si="1"/>
        <v>0</v>
      </c>
      <c r="I35" s="128"/>
      <c r="J35" s="13">
        <v>211.59</v>
      </c>
      <c r="K35" s="13">
        <f t="shared" si="2"/>
        <v>0</v>
      </c>
      <c r="L35" s="129"/>
      <c r="M35" s="13">
        <v>317.39</v>
      </c>
      <c r="N35" s="13">
        <f t="shared" si="3"/>
        <v>0</v>
      </c>
      <c r="O35" s="107"/>
      <c r="P35" s="107"/>
      <c r="Q35" s="107"/>
      <c r="R35" s="107"/>
      <c r="S35" s="107"/>
      <c r="T35" s="107"/>
      <c r="U35" s="107"/>
      <c r="V35" s="15">
        <f t="shared" si="4"/>
        <v>0</v>
      </c>
      <c r="W35" s="107"/>
      <c r="X35" s="107"/>
      <c r="Y35" s="16" t="s">
        <v>168</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s="102" customFormat="1" ht="15.75">
      <c r="A36" s="242" t="s">
        <v>31</v>
      </c>
      <c r="B36" s="243"/>
      <c r="C36" s="243"/>
      <c r="D36" s="244"/>
      <c r="E36" s="124" t="s">
        <v>28</v>
      </c>
      <c r="F36" s="128"/>
      <c r="G36" s="14">
        <v>390.39</v>
      </c>
      <c r="H36" s="12">
        <f t="shared" si="1"/>
        <v>0</v>
      </c>
      <c r="I36" s="128"/>
      <c r="J36" s="13">
        <v>358.81</v>
      </c>
      <c r="K36" s="13">
        <f t="shared" si="2"/>
        <v>0</v>
      </c>
      <c r="L36" s="129"/>
      <c r="M36" s="13">
        <v>538.22</v>
      </c>
      <c r="N36" s="13">
        <f t="shared" si="3"/>
        <v>0</v>
      </c>
      <c r="O36" s="107"/>
      <c r="P36" s="107"/>
      <c r="Q36" s="107"/>
      <c r="R36" s="107"/>
      <c r="S36" s="107"/>
      <c r="T36" s="107"/>
      <c r="U36" s="107"/>
      <c r="V36" s="15">
        <f t="shared" si="4"/>
        <v>0</v>
      </c>
      <c r="W36" s="107"/>
      <c r="X36" s="107"/>
      <c r="Y36" s="7" t="s">
        <v>161</v>
      </c>
      <c r="Z36" s="101"/>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row>
    <row r="37" spans="1:72" s="106" customFormat="1" ht="15.75">
      <c r="A37" s="242" t="s">
        <v>32</v>
      </c>
      <c r="B37" s="243"/>
      <c r="C37" s="243"/>
      <c r="D37" s="244"/>
      <c r="E37" s="124" t="s">
        <v>28</v>
      </c>
      <c r="F37" s="128"/>
      <c r="G37" s="14">
        <v>231.67</v>
      </c>
      <c r="H37" s="12">
        <f t="shared" si="1"/>
        <v>0</v>
      </c>
      <c r="I37" s="128"/>
      <c r="J37" s="13">
        <v>197.63</v>
      </c>
      <c r="K37" s="13">
        <f t="shared" si="2"/>
        <v>0</v>
      </c>
      <c r="L37" s="129"/>
      <c r="M37" s="13">
        <v>296.45</v>
      </c>
      <c r="N37" s="13">
        <f t="shared" si="3"/>
        <v>0</v>
      </c>
      <c r="O37" s="107"/>
      <c r="P37" s="107"/>
      <c r="Q37" s="107"/>
      <c r="R37" s="107"/>
      <c r="S37" s="107"/>
      <c r="T37" s="107"/>
      <c r="U37" s="107"/>
      <c r="V37" s="15">
        <f t="shared" si="4"/>
        <v>0</v>
      </c>
      <c r="W37" s="107"/>
      <c r="X37" s="107"/>
      <c r="Y37" s="104" t="s">
        <v>162</v>
      </c>
      <c r="Z37" s="105"/>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c r="BO37" s="104"/>
      <c r="BP37" s="104"/>
      <c r="BQ37" s="104"/>
      <c r="BR37" s="104"/>
      <c r="BS37" s="104"/>
      <c r="BT37" s="104"/>
    </row>
    <row r="38" spans="1:72" ht="15.75">
      <c r="A38" s="242" t="s">
        <v>33</v>
      </c>
      <c r="B38" s="243"/>
      <c r="C38" s="243"/>
      <c r="D38" s="244"/>
      <c r="E38" s="124" t="s">
        <v>28</v>
      </c>
      <c r="F38" s="128"/>
      <c r="G38" s="14">
        <v>310.62</v>
      </c>
      <c r="H38" s="12">
        <f t="shared" si="1"/>
        <v>0</v>
      </c>
      <c r="I38" s="128"/>
      <c r="J38" s="13">
        <v>291.24</v>
      </c>
      <c r="K38" s="13">
        <f t="shared" si="2"/>
        <v>0</v>
      </c>
      <c r="L38" s="129"/>
      <c r="M38" s="13">
        <v>436.87</v>
      </c>
      <c r="N38" s="13">
        <f t="shared" si="3"/>
        <v>0</v>
      </c>
      <c r="O38" s="107"/>
      <c r="P38" s="107"/>
      <c r="Q38" s="107"/>
      <c r="R38" s="107"/>
      <c r="S38" s="107"/>
      <c r="T38" s="107"/>
      <c r="U38" s="107"/>
      <c r="V38" s="15">
        <f t="shared" si="4"/>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s="100" customFormat="1" ht="15.75">
      <c r="A39" s="242" t="s">
        <v>34</v>
      </c>
      <c r="B39" s="243"/>
      <c r="C39" s="243"/>
      <c r="D39" s="244"/>
      <c r="E39" s="124" t="s">
        <v>28</v>
      </c>
      <c r="F39" s="128"/>
      <c r="G39" s="14">
        <v>310.62</v>
      </c>
      <c r="H39" s="12">
        <f t="shared" si="1"/>
        <v>0</v>
      </c>
      <c r="I39" s="128"/>
      <c r="J39" s="13">
        <v>291.24</v>
      </c>
      <c r="K39" s="13">
        <f t="shared" si="2"/>
        <v>0</v>
      </c>
      <c r="L39" s="129"/>
      <c r="M39" s="13">
        <v>436.87</v>
      </c>
      <c r="N39" s="13">
        <f t="shared" si="3"/>
        <v>0</v>
      </c>
      <c r="O39" s="107"/>
      <c r="P39" s="107"/>
      <c r="Q39" s="107"/>
      <c r="R39" s="107"/>
      <c r="S39" s="107"/>
      <c r="T39" s="107"/>
      <c r="U39" s="107"/>
      <c r="V39" s="15">
        <f t="shared" si="4"/>
        <v>0</v>
      </c>
      <c r="W39" s="107"/>
      <c r="X39" s="107"/>
      <c r="Y39" s="16" t="s">
        <v>164</v>
      </c>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s="106" customFormat="1" ht="15.75">
      <c r="A40" s="260" t="s">
        <v>128</v>
      </c>
      <c r="B40" s="260"/>
      <c r="C40" s="260"/>
      <c r="D40" s="260"/>
      <c r="E40" s="124" t="s">
        <v>28</v>
      </c>
      <c r="F40" s="128"/>
      <c r="G40" s="14"/>
      <c r="H40" s="12">
        <f t="shared" si="1"/>
        <v>0</v>
      </c>
      <c r="I40" s="128"/>
      <c r="J40" s="13">
        <v>0</v>
      </c>
      <c r="K40" s="13">
        <f t="shared" si="2"/>
        <v>0</v>
      </c>
      <c r="L40" s="129"/>
      <c r="M40" s="13">
        <v>0</v>
      </c>
      <c r="N40" s="13">
        <f t="shared" si="3"/>
        <v>0</v>
      </c>
      <c r="O40" s="107"/>
      <c r="P40" s="107"/>
      <c r="Q40" s="107"/>
      <c r="R40" s="107"/>
      <c r="S40" s="107"/>
      <c r="T40" s="108"/>
      <c r="U40" s="107"/>
      <c r="V40" s="15">
        <f t="shared" si="4"/>
        <v>0</v>
      </c>
      <c r="W40" s="107"/>
      <c r="X40" s="107"/>
      <c r="Y40" s="104"/>
      <c r="Z40" s="105"/>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c r="BQ40" s="104"/>
      <c r="BR40" s="104"/>
      <c r="BS40" s="104"/>
      <c r="BT40" s="104"/>
    </row>
    <row r="41" spans="1:72" ht="15.75">
      <c r="A41" s="242" t="s">
        <v>35</v>
      </c>
      <c r="B41" s="243"/>
      <c r="C41" s="243"/>
      <c r="D41" s="244"/>
      <c r="E41" s="124" t="s">
        <v>28</v>
      </c>
      <c r="F41" s="128"/>
      <c r="G41" s="14">
        <v>199.6</v>
      </c>
      <c r="H41" s="14">
        <f t="shared" si="1"/>
        <v>0</v>
      </c>
      <c r="I41" s="128"/>
      <c r="J41" s="13">
        <v>159.6</v>
      </c>
      <c r="K41" s="13">
        <f t="shared" si="2"/>
        <v>0</v>
      </c>
      <c r="L41" s="129"/>
      <c r="M41" s="13">
        <v>239.4</v>
      </c>
      <c r="N41" s="13">
        <f t="shared" si="3"/>
        <v>0</v>
      </c>
      <c r="O41" s="107"/>
      <c r="P41" s="107"/>
      <c r="Q41" s="107"/>
      <c r="R41" s="107"/>
      <c r="S41" s="107"/>
      <c r="T41" s="108"/>
      <c r="U41" s="107"/>
      <c r="V41" s="15">
        <f t="shared" si="4"/>
        <v>0</v>
      </c>
      <c r="W41" s="107"/>
      <c r="X41" s="107"/>
      <c r="Y41" s="16"/>
      <c r="Z41" s="17"/>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row>
    <row r="42" spans="1:72" s="106" customFormat="1" ht="15.75">
      <c r="A42" s="260" t="s">
        <v>129</v>
      </c>
      <c r="B42" s="260"/>
      <c r="C42" s="260"/>
      <c r="D42" s="260"/>
      <c r="E42" s="124" t="s">
        <v>28</v>
      </c>
      <c r="F42" s="128"/>
      <c r="G42" s="14">
        <v>199.6</v>
      </c>
      <c r="H42" s="14">
        <f t="shared" si="1"/>
        <v>0</v>
      </c>
      <c r="I42" s="128"/>
      <c r="J42" s="13">
        <v>159.6</v>
      </c>
      <c r="K42" s="13">
        <f t="shared" si="2"/>
        <v>0</v>
      </c>
      <c r="L42" s="129"/>
      <c r="M42" s="13">
        <v>239.4</v>
      </c>
      <c r="N42" s="13">
        <f t="shared" si="3"/>
        <v>0</v>
      </c>
      <c r="O42" s="107"/>
      <c r="P42" s="107"/>
      <c r="Q42" s="107"/>
      <c r="R42" s="107"/>
      <c r="S42" s="107"/>
      <c r="T42" s="108"/>
      <c r="U42" s="107"/>
      <c r="V42" s="15">
        <f t="shared" si="4"/>
        <v>0</v>
      </c>
      <c r="W42" s="107"/>
      <c r="X42" s="107"/>
      <c r="Y42" s="104"/>
      <c r="Z42" s="105"/>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c r="BO42" s="104"/>
      <c r="BP42" s="104"/>
      <c r="BQ42" s="104"/>
      <c r="BR42" s="104"/>
      <c r="BS42" s="104"/>
      <c r="BT42" s="104"/>
    </row>
    <row r="43" spans="1:72" s="100" customFormat="1" ht="15.75">
      <c r="A43" s="260" t="s">
        <v>36</v>
      </c>
      <c r="B43" s="260"/>
      <c r="C43" s="260"/>
      <c r="D43" s="260"/>
      <c r="E43" s="124" t="s">
        <v>28</v>
      </c>
      <c r="F43" s="128"/>
      <c r="G43" s="14">
        <v>199.6</v>
      </c>
      <c r="H43" s="14">
        <f t="shared" si="1"/>
        <v>0</v>
      </c>
      <c r="I43" s="128"/>
      <c r="J43" s="13">
        <v>159.6</v>
      </c>
      <c r="K43" s="13">
        <f t="shared" si="2"/>
        <v>0</v>
      </c>
      <c r="L43" s="129"/>
      <c r="M43" s="13">
        <v>239.4</v>
      </c>
      <c r="N43" s="13">
        <f t="shared" si="3"/>
        <v>0</v>
      </c>
      <c r="O43" s="107"/>
      <c r="P43" s="107"/>
      <c r="Q43" s="107"/>
      <c r="R43" s="107"/>
      <c r="S43" s="107"/>
      <c r="T43" s="108"/>
      <c r="U43" s="107"/>
      <c r="V43" s="15">
        <f t="shared" si="4"/>
        <v>0</v>
      </c>
      <c r="W43" s="107"/>
      <c r="X43" s="107"/>
      <c r="Y43" s="16"/>
      <c r="Z43" s="17"/>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row>
    <row r="44" spans="1:72" s="100" customFormat="1" ht="15.75">
      <c r="A44" s="260" t="s">
        <v>37</v>
      </c>
      <c r="B44" s="260"/>
      <c r="C44" s="260"/>
      <c r="D44" s="260"/>
      <c r="E44" s="124" t="s">
        <v>28</v>
      </c>
      <c r="F44" s="128"/>
      <c r="G44" s="14">
        <v>211.15</v>
      </c>
      <c r="H44" s="12">
        <f t="shared" si="1"/>
        <v>0</v>
      </c>
      <c r="I44" s="128"/>
      <c r="J44" s="13">
        <v>173.29</v>
      </c>
      <c r="K44" s="13">
        <f t="shared" si="2"/>
        <v>0</v>
      </c>
      <c r="L44" s="129"/>
      <c r="M44" s="13">
        <v>259.94</v>
      </c>
      <c r="N44" s="13">
        <f t="shared" si="3"/>
        <v>0</v>
      </c>
      <c r="O44" s="107"/>
      <c r="P44" s="107"/>
      <c r="Q44" s="107"/>
      <c r="R44" s="107"/>
      <c r="S44" s="107"/>
      <c r="T44" s="108"/>
      <c r="U44" s="107"/>
      <c r="V44" s="15">
        <f t="shared" si="4"/>
        <v>0</v>
      </c>
      <c r="W44" s="107"/>
      <c r="X44" s="107"/>
      <c r="Y44" s="16" t="s">
        <v>166</v>
      </c>
      <c r="Z44" s="17"/>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row>
    <row r="45" spans="1:72" ht="15.75">
      <c r="A45" s="260" t="s">
        <v>38</v>
      </c>
      <c r="B45" s="260"/>
      <c r="C45" s="260"/>
      <c r="D45" s="260"/>
      <c r="E45" s="124" t="s">
        <v>28</v>
      </c>
      <c r="F45" s="128"/>
      <c r="G45" s="14">
        <v>199.6</v>
      </c>
      <c r="H45" s="12">
        <f t="shared" si="1"/>
        <v>0</v>
      </c>
      <c r="I45" s="128"/>
      <c r="J45" s="13">
        <v>159.6</v>
      </c>
      <c r="K45" s="13">
        <f t="shared" si="2"/>
        <v>0</v>
      </c>
      <c r="L45" s="129"/>
      <c r="M45" s="13">
        <v>239.4</v>
      </c>
      <c r="N45" s="13">
        <f t="shared" si="3"/>
        <v>0</v>
      </c>
      <c r="O45" s="107"/>
      <c r="P45" s="107"/>
      <c r="Q45" s="107"/>
      <c r="R45" s="107"/>
      <c r="S45" s="107"/>
      <c r="T45" s="108"/>
      <c r="U45" s="107"/>
      <c r="V45" s="15">
        <f t="shared" si="4"/>
        <v>0</v>
      </c>
      <c r="W45" s="107"/>
      <c r="X45" s="107"/>
      <c r="Y45" s="16" t="s">
        <v>165</v>
      </c>
      <c r="Z45" s="17"/>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row>
    <row r="46" spans="1:72" ht="15.75">
      <c r="A46" s="260" t="s">
        <v>39</v>
      </c>
      <c r="B46" s="260"/>
      <c r="C46" s="260"/>
      <c r="D46" s="260"/>
      <c r="E46" s="124" t="s">
        <v>28</v>
      </c>
      <c r="F46" s="128"/>
      <c r="G46" s="14">
        <v>187.81</v>
      </c>
      <c r="H46" s="14">
        <f t="shared" si="1"/>
        <v>0</v>
      </c>
      <c r="I46" s="128"/>
      <c r="J46" s="13">
        <v>145.62</v>
      </c>
      <c r="K46" s="13">
        <f t="shared" si="2"/>
        <v>0</v>
      </c>
      <c r="L46" s="129"/>
      <c r="M46" s="13">
        <v>218.43</v>
      </c>
      <c r="N46" s="13">
        <f t="shared" si="3"/>
        <v>0</v>
      </c>
      <c r="O46" s="107"/>
      <c r="P46" s="107"/>
      <c r="Q46" s="107"/>
      <c r="R46" s="107"/>
      <c r="S46" s="107"/>
      <c r="T46" s="108"/>
      <c r="U46" s="107"/>
      <c r="V46" s="15">
        <f t="shared" si="4"/>
        <v>0</v>
      </c>
      <c r="W46" s="107"/>
      <c r="X46" s="107"/>
      <c r="Y46" s="16"/>
      <c r="Z46" s="17"/>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row>
    <row r="47" spans="1:72" s="100" customFormat="1" ht="15.75">
      <c r="A47" s="242" t="s">
        <v>40</v>
      </c>
      <c r="B47" s="243"/>
      <c r="C47" s="243"/>
      <c r="D47" s="244"/>
      <c r="E47" s="124" t="s">
        <v>28</v>
      </c>
      <c r="F47" s="128"/>
      <c r="G47" s="14"/>
      <c r="H47" s="14">
        <f t="shared" si="1"/>
        <v>0</v>
      </c>
      <c r="I47" s="128"/>
      <c r="J47" s="13">
        <v>0</v>
      </c>
      <c r="K47" s="13">
        <f t="shared" si="2"/>
        <v>0</v>
      </c>
      <c r="L47" s="129"/>
      <c r="M47" s="13"/>
      <c r="N47" s="13">
        <f t="shared" si="3"/>
        <v>0</v>
      </c>
      <c r="O47" s="107"/>
      <c r="P47" s="107"/>
      <c r="Q47" s="107"/>
      <c r="R47" s="107"/>
      <c r="S47" s="107"/>
      <c r="T47" s="108"/>
      <c r="U47" s="107"/>
      <c r="V47" s="15">
        <f t="shared" si="4"/>
        <v>0</v>
      </c>
      <c r="W47" s="107"/>
      <c r="X47" s="107"/>
      <c r="Y47" s="3"/>
      <c r="Z47" s="17"/>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row>
    <row r="48" spans="1:72" s="100" customFormat="1" ht="15.75">
      <c r="A48" s="242" t="s">
        <v>41</v>
      </c>
      <c r="B48" s="243"/>
      <c r="C48" s="243"/>
      <c r="D48" s="244"/>
      <c r="E48" s="124" t="s">
        <v>28</v>
      </c>
      <c r="F48" s="128"/>
      <c r="G48" s="14">
        <v>187.81</v>
      </c>
      <c r="H48" s="14">
        <f t="shared" si="1"/>
        <v>0</v>
      </c>
      <c r="I48" s="128"/>
      <c r="J48" s="13">
        <v>145.62</v>
      </c>
      <c r="K48" s="13">
        <f t="shared" si="2"/>
        <v>0</v>
      </c>
      <c r="L48" s="129"/>
      <c r="M48" s="13">
        <v>218.43</v>
      </c>
      <c r="N48" s="13">
        <f t="shared" si="3"/>
        <v>0</v>
      </c>
      <c r="O48" s="107"/>
      <c r="P48" s="107"/>
      <c r="Q48" s="107"/>
      <c r="R48" s="107"/>
      <c r="S48" s="107"/>
      <c r="T48" s="107"/>
      <c r="U48" s="107"/>
      <c r="V48" s="15">
        <f t="shared" si="4"/>
        <v>0</v>
      </c>
      <c r="W48" s="107"/>
      <c r="X48" s="107"/>
      <c r="Y48" s="16" t="s">
        <v>167</v>
      </c>
      <c r="Z48" s="17"/>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row>
    <row r="49" spans="1:72" ht="15.75">
      <c r="A49" s="242" t="s">
        <v>42</v>
      </c>
      <c r="B49" s="243"/>
      <c r="C49" s="243"/>
      <c r="D49" s="244"/>
      <c r="E49" s="124" t="s">
        <v>28</v>
      </c>
      <c r="F49" s="128"/>
      <c r="G49" s="14">
        <v>94.81</v>
      </c>
      <c r="H49" s="14">
        <f>F49*G49</f>
        <v>0</v>
      </c>
      <c r="I49" s="128"/>
      <c r="J49" s="13">
        <v>145.62</v>
      </c>
      <c r="K49" s="13">
        <f t="shared" si="2"/>
        <v>0</v>
      </c>
      <c r="L49" s="129"/>
      <c r="M49" s="13">
        <v>218.43</v>
      </c>
      <c r="N49" s="13">
        <f t="shared" si="3"/>
        <v>0</v>
      </c>
      <c r="O49" s="109"/>
      <c r="P49" s="109"/>
      <c r="Q49" s="109"/>
      <c r="R49" s="109"/>
      <c r="S49" s="109"/>
      <c r="T49" s="109"/>
      <c r="U49" s="107"/>
      <c r="V49" s="15">
        <f t="shared" si="4"/>
        <v>0</v>
      </c>
      <c r="W49" s="107"/>
      <c r="X49" s="107"/>
      <c r="Y49" s="16"/>
      <c r="Z49" s="17"/>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row>
    <row r="50" spans="1:72" ht="15.75">
      <c r="A50" s="167" t="s">
        <v>169</v>
      </c>
      <c r="B50" s="168"/>
      <c r="C50" s="168"/>
      <c r="D50" s="169"/>
      <c r="E50" s="124" t="s">
        <v>28</v>
      </c>
      <c r="F50" s="128"/>
      <c r="G50" s="12">
        <v>243.45</v>
      </c>
      <c r="H50" s="12">
        <f t="shared" ref="H50:H56" si="5">F50*G50</f>
        <v>0</v>
      </c>
      <c r="I50" s="128"/>
      <c r="J50" s="13">
        <v>211.59</v>
      </c>
      <c r="K50" s="13">
        <f t="shared" si="2"/>
        <v>0</v>
      </c>
      <c r="L50" s="129"/>
      <c r="M50" s="13">
        <v>317.39</v>
      </c>
      <c r="N50" s="13">
        <f t="shared" si="3"/>
        <v>0</v>
      </c>
      <c r="O50" s="109"/>
      <c r="P50" s="109"/>
      <c r="Q50" s="109"/>
      <c r="R50" s="109"/>
      <c r="S50" s="109"/>
      <c r="T50" s="109"/>
      <c r="U50" s="107"/>
      <c r="V50" s="15">
        <v>0</v>
      </c>
      <c r="W50" s="107"/>
      <c r="X50" s="107"/>
      <c r="Y50" s="16" t="s">
        <v>170</v>
      </c>
      <c r="Z50" s="17"/>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row>
    <row r="51" spans="1:72" ht="15.75">
      <c r="A51" s="260" t="s">
        <v>27</v>
      </c>
      <c r="B51" s="260"/>
      <c r="C51" s="260"/>
      <c r="D51" s="260"/>
      <c r="E51" s="124" t="s">
        <v>28</v>
      </c>
      <c r="F51" s="128"/>
      <c r="G51" s="12">
        <v>339.75</v>
      </c>
      <c r="H51" s="12">
        <f t="shared" si="5"/>
        <v>0</v>
      </c>
      <c r="I51" s="128"/>
      <c r="J51" s="13">
        <v>325.79000000000002</v>
      </c>
      <c r="K51" s="13">
        <f t="shared" si="2"/>
        <v>0</v>
      </c>
      <c r="L51" s="129"/>
      <c r="M51" s="13">
        <v>488.68</v>
      </c>
      <c r="N51" s="13">
        <f t="shared" si="3"/>
        <v>0</v>
      </c>
      <c r="O51" s="107"/>
      <c r="P51" s="107"/>
      <c r="Q51" s="107"/>
      <c r="R51" s="107"/>
      <c r="S51" s="107"/>
      <c r="T51" s="107"/>
      <c r="U51" s="107"/>
      <c r="V51" s="15">
        <f>+O51+P51+Q51+R51+S51+T51+U51-W51-X51</f>
        <v>0</v>
      </c>
      <c r="W51" s="107"/>
      <c r="X51" s="107"/>
      <c r="Y51" s="16"/>
      <c r="Z51" s="17"/>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row>
    <row r="52" spans="1:72" ht="15.75">
      <c r="A52" s="260" t="s">
        <v>29</v>
      </c>
      <c r="B52" s="260"/>
      <c r="C52" s="260"/>
      <c r="D52" s="260"/>
      <c r="E52" s="124" t="s">
        <v>28</v>
      </c>
      <c r="F52" s="128"/>
      <c r="G52" s="12">
        <v>339.75</v>
      </c>
      <c r="H52" s="12">
        <f t="shared" si="5"/>
        <v>0</v>
      </c>
      <c r="I52" s="128"/>
      <c r="J52" s="13">
        <v>325.79000000000002</v>
      </c>
      <c r="K52" s="13">
        <f t="shared" si="2"/>
        <v>0</v>
      </c>
      <c r="L52" s="129"/>
      <c r="M52" s="13">
        <v>488.68</v>
      </c>
      <c r="N52" s="13">
        <f t="shared" si="3"/>
        <v>0</v>
      </c>
      <c r="O52" s="107"/>
      <c r="P52" s="107"/>
      <c r="Q52" s="107"/>
      <c r="R52" s="107"/>
      <c r="S52" s="107"/>
      <c r="T52" s="107"/>
      <c r="U52" s="107"/>
      <c r="V52" s="15">
        <f>+O52+P52+Q52+R52+S52+T52+U52-W52-X52</f>
        <v>0</v>
      </c>
      <c r="W52" s="107"/>
      <c r="X52" s="107"/>
      <c r="Y52" s="16"/>
      <c r="Z52" s="17"/>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row>
    <row r="53" spans="1:72" ht="15.75">
      <c r="A53" s="242" t="s">
        <v>43</v>
      </c>
      <c r="B53" s="243"/>
      <c r="C53" s="243"/>
      <c r="D53" s="244"/>
      <c r="E53" s="124" t="s">
        <v>28</v>
      </c>
      <c r="F53" s="128"/>
      <c r="G53" s="12">
        <v>339.75</v>
      </c>
      <c r="H53" s="12">
        <f t="shared" si="5"/>
        <v>0</v>
      </c>
      <c r="I53" s="128"/>
      <c r="J53" s="13">
        <v>325.79000000000002</v>
      </c>
      <c r="K53" s="13">
        <f t="shared" si="2"/>
        <v>0</v>
      </c>
      <c r="L53" s="129"/>
      <c r="M53" s="13">
        <v>488.68</v>
      </c>
      <c r="N53" s="13">
        <f t="shared" si="3"/>
        <v>0</v>
      </c>
      <c r="O53" s="107"/>
      <c r="P53" s="107"/>
      <c r="Q53" s="107"/>
      <c r="R53" s="107"/>
      <c r="S53" s="107"/>
      <c r="T53" s="107"/>
      <c r="U53" s="107"/>
      <c r="V53" s="15">
        <f t="shared" si="4"/>
        <v>0</v>
      </c>
      <c r="W53" s="107"/>
      <c r="X53" s="107"/>
      <c r="Y53" s="16"/>
      <c r="Z53" s="17"/>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row>
    <row r="54" spans="1:72" ht="15.75">
      <c r="A54" s="242" t="s">
        <v>44</v>
      </c>
      <c r="B54" s="243"/>
      <c r="C54" s="243"/>
      <c r="D54" s="244"/>
      <c r="E54" s="124" t="s">
        <v>28</v>
      </c>
      <c r="F54" s="128"/>
      <c r="G54" s="12">
        <v>339.75</v>
      </c>
      <c r="H54" s="12">
        <f t="shared" si="5"/>
        <v>0</v>
      </c>
      <c r="I54" s="128"/>
      <c r="J54" s="13">
        <v>325.79000000000002</v>
      </c>
      <c r="K54" s="13">
        <f t="shared" si="2"/>
        <v>0</v>
      </c>
      <c r="L54" s="129"/>
      <c r="M54" s="13">
        <v>488.68</v>
      </c>
      <c r="N54" s="13">
        <f t="shared" si="3"/>
        <v>0</v>
      </c>
      <c r="O54" s="107"/>
      <c r="P54" s="107"/>
      <c r="Q54" s="107"/>
      <c r="R54" s="107"/>
      <c r="S54" s="107"/>
      <c r="T54" s="107"/>
      <c r="U54" s="107"/>
      <c r="V54" s="15">
        <f t="shared" si="4"/>
        <v>0</v>
      </c>
      <c r="W54" s="107"/>
      <c r="X54" s="107"/>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15.75">
      <c r="A55" s="242" t="s">
        <v>45</v>
      </c>
      <c r="B55" s="243"/>
      <c r="C55" s="243"/>
      <c r="D55" s="244"/>
      <c r="E55" s="124" t="s">
        <v>28</v>
      </c>
      <c r="F55" s="128"/>
      <c r="G55" s="14">
        <v>1004.49</v>
      </c>
      <c r="H55" s="14">
        <f t="shared" si="5"/>
        <v>0</v>
      </c>
      <c r="I55" s="128"/>
      <c r="J55" s="13">
        <v>1164.98</v>
      </c>
      <c r="K55" s="13">
        <f t="shared" si="2"/>
        <v>0</v>
      </c>
      <c r="L55" s="129"/>
      <c r="M55" s="13">
        <v>1747.46</v>
      </c>
      <c r="N55" s="13">
        <f t="shared" si="3"/>
        <v>0</v>
      </c>
      <c r="O55" s="107"/>
      <c r="P55" s="107"/>
      <c r="Q55" s="107"/>
      <c r="R55" s="107"/>
      <c r="S55" s="107"/>
      <c r="T55" s="107"/>
      <c r="U55" s="107"/>
      <c r="V55" s="15">
        <f t="shared" si="4"/>
        <v>0</v>
      </c>
      <c r="W55" s="107"/>
      <c r="X55" s="107"/>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15.75">
      <c r="A56" s="242" t="s">
        <v>46</v>
      </c>
      <c r="B56" s="243"/>
      <c r="C56" s="243"/>
      <c r="D56" s="244"/>
      <c r="E56" s="124" t="s">
        <v>28</v>
      </c>
      <c r="F56" s="128"/>
      <c r="G56" s="14"/>
      <c r="H56" s="14">
        <f t="shared" si="5"/>
        <v>0</v>
      </c>
      <c r="I56" s="128"/>
      <c r="J56" s="13">
        <f t="shared" ref="J56" si="6">G56*1.5</f>
        <v>0</v>
      </c>
      <c r="K56" s="13">
        <f t="shared" si="2"/>
        <v>0</v>
      </c>
      <c r="L56" s="129"/>
      <c r="M56" s="13">
        <f t="shared" ref="M56" si="7">G56*2.25</f>
        <v>0</v>
      </c>
      <c r="N56" s="13">
        <f t="shared" si="3"/>
        <v>0</v>
      </c>
      <c r="O56" s="107"/>
      <c r="P56" s="107"/>
      <c r="Q56" s="107"/>
      <c r="R56" s="107"/>
      <c r="S56" s="107"/>
      <c r="T56" s="107"/>
      <c r="U56" s="107"/>
      <c r="V56" s="15">
        <f t="shared" si="4"/>
        <v>0</v>
      </c>
      <c r="W56" s="107"/>
      <c r="X56" s="107"/>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15.75">
      <c r="A57" s="7"/>
      <c r="B57" s="7"/>
      <c r="C57" s="7"/>
      <c r="D57" s="7"/>
      <c r="E57" s="7"/>
      <c r="F57" s="7">
        <f>V57</f>
        <v>0</v>
      </c>
      <c r="G57" s="6" t="s">
        <v>47</v>
      </c>
      <c r="H57" s="19">
        <f>SUM(H34:H56)</f>
        <v>0</v>
      </c>
      <c r="I57" s="103"/>
      <c r="J57" s="6" t="s">
        <v>48</v>
      </c>
      <c r="K57" s="6">
        <f>SUM(K34:K56)</f>
        <v>0</v>
      </c>
      <c r="L57" s="145"/>
      <c r="M57" s="21" t="s">
        <v>48</v>
      </c>
      <c r="N57" s="6">
        <f>SUM(N34:N56)</f>
        <v>0</v>
      </c>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7"/>
      <c r="B58" s="7"/>
      <c r="C58" s="7"/>
      <c r="D58" s="7"/>
      <c r="E58" s="7"/>
      <c r="F58" s="7"/>
      <c r="G58" s="6" t="s">
        <v>49</v>
      </c>
      <c r="H58" s="19">
        <f>H57+K57+N57</f>
        <v>0</v>
      </c>
      <c r="I58" s="22"/>
      <c r="J58" s="22"/>
      <c r="K58" s="22"/>
      <c r="L58" s="7"/>
      <c r="M58" s="23"/>
      <c r="N58" s="22"/>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261" t="s">
        <v>50</v>
      </c>
      <c r="B59" s="261"/>
      <c r="C59" s="261"/>
      <c r="D59" s="261"/>
      <c r="E59" s="24"/>
      <c r="F59" s="25"/>
      <c r="G59" s="26" t="s">
        <v>51</v>
      </c>
      <c r="H59" s="6">
        <f>+H58*0.06</f>
        <v>0</v>
      </c>
      <c r="I59" s="22"/>
      <c r="J59" s="7"/>
      <c r="K59" s="7"/>
      <c r="L59" s="7"/>
      <c r="M59" s="7"/>
      <c r="N59" s="7"/>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27"/>
      <c r="B60" s="7"/>
      <c r="C60" s="7"/>
      <c r="D60" s="7"/>
      <c r="E60" s="7"/>
      <c r="F60" s="7"/>
      <c r="G60" s="124"/>
      <c r="H60" s="14">
        <f>+H58+H59</f>
        <v>0</v>
      </c>
      <c r="I60" s="22"/>
      <c r="J60" s="7"/>
      <c r="K60" s="7"/>
      <c r="L60" s="7"/>
      <c r="M60" s="7"/>
      <c r="N60" s="7"/>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62" t="s">
        <v>52</v>
      </c>
      <c r="B61" s="262"/>
      <c r="C61" s="262"/>
      <c r="D61" s="262"/>
      <c r="E61" s="16"/>
      <c r="F61" s="16"/>
      <c r="G61" s="16"/>
      <c r="H61" s="16"/>
      <c r="I61" s="16"/>
      <c r="J61" s="16"/>
      <c r="K61" s="16"/>
      <c r="L61" s="16"/>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55" t="s">
        <v>7</v>
      </c>
      <c r="B62" s="255"/>
      <c r="C62" s="255"/>
      <c r="D62" s="255"/>
      <c r="E62" s="28" t="s">
        <v>8</v>
      </c>
      <c r="F62" s="118" t="s">
        <v>9</v>
      </c>
      <c r="G62" s="118" t="s">
        <v>10</v>
      </c>
      <c r="H62" s="118" t="s">
        <v>0</v>
      </c>
      <c r="I62" s="38"/>
      <c r="J62" s="118" t="s">
        <v>53</v>
      </c>
      <c r="K62" s="118" t="s">
        <v>54</v>
      </c>
      <c r="L62" s="118" t="s">
        <v>55</v>
      </c>
      <c r="M62" s="118" t="s">
        <v>56</v>
      </c>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33.6" customHeight="1">
      <c r="A63" s="257" t="s">
        <v>133</v>
      </c>
      <c r="B63" s="258"/>
      <c r="C63" s="258"/>
      <c r="D63" s="258"/>
      <c r="E63" s="31" t="s">
        <v>57</v>
      </c>
      <c r="F63" s="146">
        <v>0</v>
      </c>
      <c r="G63" s="127">
        <v>170</v>
      </c>
      <c r="H63" s="127">
        <f t="shared" ref="H63:H69" si="8">F63*G63</f>
        <v>0</v>
      </c>
      <c r="I63" s="30"/>
      <c r="J63" s="31"/>
      <c r="K63" s="31"/>
      <c r="L63" s="31"/>
      <c r="M63" s="31">
        <f>J63+K63+L63</f>
        <v>0</v>
      </c>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33.6" customHeight="1">
      <c r="A64" s="257" t="s">
        <v>134</v>
      </c>
      <c r="B64" s="258"/>
      <c r="C64" s="258"/>
      <c r="D64" s="258"/>
      <c r="E64" s="31" t="s">
        <v>57</v>
      </c>
      <c r="F64" s="146">
        <v>0</v>
      </c>
      <c r="G64" s="127">
        <v>180</v>
      </c>
      <c r="H64" s="127">
        <f t="shared" si="8"/>
        <v>0</v>
      </c>
      <c r="I64" s="30"/>
      <c r="J64" s="31"/>
      <c r="K64" s="31"/>
      <c r="L64" s="31"/>
      <c r="M64" s="31">
        <f>J64+K64+L64</f>
        <v>0</v>
      </c>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33.6" customHeight="1">
      <c r="A65" s="257" t="s">
        <v>58</v>
      </c>
      <c r="B65" s="258"/>
      <c r="C65" s="258"/>
      <c r="D65" s="258"/>
      <c r="E65" s="31" t="s">
        <v>57</v>
      </c>
      <c r="F65" s="146">
        <v>0</v>
      </c>
      <c r="G65" s="127">
        <v>80</v>
      </c>
      <c r="H65" s="127">
        <f t="shared" si="8"/>
        <v>0</v>
      </c>
      <c r="I65" s="30"/>
      <c r="J65" s="31"/>
      <c r="K65" s="31"/>
      <c r="L65" s="31"/>
      <c r="M65" s="31">
        <f>J65+K65+L65</f>
        <v>0</v>
      </c>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33.6" customHeight="1">
      <c r="A66" s="257" t="s">
        <v>135</v>
      </c>
      <c r="B66" s="258"/>
      <c r="C66" s="258"/>
      <c r="D66" s="258"/>
      <c r="E66" s="31" t="s">
        <v>57</v>
      </c>
      <c r="F66" s="146">
        <v>0</v>
      </c>
      <c r="G66" s="127">
        <v>150</v>
      </c>
      <c r="H66" s="127">
        <f t="shared" si="8"/>
        <v>0</v>
      </c>
      <c r="I66" s="30"/>
      <c r="J66" s="31"/>
      <c r="K66" s="31"/>
      <c r="L66" s="31"/>
      <c r="M66" s="31">
        <f>J66+K66+L66</f>
        <v>0</v>
      </c>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33.6" customHeight="1">
      <c r="A67" s="257"/>
      <c r="B67" s="258"/>
      <c r="C67" s="258"/>
      <c r="D67" s="258"/>
      <c r="E67" s="31" t="s">
        <v>57</v>
      </c>
      <c r="F67" s="146">
        <v>0</v>
      </c>
      <c r="G67" s="127"/>
      <c r="H67" s="127">
        <f t="shared" si="8"/>
        <v>0</v>
      </c>
      <c r="I67" s="30"/>
      <c r="J67" s="31"/>
      <c r="K67" s="31"/>
      <c r="L67" s="31"/>
      <c r="M67" s="31">
        <f t="shared" ref="M67:M69" si="9">J67+K67+L67</f>
        <v>0</v>
      </c>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33.6" customHeight="1">
      <c r="A68" s="257"/>
      <c r="B68" s="258"/>
      <c r="C68" s="258"/>
      <c r="D68" s="258"/>
      <c r="E68" s="31" t="s">
        <v>59</v>
      </c>
      <c r="F68" s="146">
        <v>0</v>
      </c>
      <c r="G68" s="127"/>
      <c r="H68" s="127">
        <f t="shared" si="8"/>
        <v>0</v>
      </c>
      <c r="I68" s="30"/>
      <c r="J68" s="31"/>
      <c r="K68" s="31"/>
      <c r="L68" s="31"/>
      <c r="M68" s="31">
        <f t="shared" si="9"/>
        <v>0</v>
      </c>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33.6" customHeight="1">
      <c r="A69" s="257" t="s">
        <v>60</v>
      </c>
      <c r="B69" s="258"/>
      <c r="C69" s="258"/>
      <c r="D69" s="258"/>
      <c r="E69" s="31" t="s">
        <v>61</v>
      </c>
      <c r="F69" s="146">
        <v>0</v>
      </c>
      <c r="G69" s="127">
        <v>2.5</v>
      </c>
      <c r="H69" s="127">
        <f t="shared" si="8"/>
        <v>0</v>
      </c>
      <c r="I69" s="30"/>
      <c r="J69" s="31"/>
      <c r="K69" s="31"/>
      <c r="L69" s="31"/>
      <c r="M69" s="31">
        <f t="shared" si="9"/>
        <v>0</v>
      </c>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16"/>
      <c r="B70" s="16"/>
      <c r="C70" s="16"/>
      <c r="D70" s="16"/>
      <c r="E70" s="16"/>
      <c r="F70" s="16"/>
      <c r="G70" s="34" t="s">
        <v>62</v>
      </c>
      <c r="H70" s="34">
        <f>SUM(H63:H69)</f>
        <v>0</v>
      </c>
      <c r="I70" s="22"/>
      <c r="J70" s="16"/>
      <c r="K70" s="16"/>
      <c r="L70" s="16"/>
      <c r="M70" s="139"/>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53" t="s">
        <v>63</v>
      </c>
      <c r="B71" s="253"/>
      <c r="C71" s="16"/>
      <c r="D71" s="16"/>
      <c r="E71" s="16"/>
      <c r="F71" s="16"/>
      <c r="G71" s="16"/>
      <c r="H71" s="16"/>
      <c r="I71" s="16"/>
      <c r="J71" s="16"/>
      <c r="K71" s="16"/>
      <c r="L71" s="16"/>
      <c r="M71" s="139"/>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55" t="s">
        <v>7</v>
      </c>
      <c r="B72" s="255"/>
      <c r="C72" s="255"/>
      <c r="D72" s="255"/>
      <c r="E72" s="28" t="s">
        <v>8</v>
      </c>
      <c r="F72" s="118" t="s">
        <v>9</v>
      </c>
      <c r="G72" s="118" t="s">
        <v>10</v>
      </c>
      <c r="H72" s="118" t="s">
        <v>0</v>
      </c>
      <c r="I72" s="38"/>
      <c r="J72" s="35" t="s">
        <v>64</v>
      </c>
      <c r="K72" s="35" t="s">
        <v>65</v>
      </c>
      <c r="L72" s="35" t="s">
        <v>66</v>
      </c>
      <c r="M72" s="35" t="s">
        <v>56</v>
      </c>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21.6" customHeight="1">
      <c r="A73" s="236" t="s">
        <v>67</v>
      </c>
      <c r="B73" s="237"/>
      <c r="C73" s="237"/>
      <c r="D73" s="259"/>
      <c r="E73" s="32" t="s">
        <v>68</v>
      </c>
      <c r="F73" s="147">
        <v>0</v>
      </c>
      <c r="G73" s="30">
        <v>23</v>
      </c>
      <c r="H73" s="33">
        <f>F73*G73</f>
        <v>0</v>
      </c>
      <c r="I73" s="30"/>
      <c r="J73" s="36"/>
      <c r="K73" s="36"/>
      <c r="L73" s="36"/>
      <c r="M73" s="36">
        <f>J73+K73+L73</f>
        <v>0</v>
      </c>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21.6" customHeight="1">
      <c r="A74" s="236" t="s">
        <v>69</v>
      </c>
      <c r="B74" s="237"/>
      <c r="C74" s="237"/>
      <c r="D74" s="259"/>
      <c r="E74" s="32" t="s">
        <v>68</v>
      </c>
      <c r="F74" s="147">
        <v>0</v>
      </c>
      <c r="G74" s="29">
        <v>24</v>
      </c>
      <c r="H74" s="33">
        <f>F74*G74</f>
        <v>0</v>
      </c>
      <c r="I74" s="30"/>
      <c r="J74" s="36"/>
      <c r="K74" s="36"/>
      <c r="L74" s="36"/>
      <c r="M74" s="36">
        <f>J74+K74+L74</f>
        <v>0</v>
      </c>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16"/>
      <c r="B75" s="16"/>
      <c r="C75" s="16"/>
      <c r="D75" s="16"/>
      <c r="E75" s="16"/>
      <c r="F75" s="16"/>
      <c r="G75" s="118" t="s">
        <v>70</v>
      </c>
      <c r="H75" s="34">
        <f>SUM(H73:H74)</f>
        <v>0</v>
      </c>
      <c r="I75" s="30"/>
      <c r="J75" s="16"/>
      <c r="K75" s="16"/>
      <c r="L75" s="16"/>
      <c r="M75" s="16"/>
      <c r="N75" s="16"/>
      <c r="O75" s="16"/>
      <c r="P75" s="16"/>
      <c r="Q75" s="16"/>
      <c r="R75" s="16"/>
      <c r="S75" s="16"/>
      <c r="T75" s="16"/>
      <c r="U75" s="16"/>
      <c r="V75" s="16"/>
      <c r="W75" s="16"/>
      <c r="X75" s="16"/>
      <c r="Y75" s="1"/>
      <c r="Z75" s="120"/>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row>
    <row r="76" spans="1:72" ht="15.75">
      <c r="A76" s="253" t="s">
        <v>71</v>
      </c>
      <c r="B76" s="253"/>
      <c r="C76" s="16"/>
      <c r="D76" s="16"/>
      <c r="E76" s="16"/>
      <c r="F76" s="16"/>
      <c r="G76" s="16"/>
      <c r="H76" s="16"/>
      <c r="I76" s="16"/>
      <c r="J76" s="16"/>
      <c r="K76" s="16"/>
      <c r="L76" s="16"/>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55" t="s">
        <v>7</v>
      </c>
      <c r="B77" s="255"/>
      <c r="C77" s="255"/>
      <c r="D77" s="255"/>
      <c r="E77" s="28" t="s">
        <v>8</v>
      </c>
      <c r="F77" s="118" t="s">
        <v>9</v>
      </c>
      <c r="G77" s="118" t="s">
        <v>10</v>
      </c>
      <c r="H77" s="118" t="s">
        <v>0</v>
      </c>
      <c r="I77" s="38"/>
      <c r="J77" s="37"/>
      <c r="K77" s="16"/>
      <c r="L77" s="16"/>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20.100000000000001" customHeight="1">
      <c r="A78" s="236" t="s">
        <v>179</v>
      </c>
      <c r="B78" s="237"/>
      <c r="C78" s="237"/>
      <c r="D78" s="237"/>
      <c r="E78" s="32" t="s">
        <v>72</v>
      </c>
      <c r="F78" s="128">
        <v>0</v>
      </c>
      <c r="G78" s="29">
        <v>65</v>
      </c>
      <c r="H78" s="33">
        <f>F78*G78</f>
        <v>0</v>
      </c>
      <c r="I78" s="17"/>
      <c r="J78" s="16"/>
      <c r="K78" s="16"/>
      <c r="L78" s="16"/>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20.100000000000001" customHeight="1">
      <c r="A79" s="236" t="s">
        <v>73</v>
      </c>
      <c r="B79" s="237"/>
      <c r="C79" s="237"/>
      <c r="D79" s="237"/>
      <c r="E79" s="32" t="s">
        <v>72</v>
      </c>
      <c r="F79" s="128">
        <v>0</v>
      </c>
      <c r="G79" s="29">
        <v>250</v>
      </c>
      <c r="H79" s="33">
        <f>F79*G79</f>
        <v>0</v>
      </c>
      <c r="I79" s="17"/>
      <c r="J79" s="16"/>
      <c r="K79" s="16"/>
      <c r="L79" s="16"/>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16"/>
      <c r="B80" s="16"/>
      <c r="C80" s="16"/>
      <c r="D80" s="16"/>
      <c r="E80" s="16"/>
      <c r="F80" s="16"/>
      <c r="G80" s="118" t="s">
        <v>74</v>
      </c>
      <c r="H80" s="34">
        <f>SUM(H78:H79)</f>
        <v>0</v>
      </c>
      <c r="I80" s="22"/>
      <c r="J80" s="16"/>
      <c r="K80" s="16"/>
      <c r="L80" s="16"/>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3" t="s">
        <v>75</v>
      </c>
      <c r="B81" s="16"/>
      <c r="C81" s="16"/>
      <c r="D81" s="16"/>
      <c r="E81" s="16"/>
      <c r="F81" s="16"/>
      <c r="G81" s="38"/>
      <c r="H81" s="22"/>
      <c r="I81" s="22"/>
      <c r="J81" s="16"/>
      <c r="K81" s="16"/>
      <c r="L81" s="16"/>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53" t="s">
        <v>76</v>
      </c>
      <c r="B82" s="253"/>
      <c r="C82" s="16"/>
      <c r="D82" s="16"/>
      <c r="E82" s="16"/>
      <c r="F82" s="16"/>
      <c r="G82" s="16"/>
      <c r="H82" s="16"/>
      <c r="I82" s="16"/>
      <c r="J82" s="254"/>
      <c r="K82" s="254"/>
      <c r="L82" s="16"/>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55" t="s">
        <v>7</v>
      </c>
      <c r="B83" s="255"/>
      <c r="C83" s="255"/>
      <c r="D83" s="255"/>
      <c r="E83" s="28" t="s">
        <v>8</v>
      </c>
      <c r="F83" s="118" t="s">
        <v>9</v>
      </c>
      <c r="G83" s="118" t="s">
        <v>10</v>
      </c>
      <c r="H83" s="118" t="s">
        <v>0</v>
      </c>
      <c r="I83" s="38"/>
      <c r="J83" s="130"/>
      <c r="K83" s="130"/>
      <c r="L83" s="130"/>
      <c r="M83" s="130"/>
      <c r="N83" s="130"/>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24" customHeight="1">
      <c r="A84" s="237" t="s">
        <v>77</v>
      </c>
      <c r="B84" s="237"/>
      <c r="C84" s="237"/>
      <c r="D84" s="237"/>
      <c r="E84" s="39" t="s">
        <v>11</v>
      </c>
      <c r="F84" s="128">
        <v>0</v>
      </c>
      <c r="G84" s="29">
        <v>600</v>
      </c>
      <c r="H84" s="20">
        <f>F84*G84</f>
        <v>0</v>
      </c>
      <c r="I84" s="131"/>
      <c r="J84" s="130"/>
      <c r="K84" s="130"/>
      <c r="L84" s="130"/>
      <c r="M84" s="130"/>
      <c r="N84" s="130"/>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5.75">
      <c r="A85" s="16"/>
      <c r="B85" s="16"/>
      <c r="C85" s="16"/>
      <c r="D85" s="16"/>
      <c r="E85" s="16"/>
      <c r="F85" s="16"/>
      <c r="G85" s="118"/>
      <c r="H85" s="34">
        <f>SUM(H84)</f>
        <v>0</v>
      </c>
      <c r="I85" s="131"/>
      <c r="J85" s="130"/>
      <c r="K85" s="130"/>
      <c r="L85" s="130"/>
      <c r="M85" s="130"/>
      <c r="N85" s="130"/>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5.75">
      <c r="A86" s="253" t="s">
        <v>78</v>
      </c>
      <c r="B86" s="253"/>
      <c r="C86" s="16"/>
      <c r="D86" s="16"/>
      <c r="E86" s="16"/>
      <c r="F86" s="16"/>
      <c r="G86" s="16"/>
      <c r="H86" s="1"/>
      <c r="I86" s="132"/>
      <c r="J86" s="130"/>
      <c r="K86" s="130"/>
      <c r="L86" s="130"/>
      <c r="M86" s="130"/>
      <c r="N86" s="130"/>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255" t="s">
        <v>7</v>
      </c>
      <c r="B87" s="255"/>
      <c r="C87" s="255"/>
      <c r="D87" s="255"/>
      <c r="E87" s="28" t="s">
        <v>8</v>
      </c>
      <c r="F87" s="118" t="s">
        <v>9</v>
      </c>
      <c r="G87" s="118" t="s">
        <v>10</v>
      </c>
      <c r="H87" s="118" t="s">
        <v>0</v>
      </c>
      <c r="I87" s="38"/>
      <c r="J87" s="16"/>
      <c r="K87" s="16"/>
      <c r="L87" s="133"/>
      <c r="M87" s="16"/>
      <c r="N87" s="16"/>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8.600000000000001" customHeight="1">
      <c r="A88" s="236" t="s">
        <v>79</v>
      </c>
      <c r="B88" s="237"/>
      <c r="C88" s="237"/>
      <c r="D88" s="237"/>
      <c r="E88" s="32" t="s">
        <v>80</v>
      </c>
      <c r="F88" s="128">
        <v>0</v>
      </c>
      <c r="G88" s="29">
        <v>900</v>
      </c>
      <c r="H88" s="20">
        <f>F88*G88</f>
        <v>0</v>
      </c>
      <c r="I88" s="22"/>
      <c r="J88" s="16"/>
      <c r="K88" s="16"/>
      <c r="L88" s="16"/>
      <c r="M88" s="16"/>
      <c r="N88" s="16"/>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16"/>
      <c r="G89" s="118" t="s">
        <v>81</v>
      </c>
      <c r="H89" s="34">
        <f>SUM(H88)</f>
        <v>0</v>
      </c>
      <c r="I89" s="22"/>
      <c r="J89" s="16"/>
      <c r="K89" s="16"/>
      <c r="L89" s="16"/>
      <c r="M89" s="16"/>
      <c r="N89" s="16"/>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16"/>
      <c r="F90" s="16"/>
      <c r="G90" s="118" t="s">
        <v>82</v>
      </c>
      <c r="H90" s="34">
        <f>H70+H75+H80+H85+H89+H59+H58+H30</f>
        <v>0</v>
      </c>
      <c r="I90" s="134"/>
      <c r="J90" s="62"/>
      <c r="K90" s="16"/>
      <c r="L90" s="16"/>
      <c r="M90" s="16"/>
      <c r="N90" s="16"/>
      <c r="O90" s="1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3" t="s">
        <v>83</v>
      </c>
      <c r="B91" s="7"/>
      <c r="C91" s="7"/>
      <c r="D91" s="16"/>
      <c r="E91" s="16"/>
      <c r="F91" s="16"/>
      <c r="G91" s="1"/>
      <c r="H91" s="42"/>
      <c r="I91" s="9"/>
      <c r="J91" s="62"/>
      <c r="K91" s="7"/>
      <c r="L91" s="16"/>
      <c r="M91" s="16"/>
      <c r="N91" s="16"/>
      <c r="O91" s="1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256" t="s">
        <v>7</v>
      </c>
      <c r="B92" s="256"/>
      <c r="C92" s="256"/>
      <c r="D92" s="256"/>
      <c r="E92" s="43" t="s">
        <v>8</v>
      </c>
      <c r="F92" s="119" t="s">
        <v>9</v>
      </c>
      <c r="G92" s="119" t="s">
        <v>10</v>
      </c>
      <c r="H92" s="44" t="s">
        <v>0</v>
      </c>
      <c r="I92" s="45" t="s">
        <v>84</v>
      </c>
      <c r="J92" s="46"/>
      <c r="K92" s="46" t="s">
        <v>85</v>
      </c>
      <c r="L92" s="47"/>
      <c r="M92" s="16"/>
      <c r="N92" s="16"/>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236" t="s">
        <v>86</v>
      </c>
      <c r="B93" s="237"/>
      <c r="C93" s="237"/>
      <c r="D93" s="237"/>
      <c r="E93" s="123" t="s">
        <v>87</v>
      </c>
      <c r="F93" s="128"/>
      <c r="G93" s="36">
        <v>2200</v>
      </c>
      <c r="H93" s="48">
        <f>(F93*G93)</f>
        <v>0</v>
      </c>
      <c r="I93" s="49"/>
      <c r="J93" s="50"/>
      <c r="K93" s="51"/>
      <c r="L93" s="62"/>
      <c r="M93" s="16"/>
      <c r="N93" s="16"/>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236" t="s">
        <v>88</v>
      </c>
      <c r="B94" s="237"/>
      <c r="C94" s="237"/>
      <c r="D94" s="237"/>
      <c r="E94" s="123" t="s">
        <v>87</v>
      </c>
      <c r="F94" s="128"/>
      <c r="G94" s="36">
        <v>2000</v>
      </c>
      <c r="H94" s="48">
        <f t="shared" ref="H94:H111" si="10">(F94*G94)</f>
        <v>0</v>
      </c>
      <c r="I94" s="49"/>
      <c r="J94" s="50"/>
      <c r="K94" s="51"/>
      <c r="L94" s="62"/>
      <c r="M94" s="16"/>
      <c r="N94" s="16"/>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236" t="s">
        <v>89</v>
      </c>
      <c r="B95" s="237"/>
      <c r="C95" s="237"/>
      <c r="D95" s="237"/>
      <c r="E95" s="123" t="s">
        <v>87</v>
      </c>
      <c r="F95" s="128"/>
      <c r="G95" s="36">
        <v>7000</v>
      </c>
      <c r="H95" s="48">
        <f t="shared" si="10"/>
        <v>0</v>
      </c>
      <c r="I95" s="49"/>
      <c r="J95" s="50"/>
      <c r="K95" s="51"/>
      <c r="L95" s="62"/>
      <c r="M95" s="16"/>
      <c r="N95" s="16"/>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236" t="s">
        <v>90</v>
      </c>
      <c r="B96" s="237"/>
      <c r="C96" s="237"/>
      <c r="D96" s="237"/>
      <c r="E96" s="123" t="s">
        <v>87</v>
      </c>
      <c r="F96" s="128"/>
      <c r="G96" s="36">
        <v>15200</v>
      </c>
      <c r="H96" s="48">
        <f t="shared" si="10"/>
        <v>0</v>
      </c>
      <c r="I96" s="49"/>
      <c r="J96" s="50"/>
      <c r="K96" s="51"/>
      <c r="L96" s="62"/>
      <c r="M96" s="16"/>
      <c r="N96" s="16"/>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247" t="s">
        <v>91</v>
      </c>
      <c r="B97" s="248"/>
      <c r="C97" s="248"/>
      <c r="D97" s="248"/>
      <c r="E97" s="52" t="s">
        <v>87</v>
      </c>
      <c r="F97" s="128"/>
      <c r="G97" s="53">
        <v>2200</v>
      </c>
      <c r="H97" s="54">
        <f t="shared" si="10"/>
        <v>0</v>
      </c>
      <c r="I97" s="55"/>
      <c r="J97" s="50"/>
      <c r="K97" s="51"/>
      <c r="L97" s="62"/>
      <c r="M97" s="16"/>
      <c r="N97" s="16"/>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236" t="s">
        <v>92</v>
      </c>
      <c r="B98" s="237"/>
      <c r="C98" s="237"/>
      <c r="D98" s="237"/>
      <c r="E98" s="123" t="s">
        <v>87</v>
      </c>
      <c r="F98" s="128"/>
      <c r="G98" s="36">
        <v>2000</v>
      </c>
      <c r="H98" s="48">
        <f t="shared" si="10"/>
        <v>0</v>
      </c>
      <c r="I98" s="49"/>
      <c r="J98" s="50"/>
      <c r="K98" s="51"/>
      <c r="L98" s="62"/>
      <c r="M98" s="16"/>
      <c r="N98" s="16"/>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247" t="s">
        <v>93</v>
      </c>
      <c r="B99" s="248"/>
      <c r="C99" s="248"/>
      <c r="D99" s="248"/>
      <c r="E99" s="52" t="s">
        <v>87</v>
      </c>
      <c r="F99" s="128"/>
      <c r="G99" s="53">
        <v>2500</v>
      </c>
      <c r="H99" s="54">
        <f t="shared" si="10"/>
        <v>0</v>
      </c>
      <c r="I99" s="55"/>
      <c r="J99" s="50"/>
      <c r="K99" s="51"/>
      <c r="L99" s="62"/>
      <c r="M99" s="16"/>
      <c r="N99" s="16"/>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236" t="s">
        <v>94</v>
      </c>
      <c r="B100" s="237"/>
      <c r="C100" s="237"/>
      <c r="D100" s="237"/>
      <c r="E100" s="123" t="s">
        <v>87</v>
      </c>
      <c r="F100" s="128"/>
      <c r="G100" s="36">
        <v>1600</v>
      </c>
      <c r="H100" s="48">
        <f t="shared" si="10"/>
        <v>0</v>
      </c>
      <c r="I100" s="49"/>
      <c r="J100" s="50"/>
      <c r="K100" s="51"/>
      <c r="L100" s="62"/>
      <c r="M100" s="16"/>
      <c r="N100" s="16"/>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249" t="s">
        <v>95</v>
      </c>
      <c r="B101" s="250"/>
      <c r="C101" s="250"/>
      <c r="D101" s="250"/>
      <c r="E101" s="56" t="s">
        <v>87</v>
      </c>
      <c r="F101" s="128"/>
      <c r="G101" s="57">
        <v>1100</v>
      </c>
      <c r="H101" s="58">
        <f t="shared" si="10"/>
        <v>0</v>
      </c>
      <c r="I101" s="49"/>
      <c r="J101" s="50"/>
      <c r="K101" s="51"/>
      <c r="L101" s="62"/>
      <c r="M101" s="16"/>
      <c r="N101" s="16"/>
      <c r="O101" s="16"/>
      <c r="P101" s="16"/>
      <c r="Q101" s="16"/>
      <c r="R101" s="16"/>
      <c r="S101" s="16"/>
      <c r="T101" s="16"/>
      <c r="U101" s="16"/>
      <c r="V101" s="16"/>
      <c r="W101" s="16"/>
      <c r="X101" s="16"/>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236" t="s">
        <v>96</v>
      </c>
      <c r="B102" s="237"/>
      <c r="C102" s="237"/>
      <c r="D102" s="237"/>
      <c r="E102" s="123" t="s">
        <v>87</v>
      </c>
      <c r="F102" s="128"/>
      <c r="G102" s="36">
        <v>2700</v>
      </c>
      <c r="H102" s="48">
        <f t="shared" si="10"/>
        <v>0</v>
      </c>
      <c r="I102" s="59"/>
      <c r="J102" s="50"/>
      <c r="K102" s="51"/>
      <c r="L102" s="62"/>
      <c r="M102" s="16"/>
      <c r="N102" s="16"/>
      <c r="O102" s="16"/>
      <c r="P102" s="16"/>
      <c r="Q102" s="16"/>
      <c r="R102" s="16"/>
      <c r="S102" s="16"/>
      <c r="T102" s="16"/>
      <c r="U102" s="16"/>
      <c r="V102" s="16"/>
      <c r="W102" s="16"/>
      <c r="X102" s="16"/>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238" t="s">
        <v>97</v>
      </c>
      <c r="B103" s="239"/>
      <c r="C103" s="239"/>
      <c r="D103" s="240"/>
      <c r="E103" s="123" t="s">
        <v>87</v>
      </c>
      <c r="F103" s="128"/>
      <c r="G103" s="36">
        <v>2500</v>
      </c>
      <c r="H103" s="48">
        <f t="shared" si="10"/>
        <v>0</v>
      </c>
      <c r="I103" s="59"/>
      <c r="J103" s="50"/>
      <c r="K103" s="51"/>
      <c r="L103" s="62"/>
      <c r="M103" s="16"/>
      <c r="N103" s="16"/>
      <c r="O103" s="16"/>
      <c r="P103" s="16"/>
      <c r="Q103" s="16"/>
      <c r="R103" s="16"/>
      <c r="S103" s="16"/>
      <c r="T103" s="16"/>
      <c r="U103" s="16"/>
      <c r="V103" s="16"/>
      <c r="W103" s="16"/>
      <c r="X103" s="16"/>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236" t="s">
        <v>98</v>
      </c>
      <c r="B104" s="237"/>
      <c r="C104" s="237"/>
      <c r="D104" s="237"/>
      <c r="E104" s="123" t="s">
        <v>87</v>
      </c>
      <c r="F104" s="128"/>
      <c r="G104" s="36">
        <v>13373</v>
      </c>
      <c r="H104" s="48">
        <f t="shared" si="10"/>
        <v>0</v>
      </c>
      <c r="I104" s="59"/>
      <c r="J104" s="50"/>
      <c r="K104" s="51"/>
      <c r="L104" s="62"/>
      <c r="M104" s="16"/>
      <c r="N104" s="16"/>
      <c r="O104" s="16"/>
      <c r="P104" s="16"/>
      <c r="Q104" s="16"/>
      <c r="R104" s="16"/>
      <c r="S104" s="16"/>
      <c r="T104" s="16"/>
      <c r="U104" s="16"/>
      <c r="V104" s="16"/>
      <c r="W104" s="16"/>
      <c r="X104" s="16"/>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238" t="s">
        <v>99</v>
      </c>
      <c r="B105" s="239"/>
      <c r="C105" s="239"/>
      <c r="D105" s="240"/>
      <c r="E105" s="123" t="s">
        <v>87</v>
      </c>
      <c r="F105" s="128"/>
      <c r="G105" s="36">
        <v>800</v>
      </c>
      <c r="H105" s="48">
        <f t="shared" si="10"/>
        <v>0</v>
      </c>
      <c r="I105" s="59"/>
      <c r="J105" s="50"/>
      <c r="K105" s="51"/>
      <c r="L105" s="62"/>
      <c r="M105" s="16"/>
      <c r="N105" s="16"/>
      <c r="O105" s="16"/>
      <c r="P105" s="16"/>
      <c r="Q105" s="16"/>
      <c r="R105" s="16"/>
      <c r="S105" s="16"/>
      <c r="T105" s="16"/>
      <c r="U105" s="16"/>
      <c r="V105" s="16"/>
      <c r="W105" s="16"/>
      <c r="X105" s="16"/>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251" t="s">
        <v>100</v>
      </c>
      <c r="B106" s="252"/>
      <c r="C106" s="252"/>
      <c r="D106" s="252"/>
      <c r="E106" s="4" t="s">
        <v>87</v>
      </c>
      <c r="F106" s="128"/>
      <c r="G106" s="31">
        <v>1900</v>
      </c>
      <c r="H106" s="60">
        <f t="shared" si="10"/>
        <v>0</v>
      </c>
      <c r="I106" s="61"/>
      <c r="J106" s="50"/>
      <c r="K106" s="51"/>
      <c r="L106" s="62"/>
      <c r="M106" s="16"/>
      <c r="N106" s="16"/>
      <c r="O106" s="16"/>
      <c r="P106" s="16"/>
      <c r="Q106" s="16"/>
      <c r="R106" s="16"/>
      <c r="S106" s="16"/>
      <c r="T106" s="16"/>
      <c r="U106" s="16"/>
      <c r="V106" s="16"/>
      <c r="W106" s="16"/>
      <c r="X106" s="16"/>
      <c r="Y106" s="16"/>
      <c r="Z106" s="17"/>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row>
    <row r="107" spans="1:72" ht="15.75">
      <c r="A107" s="236" t="s">
        <v>101</v>
      </c>
      <c r="B107" s="237"/>
      <c r="C107" s="237"/>
      <c r="D107" s="237"/>
      <c r="E107" s="123" t="s">
        <v>87</v>
      </c>
      <c r="F107" s="128"/>
      <c r="G107" s="36">
        <v>2000</v>
      </c>
      <c r="H107" s="48">
        <f t="shared" si="10"/>
        <v>0</v>
      </c>
      <c r="I107" s="59"/>
      <c r="J107" s="50"/>
      <c r="K107" s="51"/>
      <c r="L107" s="62"/>
      <c r="M107" s="16"/>
      <c r="N107" s="16"/>
      <c r="O107" s="16"/>
      <c r="P107" s="16"/>
      <c r="Q107" s="16"/>
      <c r="R107" s="16"/>
      <c r="S107" s="16"/>
      <c r="T107" s="16"/>
      <c r="U107" s="16"/>
      <c r="V107" s="16"/>
      <c r="W107" s="16"/>
      <c r="X107" s="16"/>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236" t="s">
        <v>102</v>
      </c>
      <c r="B108" s="237"/>
      <c r="C108" s="237"/>
      <c r="D108" s="237"/>
      <c r="E108" s="123" t="s">
        <v>87</v>
      </c>
      <c r="F108" s="128"/>
      <c r="G108" s="36">
        <v>200</v>
      </c>
      <c r="H108" s="48">
        <f t="shared" si="10"/>
        <v>0</v>
      </c>
      <c r="I108" s="59"/>
      <c r="J108" s="50"/>
      <c r="K108" s="51"/>
      <c r="L108" s="62"/>
      <c r="M108" s="16"/>
      <c r="N108" s="16"/>
      <c r="O108" s="16"/>
      <c r="P108" s="16"/>
      <c r="Q108" s="16"/>
      <c r="R108" s="16"/>
      <c r="S108" s="16"/>
      <c r="T108" s="16"/>
      <c r="U108" s="16"/>
      <c r="V108" s="16"/>
      <c r="W108" s="16"/>
      <c r="X108" s="16"/>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238" t="s">
        <v>103</v>
      </c>
      <c r="B109" s="239"/>
      <c r="C109" s="239"/>
      <c r="D109" s="240"/>
      <c r="E109" s="123" t="s">
        <v>87</v>
      </c>
      <c r="F109" s="128"/>
      <c r="G109" s="36">
        <v>1100</v>
      </c>
      <c r="H109" s="48">
        <f t="shared" si="10"/>
        <v>0</v>
      </c>
      <c r="I109" s="59"/>
      <c r="J109" s="50"/>
      <c r="K109" s="51"/>
      <c r="L109" s="62"/>
      <c r="M109" s="16"/>
      <c r="N109" s="16"/>
      <c r="O109" s="16"/>
      <c r="P109" s="16"/>
      <c r="Q109" s="16"/>
      <c r="R109" s="16"/>
      <c r="S109" s="16"/>
      <c r="T109" s="16"/>
      <c r="U109" s="16"/>
      <c r="V109" s="16"/>
      <c r="W109" s="16"/>
      <c r="X109" s="16"/>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241" t="s">
        <v>104</v>
      </c>
      <c r="B110" s="241"/>
      <c r="C110" s="241"/>
      <c r="D110" s="241"/>
      <c r="E110" s="63" t="s">
        <v>87</v>
      </c>
      <c r="F110" s="128"/>
      <c r="G110" s="36">
        <v>2200</v>
      </c>
      <c r="H110" s="48">
        <f t="shared" si="10"/>
        <v>0</v>
      </c>
      <c r="I110" s="59"/>
      <c r="J110" s="50"/>
      <c r="K110" s="51"/>
      <c r="L110" s="62"/>
      <c r="M110" s="16"/>
      <c r="N110" s="16"/>
      <c r="O110" s="16"/>
      <c r="P110" s="16"/>
      <c r="Q110" s="16"/>
      <c r="R110" s="16"/>
      <c r="S110" s="16"/>
      <c r="T110" s="16"/>
      <c r="U110" s="16"/>
      <c r="V110" s="16"/>
      <c r="W110" s="16"/>
      <c r="X110" s="16"/>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242" t="s">
        <v>105</v>
      </c>
      <c r="B111" s="243"/>
      <c r="C111" s="243"/>
      <c r="D111" s="244"/>
      <c r="E111" s="4" t="s">
        <v>87</v>
      </c>
      <c r="F111" s="128"/>
      <c r="G111" s="31">
        <v>1420</v>
      </c>
      <c r="H111" s="60">
        <f t="shared" si="10"/>
        <v>0</v>
      </c>
      <c r="I111" s="64"/>
      <c r="J111" s="50"/>
      <c r="K111" s="51"/>
      <c r="L111" s="62"/>
      <c r="M111" s="16"/>
      <c r="N111" s="16"/>
      <c r="O111" s="16"/>
      <c r="P111" s="16"/>
      <c r="Q111" s="16"/>
      <c r="R111" s="16"/>
      <c r="S111" s="16"/>
      <c r="T111" s="16"/>
      <c r="U111" s="16"/>
      <c r="V111" s="16"/>
      <c r="W111" s="16"/>
      <c r="X111" s="16"/>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6.5" thickBot="1">
      <c r="A112" s="236" t="s">
        <v>106</v>
      </c>
      <c r="B112" s="237"/>
      <c r="C112" s="237"/>
      <c r="D112" s="237"/>
      <c r="E112" s="123" t="s">
        <v>87</v>
      </c>
      <c r="F112" s="128"/>
      <c r="G112" s="36">
        <v>383.5</v>
      </c>
      <c r="H112" s="99">
        <f>(F112*G112)</f>
        <v>0</v>
      </c>
      <c r="I112" s="65"/>
      <c r="J112" s="66"/>
      <c r="K112" s="67"/>
      <c r="L112" s="62"/>
      <c r="M112" s="16"/>
      <c r="N112" s="16"/>
      <c r="O112" s="16"/>
      <c r="P112" s="16"/>
      <c r="Q112" s="16"/>
      <c r="R112" s="16"/>
      <c r="S112" s="16"/>
      <c r="T112" s="16"/>
      <c r="U112" s="16"/>
      <c r="V112" s="16"/>
      <c r="W112" s="16"/>
      <c r="X112" s="16"/>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6.5" thickBot="1">
      <c r="A113" s="16"/>
      <c r="B113" s="16"/>
      <c r="C113" s="16"/>
      <c r="D113" s="16"/>
      <c r="E113" s="16"/>
      <c r="F113" s="18"/>
      <c r="G113" s="125" t="s">
        <v>107</v>
      </c>
      <c r="H113" s="110">
        <f>SUM(H93:H112)</f>
        <v>0</v>
      </c>
      <c r="I113" s="68"/>
      <c r="J113" s="69"/>
      <c r="K113" s="70"/>
      <c r="L113" s="135"/>
      <c r="M113" s="7"/>
      <c r="N113" s="7"/>
      <c r="O113" s="16"/>
      <c r="P113" s="16"/>
      <c r="Q113" s="16"/>
      <c r="R113" s="16"/>
      <c r="S113" s="16"/>
      <c r="T113" s="16"/>
      <c r="U113" s="16"/>
      <c r="V113" s="16"/>
      <c r="W113" s="16"/>
      <c r="X113" s="16"/>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6"/>
      <c r="B114" s="16"/>
      <c r="C114" s="16"/>
      <c r="D114" s="16"/>
      <c r="E114" s="16"/>
      <c r="F114" s="7"/>
      <c r="G114" s="38"/>
      <c r="H114" s="22"/>
      <c r="I114" s="71"/>
      <c r="J114" s="18"/>
      <c r="K114" s="137"/>
      <c r="L114" s="136"/>
      <c r="M114" s="7"/>
      <c r="N114" s="7"/>
      <c r="O114" s="16"/>
      <c r="P114" s="16"/>
      <c r="Q114" s="16"/>
      <c r="R114" s="16"/>
      <c r="S114" s="16"/>
      <c r="T114" s="16"/>
      <c r="U114" s="16"/>
      <c r="V114" s="16"/>
      <c r="W114" s="16"/>
      <c r="X114" s="16"/>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6"/>
      <c r="B115" s="16"/>
      <c r="C115" s="16"/>
      <c r="D115" s="16"/>
      <c r="E115" s="138">
        <v>0</v>
      </c>
      <c r="F115" s="7"/>
      <c r="G115" s="38"/>
      <c r="H115" s="142">
        <f>+E115</f>
        <v>0</v>
      </c>
      <c r="I115" s="245" t="s">
        <v>130</v>
      </c>
      <c r="J115" s="230" t="s">
        <v>108</v>
      </c>
      <c r="K115" s="232"/>
      <c r="L115" s="16"/>
      <c r="M115" s="7"/>
      <c r="N115" s="233"/>
      <c r="O115" s="16"/>
      <c r="P115" s="16"/>
      <c r="Q115" s="16"/>
      <c r="R115" s="16"/>
      <c r="S115" s="16"/>
      <c r="T115" s="16"/>
      <c r="U115" s="16"/>
      <c r="V115" s="16"/>
      <c r="W115" s="16"/>
      <c r="X115" s="16"/>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6"/>
      <c r="B116" s="16"/>
      <c r="C116" s="16"/>
      <c r="D116" s="16"/>
      <c r="E116" s="16"/>
      <c r="F116" s="234" t="s">
        <v>109</v>
      </c>
      <c r="G116" s="235"/>
      <c r="H116" s="73">
        <f>H90+H113</f>
        <v>0</v>
      </c>
      <c r="I116" s="246"/>
      <c r="J116" s="231"/>
      <c r="K116" s="232"/>
      <c r="L116" s="16"/>
      <c r="M116" s="7"/>
      <c r="N116" s="233"/>
      <c r="O116" s="16"/>
      <c r="P116" s="16"/>
      <c r="Q116" s="16"/>
      <c r="R116" s="16"/>
      <c r="S116" s="16"/>
      <c r="T116" s="16"/>
      <c r="U116" s="16"/>
      <c r="V116" s="16"/>
      <c r="W116" s="16"/>
      <c r="X116" s="16"/>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6"/>
      <c r="B117" s="16">
        <f>1.13*1.15</f>
        <v>1.2994999999999999</v>
      </c>
      <c r="C117" s="16"/>
      <c r="D117" s="16" t="s">
        <v>173</v>
      </c>
      <c r="E117" s="27"/>
      <c r="F117" s="74" t="s">
        <v>110</v>
      </c>
      <c r="G117" s="172">
        <v>1.1000000000000001</v>
      </c>
      <c r="H117" s="116">
        <f>H116*G117-H116</f>
        <v>0</v>
      </c>
      <c r="I117" s="115">
        <f>+(H124-K123)*0.23</f>
        <v>0</v>
      </c>
      <c r="J117" s="117">
        <f>H117-M123</f>
        <v>0</v>
      </c>
      <c r="K117" s="9"/>
      <c r="L117" s="9"/>
      <c r="M117" s="9"/>
      <c r="N117" s="126" t="s">
        <v>171</v>
      </c>
      <c r="O117" s="126"/>
      <c r="P117" s="16"/>
      <c r="Q117" s="16"/>
      <c r="R117" s="16"/>
      <c r="S117" s="16"/>
      <c r="T117" s="16"/>
      <c r="U117" s="16"/>
      <c r="V117" s="16"/>
      <c r="W117" s="16"/>
      <c r="X117" s="16"/>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6"/>
      <c r="B118" s="16"/>
      <c r="C118" s="16"/>
      <c r="D118" s="16"/>
      <c r="E118" s="27"/>
      <c r="F118" s="77" t="s">
        <v>111</v>
      </c>
      <c r="G118" s="78"/>
      <c r="H118" s="13">
        <f>H116+H117</f>
        <v>0</v>
      </c>
      <c r="I118" s="20"/>
      <c r="J118" s="79"/>
      <c r="K118" s="22"/>
      <c r="L118" s="22"/>
      <c r="M118" s="7"/>
      <c r="N118" s="126"/>
      <c r="O118" s="126"/>
      <c r="P118" s="16"/>
      <c r="Q118" s="16"/>
      <c r="R118" s="16"/>
      <c r="S118" s="16"/>
      <c r="T118" s="16"/>
      <c r="U118" s="16"/>
      <c r="V118" s="16"/>
      <c r="W118" s="16"/>
      <c r="X118" s="16"/>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A119" s="16"/>
      <c r="B119" s="16"/>
      <c r="C119" s="16"/>
      <c r="D119" s="16"/>
      <c r="E119" s="27"/>
      <c r="F119" s="124" t="s">
        <v>113</v>
      </c>
      <c r="G119" s="82">
        <v>0.06</v>
      </c>
      <c r="H119" s="13">
        <f>H118*G119</f>
        <v>0</v>
      </c>
      <c r="I119" s="83"/>
      <c r="J119" s="80"/>
      <c r="K119" s="81" t="s">
        <v>112</v>
      </c>
      <c r="L119" s="111" t="s">
        <v>131</v>
      </c>
      <c r="M119" s="7"/>
      <c r="N119" s="135"/>
      <c r="O119" s="16"/>
      <c r="P119" s="16"/>
      <c r="Q119" s="16"/>
      <c r="R119" s="16"/>
      <c r="S119" s="16"/>
      <c r="T119" s="16"/>
      <c r="U119" s="16"/>
      <c r="V119" s="16"/>
      <c r="W119" s="16"/>
      <c r="X119" s="16"/>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A120" s="16"/>
      <c r="B120" s="16"/>
      <c r="C120" s="16"/>
      <c r="D120" s="16"/>
      <c r="E120" s="27"/>
      <c r="F120" s="4" t="s">
        <v>115</v>
      </c>
      <c r="G120" s="77"/>
      <c r="H120" s="13">
        <f>H118+H119</f>
        <v>0</v>
      </c>
      <c r="I120" s="80"/>
      <c r="J120" s="80" t="s">
        <v>114</v>
      </c>
      <c r="K120" s="6">
        <f>+H30</f>
        <v>0</v>
      </c>
      <c r="L120" s="112"/>
      <c r="M120" s="135"/>
      <c r="N120" s="7"/>
      <c r="O120" s="16"/>
      <c r="P120" s="16"/>
      <c r="Q120" s="16"/>
      <c r="R120" s="16"/>
      <c r="S120" s="16"/>
      <c r="T120" s="16"/>
      <c r="U120" s="16"/>
      <c r="V120" s="16"/>
      <c r="W120" s="16"/>
      <c r="X120" s="16"/>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row r="121" spans="1:72" ht="15.75">
      <c r="A121" s="16"/>
      <c r="B121" s="16"/>
      <c r="C121" s="16"/>
      <c r="D121" s="16"/>
      <c r="E121" s="170">
        <v>0.27500000000000002</v>
      </c>
      <c r="F121" s="124" t="s">
        <v>117</v>
      </c>
      <c r="G121" s="82">
        <v>0.2</v>
      </c>
      <c r="H121" s="13">
        <f>H120*G121</f>
        <v>0</v>
      </c>
      <c r="I121" s="80"/>
      <c r="J121" s="80" t="s">
        <v>116</v>
      </c>
      <c r="K121" s="6">
        <f>H58</f>
        <v>0</v>
      </c>
      <c r="L121" s="112"/>
      <c r="M121" s="135"/>
      <c r="N121" s="7"/>
      <c r="O121" s="16"/>
      <c r="P121" s="16"/>
      <c r="Q121" s="16"/>
      <c r="R121" s="16"/>
      <c r="S121" s="16"/>
      <c r="T121" s="16"/>
      <c r="U121" s="16"/>
      <c r="V121" s="16"/>
      <c r="W121" s="16"/>
      <c r="X121" s="16"/>
      <c r="Y121" s="1"/>
      <c r="Z121" s="120"/>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row>
    <row r="122" spans="1:72" ht="15.75">
      <c r="A122" s="16"/>
      <c r="B122" s="16"/>
      <c r="C122" s="16"/>
      <c r="D122" s="16"/>
      <c r="E122" s="16"/>
      <c r="F122" s="124" t="s">
        <v>119</v>
      </c>
      <c r="G122" s="74"/>
      <c r="H122" s="85">
        <f>H120+H121</f>
        <v>0</v>
      </c>
      <c r="I122" s="13"/>
      <c r="J122" s="80" t="s">
        <v>118</v>
      </c>
      <c r="K122" s="6">
        <f>H90-H60</f>
        <v>0</v>
      </c>
      <c r="L122" s="112"/>
      <c r="M122" s="84" t="s">
        <v>127</v>
      </c>
      <c r="N122" s="7"/>
      <c r="O122" s="16"/>
      <c r="P122" s="16"/>
      <c r="Q122" s="16"/>
      <c r="R122" s="16"/>
      <c r="S122" s="16"/>
      <c r="T122" s="16"/>
      <c r="U122" s="16"/>
      <c r="V122" s="16"/>
      <c r="W122" s="16"/>
      <c r="X122" s="16"/>
      <c r="Y122" s="1"/>
      <c r="Z122" s="120"/>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row>
    <row r="123" spans="1:72" ht="15.75">
      <c r="A123" s="16"/>
      <c r="B123" s="16"/>
      <c r="C123" s="16"/>
      <c r="D123" s="16"/>
      <c r="E123" s="16"/>
      <c r="F123" s="124"/>
      <c r="G123" s="87"/>
      <c r="H123" s="13"/>
      <c r="I123" s="88" t="s">
        <v>120</v>
      </c>
      <c r="J123" s="86" t="s">
        <v>56</v>
      </c>
      <c r="K123" s="6">
        <f>SUM(K120:K122)</f>
        <v>0</v>
      </c>
      <c r="L123" s="113">
        <f>H122-H121</f>
        <v>0</v>
      </c>
      <c r="M123" s="114">
        <f>+(L123-K123)*0.3</f>
        <v>0</v>
      </c>
      <c r="N123" s="7"/>
      <c r="O123" s="16"/>
      <c r="P123" s="16"/>
      <c r="Q123" s="16"/>
      <c r="R123" s="16"/>
      <c r="S123" s="16"/>
      <c r="T123" s="16"/>
      <c r="U123" s="16"/>
      <c r="V123" s="16"/>
      <c r="W123" s="16"/>
      <c r="X123" s="16"/>
      <c r="Y123" s="1"/>
      <c r="Z123" s="120"/>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row>
    <row r="124" spans="1:72" ht="15.75">
      <c r="A124" s="16"/>
      <c r="B124" s="16" t="s">
        <v>121</v>
      </c>
      <c r="C124" s="16"/>
      <c r="D124" s="16"/>
      <c r="E124" s="16"/>
      <c r="F124" s="124" t="s">
        <v>126</v>
      </c>
      <c r="G124" s="90"/>
      <c r="H124" s="98">
        <f>H122+H123</f>
        <v>0</v>
      </c>
      <c r="I124" s="13"/>
      <c r="J124" s="89" t="e">
        <f>H122/H116</f>
        <v>#DIV/0!</v>
      </c>
      <c r="K124" s="7"/>
      <c r="L124" s="7"/>
      <c r="M124" s="23"/>
      <c r="N124" s="7"/>
      <c r="O124" s="16"/>
      <c r="P124" s="16"/>
      <c r="Q124" s="16"/>
      <c r="R124" s="16"/>
      <c r="S124" s="16"/>
      <c r="T124" s="16"/>
      <c r="U124" s="16"/>
      <c r="V124" s="16"/>
      <c r="W124" s="16"/>
      <c r="X124" s="16"/>
      <c r="Y124" s="1"/>
      <c r="Z124" s="120"/>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row>
    <row r="125" spans="1:72" ht="15.75">
      <c r="A125" s="16"/>
      <c r="B125" s="139" t="s">
        <v>172</v>
      </c>
      <c r="C125" s="139" t="s">
        <v>123</v>
      </c>
      <c r="D125" s="140" t="s">
        <v>124</v>
      </c>
      <c r="E125" s="132"/>
      <c r="F125" s="7"/>
      <c r="G125" s="92"/>
      <c r="H125" s="9"/>
      <c r="I125" s="7"/>
      <c r="J125" s="7"/>
      <c r="K125" s="7"/>
      <c r="L125" s="7"/>
      <c r="M125" s="9"/>
      <c r="N125" s="91"/>
      <c r="O125" s="16"/>
      <c r="P125" s="16"/>
      <c r="Q125" s="16"/>
      <c r="R125" s="16"/>
      <c r="S125" s="16"/>
      <c r="T125" s="16"/>
      <c r="U125" s="16"/>
      <c r="V125" s="16"/>
      <c r="W125" s="16"/>
      <c r="X125" s="16"/>
      <c r="Y125" s="1"/>
      <c r="Z125" s="120"/>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row>
    <row r="126" spans="1:72" ht="15.75">
      <c r="A126" s="16"/>
      <c r="B126" s="141">
        <v>0.27500000000000002</v>
      </c>
      <c r="C126" s="141">
        <v>0.05</v>
      </c>
      <c r="D126" s="171">
        <f>1.275*1.05</f>
        <v>1.3387499999999999</v>
      </c>
      <c r="E126" s="16"/>
      <c r="F126" s="92"/>
      <c r="G126" s="93"/>
      <c r="H126" s="9"/>
      <c r="I126" s="7"/>
      <c r="J126" s="7"/>
      <c r="K126" s="7"/>
      <c r="L126" s="7"/>
      <c r="M126" s="9"/>
      <c r="N126" s="7"/>
      <c r="O126" s="16"/>
      <c r="P126" s="16"/>
      <c r="Q126" s="16"/>
      <c r="R126" s="16"/>
      <c r="S126" s="16"/>
      <c r="T126" s="16"/>
      <c r="U126" s="16"/>
      <c r="V126" s="16"/>
      <c r="W126" s="16"/>
      <c r="X126" s="16"/>
      <c r="Y126" s="1"/>
      <c r="Z126" s="120"/>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row>
    <row r="127" spans="1:72" ht="15.75">
      <c r="A127" s="16"/>
      <c r="B127" s="16"/>
      <c r="C127" s="16"/>
      <c r="D127" s="170">
        <v>0.33879999999999999</v>
      </c>
      <c r="E127" s="16"/>
      <c r="F127" s="23"/>
      <c r="G127" s="94"/>
      <c r="H127" s="93"/>
      <c r="I127" s="27"/>
      <c r="J127" s="7"/>
      <c r="K127" s="7"/>
      <c r="L127" s="7"/>
      <c r="M127" s="7"/>
      <c r="N127" s="7"/>
      <c r="O127" s="16"/>
      <c r="P127" s="16"/>
      <c r="Q127" s="16"/>
      <c r="R127" s="16"/>
      <c r="S127" s="16"/>
      <c r="T127" s="16"/>
      <c r="U127" s="16"/>
      <c r="V127" s="16"/>
      <c r="W127" s="16"/>
      <c r="X127" s="16"/>
      <c r="Y127" s="1"/>
      <c r="Z127" s="120"/>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row>
    <row r="128" spans="1:72" ht="15.75">
      <c r="A128" s="1"/>
      <c r="B128" s="1"/>
      <c r="C128" s="1"/>
      <c r="D128" s="1"/>
      <c r="E128" s="1"/>
      <c r="F128" s="23"/>
      <c r="G128" s="94"/>
      <c r="H128" s="93"/>
      <c r="I128" s="95"/>
      <c r="J128" s="18"/>
      <c r="K128" s="18"/>
      <c r="L128" s="18"/>
      <c r="M128" s="18"/>
      <c r="N128" s="18"/>
      <c r="O128" s="1"/>
      <c r="P128" s="1"/>
      <c r="Q128" s="1"/>
      <c r="R128" s="1"/>
      <c r="S128" s="1"/>
      <c r="T128" s="1"/>
      <c r="U128" s="1"/>
      <c r="V128" s="1"/>
      <c r="W128" s="1"/>
      <c r="X128" s="1"/>
      <c r="Y128" s="1"/>
      <c r="Z128" s="120"/>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row>
    <row r="129" spans="1:72" ht="15.75">
      <c r="A129" s="1"/>
      <c r="B129" s="1"/>
      <c r="C129" s="1"/>
      <c r="D129" s="1"/>
      <c r="E129" s="1"/>
      <c r="F129" s="23"/>
      <c r="G129" s="76"/>
      <c r="H129" s="76"/>
      <c r="I129" s="18"/>
      <c r="J129" s="18"/>
      <c r="K129" s="18"/>
      <c r="L129" s="18"/>
      <c r="M129" s="18"/>
      <c r="N129" s="18"/>
      <c r="O129" s="1"/>
      <c r="P129" s="1"/>
      <c r="Q129" s="1"/>
      <c r="R129" s="1"/>
      <c r="S129" s="1"/>
      <c r="T129" s="1"/>
      <c r="U129" s="1"/>
      <c r="V129" s="1"/>
      <c r="W129" s="1"/>
      <c r="X129" s="1"/>
      <c r="Y129" s="1"/>
      <c r="Z129" s="120"/>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row>
    <row r="130" spans="1:72" ht="15.75">
      <c r="A130" s="1"/>
      <c r="B130" s="1"/>
      <c r="C130" s="1"/>
      <c r="D130" s="1"/>
      <c r="E130" s="1"/>
      <c r="F130" s="23"/>
      <c r="G130" s="5"/>
      <c r="H130" s="1"/>
      <c r="I130" s="1"/>
      <c r="J130" s="18"/>
      <c r="K130" s="18"/>
      <c r="L130" s="18"/>
      <c r="M130" s="18"/>
      <c r="N130" s="18"/>
      <c r="O130" s="1"/>
      <c r="P130" s="1"/>
      <c r="Q130" s="1"/>
      <c r="R130" s="1"/>
      <c r="S130" s="1"/>
      <c r="T130" s="1"/>
      <c r="U130" s="1"/>
      <c r="V130" s="1"/>
      <c r="W130" s="1"/>
      <c r="X130" s="1"/>
      <c r="Y130" s="1"/>
      <c r="Z130" s="120"/>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row>
    <row r="131" spans="1:72" ht="15.75">
      <c r="A131" s="1"/>
      <c r="B131" s="1"/>
      <c r="C131" s="1"/>
      <c r="D131" s="1"/>
      <c r="E131" s="1"/>
      <c r="F131" s="1"/>
      <c r="G131" s="18"/>
      <c r="H131" s="41"/>
      <c r="I131" s="1"/>
      <c r="J131" s="1"/>
      <c r="K131" s="1"/>
      <c r="L131" s="1"/>
      <c r="M131" s="1"/>
      <c r="N131" s="1"/>
      <c r="O131" s="1"/>
      <c r="P131" s="1"/>
      <c r="Q131" s="1"/>
      <c r="R131" s="1"/>
      <c r="S131" s="1"/>
      <c r="T131" s="1"/>
      <c r="U131" s="1"/>
      <c r="V131" s="1"/>
      <c r="W131" s="1"/>
      <c r="X131" s="1"/>
      <c r="Y131" s="1"/>
      <c r="Z131" s="120"/>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row>
    <row r="132" spans="1:72" ht="15.75">
      <c r="A132" s="1"/>
      <c r="B132" s="1"/>
      <c r="C132" s="96"/>
      <c r="D132" s="1"/>
      <c r="E132" s="1"/>
      <c r="F132" s="1"/>
      <c r="G132" s="1"/>
      <c r="H132" s="1"/>
      <c r="I132" s="1"/>
      <c r="J132" s="1"/>
      <c r="K132" s="1"/>
      <c r="L132" s="1"/>
      <c r="M132" s="1"/>
      <c r="N132" s="1"/>
      <c r="O132" s="1"/>
      <c r="P132" s="1"/>
      <c r="Q132" s="1"/>
      <c r="R132" s="1"/>
      <c r="S132" s="1"/>
      <c r="T132" s="1"/>
      <c r="U132" s="1"/>
      <c r="V132" s="1"/>
      <c r="W132" s="1"/>
      <c r="X132" s="1"/>
      <c r="Y132" s="1"/>
      <c r="Z132" s="120"/>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row>
    <row r="133" spans="1:72" ht="15.75">
      <c r="A133" s="1"/>
      <c r="B133" s="1"/>
      <c r="C133" s="96"/>
      <c r="D133" s="1"/>
      <c r="E133" s="1"/>
      <c r="F133" s="1"/>
      <c r="G133" s="18"/>
      <c r="H133" s="41"/>
      <c r="I133" s="1"/>
      <c r="J133" s="1"/>
      <c r="K133" s="1"/>
      <c r="L133" s="1"/>
      <c r="M133" s="1"/>
      <c r="N133" s="1"/>
      <c r="O133" s="1"/>
      <c r="P133" s="1"/>
      <c r="Q133" s="1"/>
      <c r="R133" s="1"/>
      <c r="S133" s="1"/>
      <c r="T133" s="1"/>
      <c r="U133" s="1"/>
      <c r="V133" s="1"/>
      <c r="W133" s="1"/>
      <c r="X133" s="1"/>
      <c r="Y133" s="1"/>
      <c r="Z133" s="120"/>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row>
    <row r="134" spans="1:72" ht="15.75">
      <c r="A134" s="1"/>
      <c r="B134" s="1"/>
      <c r="C134" s="96"/>
      <c r="D134" s="1"/>
      <c r="E134" s="1"/>
      <c r="F134" s="1"/>
      <c r="G134" s="1"/>
      <c r="H134" s="1"/>
      <c r="I134" s="1"/>
      <c r="J134" s="1"/>
      <c r="K134" s="1"/>
      <c r="L134" s="1"/>
      <c r="M134" s="1"/>
      <c r="N134" s="1"/>
      <c r="O134" s="1"/>
      <c r="P134" s="1"/>
      <c r="Q134" s="1"/>
      <c r="R134" s="1"/>
      <c r="S134" s="1"/>
      <c r="T134" s="1"/>
      <c r="U134" s="1"/>
      <c r="V134" s="1"/>
      <c r="W134" s="1"/>
      <c r="X134" s="1"/>
      <c r="Y134" s="1"/>
      <c r="Z134" s="120"/>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row>
    <row r="135" spans="1:72" ht="15.75">
      <c r="A135" s="1"/>
      <c r="B135" s="1"/>
      <c r="C135" s="96"/>
      <c r="D135" s="1"/>
      <c r="E135" s="1"/>
      <c r="F135" s="1"/>
      <c r="G135" s="1"/>
      <c r="H135" s="1"/>
      <c r="I135" s="1"/>
      <c r="J135" s="1"/>
      <c r="K135" s="1"/>
      <c r="L135" s="1"/>
      <c r="M135" s="1"/>
      <c r="N135" s="1"/>
      <c r="O135" s="1"/>
      <c r="P135" s="1"/>
      <c r="Q135" s="1"/>
      <c r="R135" s="1"/>
      <c r="S135" s="1"/>
      <c r="T135" s="1"/>
      <c r="U135" s="1"/>
      <c r="V135" s="1"/>
      <c r="W135" s="1"/>
      <c r="X135" s="1"/>
      <c r="Y135" s="1"/>
      <c r="Z135" s="120"/>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row>
    <row r="136" spans="1:72" ht="15.75">
      <c r="A136" s="1"/>
      <c r="B136" s="1"/>
      <c r="C136" s="40"/>
      <c r="D136" s="96"/>
      <c r="E136" s="96"/>
      <c r="F136" s="1"/>
      <c r="G136" s="1"/>
      <c r="H136" s="1"/>
      <c r="I136" s="1"/>
      <c r="J136" s="1"/>
      <c r="K136" s="1"/>
      <c r="L136" s="1"/>
      <c r="M136" s="1"/>
      <c r="N136" s="1"/>
      <c r="O136" s="1"/>
      <c r="P136" s="1"/>
      <c r="Q136" s="1"/>
      <c r="R136" s="1"/>
      <c r="S136" s="1"/>
      <c r="T136" s="1"/>
      <c r="U136" s="1"/>
      <c r="V136" s="1"/>
      <c r="W136" s="1"/>
      <c r="X136" s="1"/>
      <c r="Y136" s="1"/>
      <c r="Z136" s="120"/>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row>
    <row r="137" spans="1:72" ht="15.75">
      <c r="A137" s="1"/>
      <c r="B137" s="96"/>
      <c r="C137" s="1"/>
      <c r="D137" s="1"/>
      <c r="E137" s="1"/>
      <c r="F137" s="1"/>
      <c r="G137" s="1"/>
      <c r="H137" s="1"/>
      <c r="I137" s="1"/>
      <c r="J137" s="1"/>
      <c r="K137" s="1"/>
      <c r="L137" s="1"/>
      <c r="M137" s="1"/>
      <c r="N137" s="1"/>
      <c r="O137" s="1"/>
      <c r="P137" s="1"/>
      <c r="Q137" s="1"/>
      <c r="R137" s="1"/>
      <c r="S137" s="1"/>
      <c r="T137" s="1"/>
      <c r="U137" s="1"/>
      <c r="V137" s="1"/>
      <c r="W137" s="1"/>
      <c r="X137" s="1"/>
      <c r="Y137" s="1"/>
      <c r="Z137" s="120"/>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row>
    <row r="138" spans="1:72" ht="15.75">
      <c r="A138" s="1"/>
      <c r="B138" s="96"/>
      <c r="C138" s="1"/>
      <c r="D138" s="1"/>
      <c r="E138" s="1"/>
      <c r="F138" s="1"/>
      <c r="G138" s="1"/>
      <c r="H138" s="1"/>
      <c r="I138" s="1"/>
      <c r="J138" s="1"/>
      <c r="K138" s="1"/>
      <c r="L138" s="1"/>
      <c r="M138" s="1"/>
      <c r="N138" s="1"/>
      <c r="O138" s="1"/>
      <c r="P138" s="1"/>
      <c r="Q138" s="1"/>
      <c r="R138" s="1"/>
      <c r="S138" s="1"/>
      <c r="T138" s="1"/>
      <c r="U138" s="1"/>
      <c r="V138" s="1"/>
      <c r="W138" s="1"/>
      <c r="X138" s="1"/>
      <c r="Y138" s="1"/>
      <c r="Z138" s="120"/>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row>
    <row r="139" spans="1:72" ht="15.75">
      <c r="A139" s="1"/>
      <c r="B139" s="96"/>
      <c r="C139" s="96"/>
      <c r="D139" s="96"/>
      <c r="E139" s="96"/>
      <c r="F139" s="1"/>
      <c r="G139" s="1"/>
      <c r="H139" s="1"/>
      <c r="I139" s="1"/>
      <c r="J139" s="1"/>
      <c r="K139" s="1"/>
      <c r="L139" s="1"/>
      <c r="M139" s="1"/>
      <c r="N139" s="1"/>
      <c r="O139" s="1"/>
      <c r="P139" s="1"/>
      <c r="Q139" s="1"/>
      <c r="R139" s="1"/>
      <c r="S139" s="1"/>
      <c r="T139" s="1"/>
      <c r="U139" s="1"/>
      <c r="V139" s="1"/>
      <c r="W139" s="1"/>
      <c r="X139" s="1"/>
      <c r="Y139" s="1"/>
      <c r="Z139" s="120"/>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row>
    <row r="140" spans="1:72" ht="15.75">
      <c r="A140" s="1"/>
      <c r="B140" s="1"/>
      <c r="C140" s="1"/>
      <c r="D140" s="1"/>
      <c r="E140" s="1"/>
      <c r="F140" s="96"/>
      <c r="G140" s="72"/>
      <c r="H140" s="1"/>
      <c r="I140" s="1"/>
      <c r="J140" s="1"/>
      <c r="K140" s="1"/>
      <c r="L140" s="1"/>
      <c r="M140" s="1"/>
      <c r="N140" s="1"/>
      <c r="O140" s="1"/>
      <c r="P140" s="1"/>
      <c r="Q140" s="1"/>
      <c r="R140" s="1"/>
      <c r="S140" s="1"/>
      <c r="T140" s="1"/>
      <c r="U140" s="1"/>
      <c r="V140" s="1"/>
      <c r="W140" s="1"/>
      <c r="X140" s="1"/>
      <c r="Y140" s="1"/>
      <c r="Z140" s="120"/>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row>
    <row r="141" spans="1:72" ht="15.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20"/>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row>
    <row r="142" spans="1:72" ht="15.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20"/>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row>
    <row r="143" spans="1:72" ht="15.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20"/>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row>
    <row r="144" spans="1:72" ht="15.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20"/>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row>
    <row r="145" spans="1:72" ht="15.75">
      <c r="A145" s="1"/>
      <c r="B145" s="1"/>
      <c r="C145" s="1"/>
      <c r="D145" s="1"/>
      <c r="E145" s="1"/>
      <c r="F145" s="1"/>
      <c r="G145" s="1"/>
      <c r="H145" s="1"/>
      <c r="I145" s="1"/>
      <c r="J145" s="1"/>
      <c r="K145" s="1"/>
      <c r="L145" s="1"/>
      <c r="O145" s="1"/>
      <c r="P145" s="1"/>
      <c r="Q145" s="1"/>
      <c r="R145" s="1"/>
      <c r="S145" s="1"/>
      <c r="T145" s="1"/>
      <c r="U145" s="1"/>
      <c r="V145" s="1"/>
      <c r="W145" s="1"/>
      <c r="X145" s="1"/>
      <c r="Y145" s="1"/>
      <c r="Z145" s="120"/>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row>
    <row r="146" spans="1:72" ht="15.75">
      <c r="F146" s="1"/>
      <c r="G146" s="1"/>
      <c r="H146" s="1"/>
      <c r="I146" s="1"/>
      <c r="J146" s="1"/>
      <c r="K146" s="1"/>
      <c r="L146" s="1"/>
      <c r="O146" s="1"/>
      <c r="P146" s="1"/>
      <c r="Q146" s="1"/>
      <c r="R146" s="1"/>
      <c r="S146" s="1"/>
      <c r="T146" s="1"/>
      <c r="U146" s="1"/>
      <c r="V146" s="1"/>
      <c r="W146" s="1"/>
      <c r="X146" s="1"/>
      <c r="Y146" s="1"/>
      <c r="Z146" s="120"/>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row>
    <row r="147" spans="1:72" ht="15.75">
      <c r="J147" s="1"/>
      <c r="K147" s="1"/>
      <c r="L147" s="1"/>
      <c r="M147" s="1"/>
      <c r="N147" s="1"/>
      <c r="O147" s="1"/>
      <c r="P147" s="1"/>
      <c r="Q147" s="1"/>
      <c r="R147" s="1"/>
      <c r="S147" s="1"/>
      <c r="T147" s="1"/>
      <c r="U147" s="1"/>
      <c r="V147" s="1"/>
      <c r="W147" s="1"/>
      <c r="X147" s="1"/>
      <c r="Y147" s="1"/>
      <c r="Z147" s="120"/>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row>
  </sheetData>
  <mergeCells count="103">
    <mergeCell ref="A10:D10"/>
    <mergeCell ref="A11:D11"/>
    <mergeCell ref="A12:D12"/>
    <mergeCell ref="A13:D13"/>
    <mergeCell ref="A14:D14"/>
    <mergeCell ref="A15:D15"/>
    <mergeCell ref="A1:H1"/>
    <mergeCell ref="A2:H2"/>
    <mergeCell ref="B5:J5"/>
    <mergeCell ref="A8:D8"/>
    <mergeCell ref="J8:M8"/>
    <mergeCell ref="A9:D9"/>
    <mergeCell ref="A22:D22"/>
    <mergeCell ref="A23:D23"/>
    <mergeCell ref="A24:D24"/>
    <mergeCell ref="A25:D25"/>
    <mergeCell ref="L25:Q28"/>
    <mergeCell ref="A26:D26"/>
    <mergeCell ref="A27:D27"/>
    <mergeCell ref="A28:D28"/>
    <mergeCell ref="A16:D16"/>
    <mergeCell ref="A17:D17"/>
    <mergeCell ref="A18:D18"/>
    <mergeCell ref="A19:D19"/>
    <mergeCell ref="A20:D20"/>
    <mergeCell ref="A21:D21"/>
    <mergeCell ref="A36:D36"/>
    <mergeCell ref="A37:D37"/>
    <mergeCell ref="A38:D38"/>
    <mergeCell ref="A39:D39"/>
    <mergeCell ref="A40:D40"/>
    <mergeCell ref="A41:D41"/>
    <mergeCell ref="A29:D29"/>
    <mergeCell ref="O32:U32"/>
    <mergeCell ref="V32:X32"/>
    <mergeCell ref="A33:D33"/>
    <mergeCell ref="A34:D34"/>
    <mergeCell ref="A35:D35"/>
    <mergeCell ref="A48:D48"/>
    <mergeCell ref="A49:D49"/>
    <mergeCell ref="A51:D51"/>
    <mergeCell ref="A52:D52"/>
    <mergeCell ref="A53:D53"/>
    <mergeCell ref="A54:D54"/>
    <mergeCell ref="A42:D42"/>
    <mergeCell ref="A43:D43"/>
    <mergeCell ref="A44:D44"/>
    <mergeCell ref="A45:D45"/>
    <mergeCell ref="A46:D46"/>
    <mergeCell ref="A47:D47"/>
    <mergeCell ref="A64:D64"/>
    <mergeCell ref="A65:D65"/>
    <mergeCell ref="A66:D66"/>
    <mergeCell ref="A67:D67"/>
    <mergeCell ref="A68:D68"/>
    <mergeCell ref="A69:D69"/>
    <mergeCell ref="A55:D55"/>
    <mergeCell ref="A56:D56"/>
    <mergeCell ref="A59:D59"/>
    <mergeCell ref="A61:D61"/>
    <mergeCell ref="A62:D62"/>
    <mergeCell ref="A63:D63"/>
    <mergeCell ref="J82:K82"/>
    <mergeCell ref="A83:D83"/>
    <mergeCell ref="A84:D84"/>
    <mergeCell ref="A71:B71"/>
    <mergeCell ref="A72:D72"/>
    <mergeCell ref="A73:D73"/>
    <mergeCell ref="A74:D74"/>
    <mergeCell ref="A76:B76"/>
    <mergeCell ref="A77:D77"/>
    <mergeCell ref="A86:B86"/>
    <mergeCell ref="A87:D87"/>
    <mergeCell ref="A88:D88"/>
    <mergeCell ref="A92:D92"/>
    <mergeCell ref="A93:D93"/>
    <mergeCell ref="A94:D94"/>
    <mergeCell ref="A78:D78"/>
    <mergeCell ref="A79:D79"/>
    <mergeCell ref="A82:B82"/>
    <mergeCell ref="A101:D101"/>
    <mergeCell ref="A102:D102"/>
    <mergeCell ref="A103:D103"/>
    <mergeCell ref="A104:D104"/>
    <mergeCell ref="A105:D105"/>
    <mergeCell ref="A106:D106"/>
    <mergeCell ref="A95:D95"/>
    <mergeCell ref="A96:D96"/>
    <mergeCell ref="A97:D97"/>
    <mergeCell ref="A98:D98"/>
    <mergeCell ref="A99:D99"/>
    <mergeCell ref="A100:D100"/>
    <mergeCell ref="I115:I116"/>
    <mergeCell ref="J115:J116"/>
    <mergeCell ref="K115:K116"/>
    <mergeCell ref="N115:N116"/>
    <mergeCell ref="F116:G116"/>
    <mergeCell ref="A107:D107"/>
    <mergeCell ref="A108:D108"/>
    <mergeCell ref="A109:D109"/>
    <mergeCell ref="A110:D110"/>
    <mergeCell ref="A111:D111"/>
    <mergeCell ref="A112:D112"/>
  </mergeCells>
  <pageMargins left="0.7" right="0.7" top="0.75" bottom="0.75" header="0.3" footer="0.3"/>
  <pageSetup paperSize="9" scale="23" fitToWidth="0" orientation="landscape" horizontalDpi="300" verticalDpi="300" r:id="rId1"/>
  <rowBreaks count="1" manualBreakCount="1">
    <brk id="126"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628F7-5AFC-420D-BC9B-3EA1827DAD92}">
  <sheetPr>
    <pageSetUpPr fitToPage="1"/>
  </sheetPr>
  <dimension ref="A1:BT120"/>
  <sheetViews>
    <sheetView view="pageBreakPreview" topLeftCell="A20" zoomScale="70" zoomScaleNormal="70" zoomScaleSheetLayoutView="70" workbookViewId="0">
      <selection activeCell="I23" sqref="I23:I31"/>
    </sheetView>
  </sheetViews>
  <sheetFormatPr baseColWidth="10" defaultColWidth="10.7109375" defaultRowHeight="15"/>
  <cols>
    <col min="4" max="4" width="14.5703125" customWidth="1"/>
    <col min="8" max="8" width="15.42578125" customWidth="1"/>
    <col min="10" max="10" width="13" customWidth="1"/>
    <col min="11" max="12" width="13.42578125" customWidth="1"/>
    <col min="13" max="13" width="12.5703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136</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180</v>
      </c>
      <c r="B9" s="274"/>
      <c r="C9" s="274"/>
      <c r="D9" s="275"/>
      <c r="E9" s="4" t="s">
        <v>11</v>
      </c>
      <c r="F9" s="128"/>
      <c r="G9" s="129"/>
      <c r="H9" s="148">
        <f>G9*F9</f>
        <v>0</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85"/>
      <c r="B10" s="285"/>
      <c r="C10" s="285"/>
      <c r="D10" s="285"/>
      <c r="E10" s="4" t="s">
        <v>11</v>
      </c>
      <c r="F10" s="128"/>
      <c r="G10" s="129"/>
      <c r="H10" s="148">
        <f t="shared" ref="H10:H16" si="0">G10*F10</f>
        <v>0</v>
      </c>
      <c r="I10" s="134"/>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82"/>
      <c r="B11" s="283"/>
      <c r="C11" s="283"/>
      <c r="D11" s="284"/>
      <c r="E11" s="4" t="s">
        <v>11</v>
      </c>
      <c r="F11" s="128"/>
      <c r="G11" s="129"/>
      <c r="H11" s="148">
        <f t="shared" si="0"/>
        <v>0</v>
      </c>
      <c r="I11" s="134"/>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82"/>
      <c r="B12" s="283"/>
      <c r="C12" s="283"/>
      <c r="D12" s="284"/>
      <c r="E12" s="4" t="s">
        <v>11</v>
      </c>
      <c r="F12" s="128"/>
      <c r="G12" s="129"/>
      <c r="H12" s="148">
        <f t="shared" si="0"/>
        <v>0</v>
      </c>
      <c r="I12" s="134"/>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82"/>
      <c r="B13" s="283"/>
      <c r="C13" s="283"/>
      <c r="D13" s="284"/>
      <c r="E13" s="4" t="s">
        <v>11</v>
      </c>
      <c r="F13" s="128"/>
      <c r="G13" s="129"/>
      <c r="H13" s="148">
        <f t="shared" si="0"/>
        <v>0</v>
      </c>
      <c r="I13" s="134"/>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82"/>
      <c r="B14" s="283"/>
      <c r="C14" s="283"/>
      <c r="D14" s="284"/>
      <c r="E14" s="4" t="s">
        <v>11</v>
      </c>
      <c r="F14" s="128"/>
      <c r="G14" s="129"/>
      <c r="H14" s="148">
        <f t="shared" si="0"/>
        <v>0</v>
      </c>
      <c r="I14" s="134"/>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82"/>
      <c r="B15" s="283"/>
      <c r="C15" s="283"/>
      <c r="D15" s="284"/>
      <c r="E15" s="4" t="s">
        <v>11</v>
      </c>
      <c r="F15" s="128"/>
      <c r="G15" s="129"/>
      <c r="H15" s="148">
        <f t="shared" si="0"/>
        <v>0</v>
      </c>
      <c r="I15" s="134"/>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c r="B16" s="267"/>
      <c r="C16" s="267"/>
      <c r="D16" s="268"/>
      <c r="E16" s="4" t="s">
        <v>11</v>
      </c>
      <c r="F16" s="128"/>
      <c r="G16" s="129"/>
      <c r="H16" s="148">
        <f t="shared" si="0"/>
        <v>0</v>
      </c>
      <c r="I16" s="134">
        <f>H16*1.455</f>
        <v>0</v>
      </c>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16"/>
      <c r="B17" s="16"/>
      <c r="C17" s="16"/>
      <c r="D17" s="16"/>
      <c r="E17" s="16"/>
      <c r="F17" s="16"/>
      <c r="G17" s="6" t="s">
        <v>12</v>
      </c>
      <c r="H17" s="6">
        <f>SUM(H9:H16)</f>
        <v>0</v>
      </c>
      <c r="I17" s="134"/>
      <c r="J17" s="2"/>
      <c r="K17" s="139"/>
      <c r="L17" s="139"/>
      <c r="M17" s="143"/>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
      <c r="B18" s="16"/>
      <c r="C18" s="16"/>
      <c r="D18" s="16"/>
      <c r="E18" s="16"/>
      <c r="F18" s="16"/>
      <c r="G18" s="16"/>
      <c r="H18" s="30"/>
      <c r="I18" s="30"/>
      <c r="J18" s="144"/>
      <c r="K18" s="144"/>
      <c r="L18" s="16"/>
      <c r="M18" s="3"/>
      <c r="N18" s="16"/>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3" t="s">
        <v>13</v>
      </c>
      <c r="B19" s="7"/>
      <c r="C19" s="7"/>
      <c r="D19" s="7"/>
      <c r="E19" s="7"/>
      <c r="F19" s="7"/>
      <c r="G19" s="8"/>
      <c r="H19" s="9"/>
      <c r="I19" s="9"/>
      <c r="J19" s="10"/>
      <c r="K19" s="7"/>
      <c r="L19" s="7"/>
      <c r="M19" s="7"/>
      <c r="N19" s="7"/>
      <c r="O19" s="269" t="s">
        <v>14</v>
      </c>
      <c r="P19" s="270"/>
      <c r="Q19" s="270"/>
      <c r="R19" s="270"/>
      <c r="S19" s="270"/>
      <c r="T19" s="270"/>
      <c r="U19" s="271"/>
      <c r="V19" s="263" t="s">
        <v>15</v>
      </c>
      <c r="W19" s="263"/>
      <c r="X19" s="264"/>
      <c r="Y19" s="1" t="s">
        <v>157</v>
      </c>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31.5">
      <c r="A20" s="265" t="s">
        <v>16</v>
      </c>
      <c r="B20" s="265"/>
      <c r="C20" s="265"/>
      <c r="D20" s="265"/>
      <c r="E20" s="121" t="s">
        <v>8</v>
      </c>
      <c r="F20" s="121" t="s">
        <v>9</v>
      </c>
      <c r="G20" s="121" t="s">
        <v>159</v>
      </c>
      <c r="H20" s="121" t="s">
        <v>0</v>
      </c>
      <c r="I20" s="121" t="s">
        <v>9</v>
      </c>
      <c r="J20" s="121" t="s">
        <v>17</v>
      </c>
      <c r="K20" s="121" t="s">
        <v>0</v>
      </c>
      <c r="L20" s="121" t="s">
        <v>9</v>
      </c>
      <c r="M20" s="11" t="s">
        <v>160</v>
      </c>
      <c r="N20" s="121" t="s">
        <v>0</v>
      </c>
      <c r="O20" s="121" t="s">
        <v>18</v>
      </c>
      <c r="P20" s="121" t="s">
        <v>19</v>
      </c>
      <c r="Q20" s="121" t="s">
        <v>20</v>
      </c>
      <c r="R20" s="121" t="s">
        <v>21</v>
      </c>
      <c r="S20" s="121" t="s">
        <v>22</v>
      </c>
      <c r="T20" s="121" t="s">
        <v>23</v>
      </c>
      <c r="U20" s="121" t="s">
        <v>24</v>
      </c>
      <c r="V20" s="11" t="s">
        <v>25</v>
      </c>
      <c r="W20" s="11" t="s">
        <v>24</v>
      </c>
      <c r="X20" s="11" t="s">
        <v>26</v>
      </c>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42" t="s">
        <v>30</v>
      </c>
      <c r="B21" s="243"/>
      <c r="C21" s="243"/>
      <c r="D21" s="244"/>
      <c r="E21" s="124" t="s">
        <v>28</v>
      </c>
      <c r="F21" s="128"/>
      <c r="G21" s="12">
        <v>390.39</v>
      </c>
      <c r="H21" s="12">
        <f t="shared" ref="H21:H35" si="1">F21*G21</f>
        <v>0</v>
      </c>
      <c r="I21" s="128"/>
      <c r="J21" s="13">
        <v>358.81</v>
      </c>
      <c r="K21" s="13">
        <f t="shared" ref="K21:K43" si="2">I21*J21</f>
        <v>0</v>
      </c>
      <c r="L21" s="129"/>
      <c r="M21" s="13">
        <v>538.27</v>
      </c>
      <c r="N21" s="13">
        <f t="shared" ref="N21:N43" si="3">L21*M21</f>
        <v>0</v>
      </c>
      <c r="O21" s="107"/>
      <c r="P21" s="107"/>
      <c r="Q21" s="107"/>
      <c r="R21" s="107"/>
      <c r="S21" s="107"/>
      <c r="T21" s="107"/>
      <c r="U21" s="107"/>
      <c r="V21" s="15">
        <f t="shared" ref="V21:V43" si="4">+O21+P21+Q21+R21+S21+T21+U21-W21-X21</f>
        <v>0</v>
      </c>
      <c r="W21" s="107"/>
      <c r="X21" s="107"/>
      <c r="Y21" s="16"/>
      <c r="Z21" s="17"/>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row>
    <row r="22" spans="1:72" ht="15.75">
      <c r="A22" s="260" t="s">
        <v>163</v>
      </c>
      <c r="B22" s="260"/>
      <c r="C22" s="260"/>
      <c r="D22" s="260"/>
      <c r="E22" s="124" t="s">
        <v>28</v>
      </c>
      <c r="F22" s="128"/>
      <c r="G22" s="12">
        <v>317.98</v>
      </c>
      <c r="H22" s="12">
        <f t="shared" si="1"/>
        <v>0</v>
      </c>
      <c r="I22" s="128"/>
      <c r="J22" s="13">
        <v>326.25</v>
      </c>
      <c r="K22" s="13">
        <f t="shared" si="2"/>
        <v>0</v>
      </c>
      <c r="L22" s="129"/>
      <c r="M22" s="13">
        <v>489.37</v>
      </c>
      <c r="N22" s="13">
        <f t="shared" si="3"/>
        <v>0</v>
      </c>
      <c r="O22" s="107"/>
      <c r="P22" s="107"/>
      <c r="Q22" s="107"/>
      <c r="R22" s="107"/>
      <c r="S22" s="107"/>
      <c r="T22" s="107"/>
      <c r="U22" s="107"/>
      <c r="V22" s="15">
        <f t="shared" si="4"/>
        <v>0</v>
      </c>
      <c r="W22" s="107"/>
      <c r="X22" s="107"/>
      <c r="Y22" s="16" t="s">
        <v>168</v>
      </c>
      <c r="Z22" s="17"/>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row>
    <row r="23" spans="1:72" s="102" customFormat="1" ht="15.75">
      <c r="A23" s="242" t="s">
        <v>31</v>
      </c>
      <c r="B23" s="243"/>
      <c r="C23" s="243"/>
      <c r="D23" s="244"/>
      <c r="E23" s="124" t="s">
        <v>28</v>
      </c>
      <c r="F23" s="128"/>
      <c r="G23" s="14">
        <v>390.39</v>
      </c>
      <c r="H23" s="12">
        <f t="shared" si="1"/>
        <v>0</v>
      </c>
      <c r="I23" s="128"/>
      <c r="J23" s="13">
        <v>358.81</v>
      </c>
      <c r="K23" s="13">
        <f t="shared" si="2"/>
        <v>0</v>
      </c>
      <c r="L23" s="129"/>
      <c r="M23" s="13">
        <v>538.22</v>
      </c>
      <c r="N23" s="13">
        <f t="shared" si="3"/>
        <v>0</v>
      </c>
      <c r="O23" s="107"/>
      <c r="P23" s="107"/>
      <c r="Q23" s="107"/>
      <c r="R23" s="107"/>
      <c r="S23" s="107"/>
      <c r="T23" s="107"/>
      <c r="U23" s="107"/>
      <c r="V23" s="15">
        <f t="shared" si="4"/>
        <v>0</v>
      </c>
      <c r="W23" s="107"/>
      <c r="X23" s="107"/>
      <c r="Y23" s="7" t="s">
        <v>161</v>
      </c>
      <c r="Z23" s="101"/>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row>
    <row r="24" spans="1:72" s="106" customFormat="1" ht="15.75">
      <c r="A24" s="242" t="s">
        <v>32</v>
      </c>
      <c r="B24" s="243"/>
      <c r="C24" s="243"/>
      <c r="D24" s="244"/>
      <c r="E24" s="124" t="s">
        <v>28</v>
      </c>
      <c r="F24" s="128"/>
      <c r="G24" s="14">
        <v>317.98</v>
      </c>
      <c r="H24" s="12">
        <f t="shared" si="1"/>
        <v>0</v>
      </c>
      <c r="I24" s="128"/>
      <c r="J24" s="13">
        <v>244.27</v>
      </c>
      <c r="K24" s="13">
        <f t="shared" si="2"/>
        <v>0</v>
      </c>
      <c r="L24" s="129"/>
      <c r="M24" s="13">
        <v>489.37</v>
      </c>
      <c r="N24" s="13">
        <f t="shared" si="3"/>
        <v>0</v>
      </c>
      <c r="O24" s="107"/>
      <c r="P24" s="107"/>
      <c r="Q24" s="107"/>
      <c r="R24" s="107"/>
      <c r="S24" s="107"/>
      <c r="T24" s="107"/>
      <c r="U24" s="107"/>
      <c r="V24" s="15">
        <f t="shared" si="4"/>
        <v>0</v>
      </c>
      <c r="W24" s="107"/>
      <c r="X24" s="107"/>
      <c r="Y24" s="104" t="s">
        <v>162</v>
      </c>
      <c r="Z24" s="105"/>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c r="BN24" s="104"/>
      <c r="BO24" s="104"/>
      <c r="BP24" s="104"/>
      <c r="BQ24" s="104"/>
      <c r="BR24" s="104"/>
      <c r="BS24" s="104"/>
      <c r="BT24" s="104"/>
    </row>
    <row r="25" spans="1:72" ht="15.75">
      <c r="A25" s="242" t="s">
        <v>33</v>
      </c>
      <c r="B25" s="243"/>
      <c r="C25" s="243"/>
      <c r="D25" s="244"/>
      <c r="E25" s="124" t="s">
        <v>28</v>
      </c>
      <c r="F25" s="128"/>
      <c r="G25" s="14">
        <v>310.62</v>
      </c>
      <c r="H25" s="12">
        <f t="shared" si="1"/>
        <v>0</v>
      </c>
      <c r="I25" s="128"/>
      <c r="J25" s="13">
        <v>335</v>
      </c>
      <c r="K25" s="13">
        <f t="shared" si="2"/>
        <v>0</v>
      </c>
      <c r="L25" s="129"/>
      <c r="M25" s="13">
        <v>436.87</v>
      </c>
      <c r="N25" s="13">
        <f t="shared" si="3"/>
        <v>0</v>
      </c>
      <c r="O25" s="107"/>
      <c r="P25" s="107"/>
      <c r="Q25" s="107"/>
      <c r="R25" s="107"/>
      <c r="S25" s="107"/>
      <c r="T25" s="107"/>
      <c r="U25" s="107"/>
      <c r="V25" s="15">
        <f t="shared" si="4"/>
        <v>0</v>
      </c>
      <c r="W25" s="107"/>
      <c r="X25" s="107"/>
      <c r="Y25" s="16"/>
      <c r="Z25" s="17"/>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row>
    <row r="26" spans="1:72" s="100" customFormat="1" ht="15.75">
      <c r="A26" s="242" t="s">
        <v>34</v>
      </c>
      <c r="B26" s="243"/>
      <c r="C26" s="243"/>
      <c r="D26" s="244"/>
      <c r="E26" s="124" t="s">
        <v>28</v>
      </c>
      <c r="F26" s="128"/>
      <c r="G26" s="14">
        <v>209.25</v>
      </c>
      <c r="H26" s="12">
        <f t="shared" si="1"/>
        <v>0</v>
      </c>
      <c r="I26" s="128"/>
      <c r="J26" s="13">
        <v>221.7</v>
      </c>
      <c r="K26" s="13">
        <f t="shared" si="2"/>
        <v>0</v>
      </c>
      <c r="L26" s="129"/>
      <c r="M26" s="13">
        <v>437.63</v>
      </c>
      <c r="N26" s="13">
        <f t="shared" si="3"/>
        <v>0</v>
      </c>
      <c r="O26" s="107"/>
      <c r="P26" s="107"/>
      <c r="Q26" s="107"/>
      <c r="R26" s="107"/>
      <c r="S26" s="107"/>
      <c r="T26" s="107"/>
      <c r="U26" s="107"/>
      <c r="V26" s="15">
        <f t="shared" si="4"/>
        <v>0</v>
      </c>
      <c r="W26" s="107"/>
      <c r="X26" s="107"/>
      <c r="Y26" s="16" t="s">
        <v>164</v>
      </c>
      <c r="Z26" s="17"/>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row>
    <row r="27" spans="1:72" s="106" customFormat="1" ht="15.75">
      <c r="A27" s="260" t="s">
        <v>128</v>
      </c>
      <c r="B27" s="260"/>
      <c r="C27" s="260"/>
      <c r="D27" s="260"/>
      <c r="E27" s="124" t="s">
        <v>28</v>
      </c>
      <c r="F27" s="128"/>
      <c r="G27" s="14">
        <v>237.68</v>
      </c>
      <c r="H27" s="12">
        <f t="shared" si="1"/>
        <v>0</v>
      </c>
      <c r="I27" s="128"/>
      <c r="J27" s="13">
        <v>277.97000000000003</v>
      </c>
      <c r="K27" s="13">
        <f t="shared" si="2"/>
        <v>0</v>
      </c>
      <c r="L27" s="129"/>
      <c r="M27" s="13">
        <v>538.84</v>
      </c>
      <c r="N27" s="13">
        <f t="shared" si="3"/>
        <v>0</v>
      </c>
      <c r="O27" s="107"/>
      <c r="P27" s="107"/>
      <c r="Q27" s="107"/>
      <c r="R27" s="107"/>
      <c r="S27" s="107"/>
      <c r="T27" s="108"/>
      <c r="U27" s="107"/>
      <c r="V27" s="15">
        <f t="shared" si="4"/>
        <v>0</v>
      </c>
      <c r="W27" s="107"/>
      <c r="X27" s="107"/>
      <c r="Y27" s="104"/>
      <c r="Z27" s="105"/>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04"/>
      <c r="BJ27" s="104"/>
      <c r="BK27" s="104"/>
      <c r="BL27" s="104"/>
      <c r="BM27" s="104"/>
      <c r="BN27" s="104"/>
      <c r="BO27" s="104"/>
      <c r="BP27" s="104"/>
      <c r="BQ27" s="104"/>
      <c r="BR27" s="104"/>
      <c r="BS27" s="104"/>
      <c r="BT27" s="104"/>
    </row>
    <row r="28" spans="1:72" ht="15.75">
      <c r="A28" s="242" t="s">
        <v>35</v>
      </c>
      <c r="B28" s="243"/>
      <c r="C28" s="243"/>
      <c r="D28" s="244"/>
      <c r="E28" s="124" t="s">
        <v>28</v>
      </c>
      <c r="F28" s="128"/>
      <c r="G28" s="14">
        <v>368.59</v>
      </c>
      <c r="H28" s="14">
        <f t="shared" si="1"/>
        <v>0</v>
      </c>
      <c r="I28" s="128"/>
      <c r="J28" s="13">
        <v>221.7</v>
      </c>
      <c r="K28" s="13">
        <f t="shared" si="2"/>
        <v>0</v>
      </c>
      <c r="L28" s="129"/>
      <c r="M28" s="13">
        <v>538.84</v>
      </c>
      <c r="N28" s="13">
        <f t="shared" si="3"/>
        <v>0</v>
      </c>
      <c r="O28" s="107"/>
      <c r="P28" s="107"/>
      <c r="Q28" s="107"/>
      <c r="R28" s="107"/>
      <c r="S28" s="107"/>
      <c r="T28" s="108"/>
      <c r="U28" s="107"/>
      <c r="V28" s="15">
        <f t="shared" si="4"/>
        <v>0</v>
      </c>
      <c r="W28" s="107"/>
      <c r="X28" s="107"/>
      <c r="Y28" s="16"/>
      <c r="Z28" s="17"/>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row>
    <row r="29" spans="1:72" s="106" customFormat="1" ht="15.75">
      <c r="A29" s="260" t="s">
        <v>129</v>
      </c>
      <c r="B29" s="260"/>
      <c r="C29" s="260"/>
      <c r="D29" s="260"/>
      <c r="E29" s="124" t="s">
        <v>28</v>
      </c>
      <c r="F29" s="128"/>
      <c r="G29" s="14">
        <v>143</v>
      </c>
      <c r="H29" s="14">
        <f t="shared" si="1"/>
        <v>0</v>
      </c>
      <c r="I29" s="128"/>
      <c r="J29" s="13">
        <v>165</v>
      </c>
      <c r="K29" s="13">
        <f t="shared" si="2"/>
        <v>0</v>
      </c>
      <c r="L29" s="129"/>
      <c r="M29" s="13">
        <v>277.56</v>
      </c>
      <c r="N29" s="13">
        <f t="shared" si="3"/>
        <v>0</v>
      </c>
      <c r="O29" s="107"/>
      <c r="P29" s="107"/>
      <c r="Q29" s="107"/>
      <c r="R29" s="107"/>
      <c r="S29" s="107"/>
      <c r="T29" s="108"/>
      <c r="U29" s="107"/>
      <c r="V29" s="15">
        <f t="shared" si="4"/>
        <v>0</v>
      </c>
      <c r="W29" s="107"/>
      <c r="X29" s="107"/>
      <c r="Y29" s="104"/>
      <c r="Z29" s="105"/>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c r="BO29" s="104"/>
      <c r="BP29" s="104"/>
      <c r="BQ29" s="104"/>
      <c r="BR29" s="104"/>
      <c r="BS29" s="104"/>
      <c r="BT29" s="104"/>
    </row>
    <row r="30" spans="1:72" s="100" customFormat="1" ht="15.75">
      <c r="A30" s="260" t="s">
        <v>36</v>
      </c>
      <c r="B30" s="260"/>
      <c r="C30" s="260"/>
      <c r="D30" s="260"/>
      <c r="E30" s="124" t="s">
        <v>28</v>
      </c>
      <c r="F30" s="128"/>
      <c r="G30" s="14">
        <v>190.25</v>
      </c>
      <c r="H30" s="14">
        <f t="shared" si="1"/>
        <v>0</v>
      </c>
      <c r="I30" s="128"/>
      <c r="J30" s="13">
        <v>221.7</v>
      </c>
      <c r="K30" s="13">
        <f t="shared" si="2"/>
        <v>0</v>
      </c>
      <c r="L30" s="129"/>
      <c r="M30" s="13">
        <v>297.41000000000003</v>
      </c>
      <c r="N30" s="13">
        <f t="shared" si="3"/>
        <v>0</v>
      </c>
      <c r="O30" s="107"/>
      <c r="P30" s="107"/>
      <c r="Q30" s="107"/>
      <c r="R30" s="107"/>
      <c r="S30" s="107"/>
      <c r="T30" s="108"/>
      <c r="U30" s="107"/>
      <c r="V30" s="15">
        <f t="shared" si="4"/>
        <v>0</v>
      </c>
      <c r="W30" s="107"/>
      <c r="X30" s="107"/>
      <c r="Y30" s="16"/>
      <c r="Z30" s="17"/>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row>
    <row r="31" spans="1:72" s="100" customFormat="1" ht="15.75">
      <c r="A31" s="260" t="s">
        <v>37</v>
      </c>
      <c r="B31" s="260"/>
      <c r="C31" s="260"/>
      <c r="D31" s="260"/>
      <c r="E31" s="124" t="s">
        <v>28</v>
      </c>
      <c r="F31" s="128"/>
      <c r="G31" s="14">
        <v>119.54</v>
      </c>
      <c r="H31" s="12">
        <f t="shared" si="1"/>
        <v>0</v>
      </c>
      <c r="I31" s="128"/>
      <c r="J31" s="13">
        <v>137.91999999999999</v>
      </c>
      <c r="K31" s="13">
        <f>I31*J31</f>
        <v>0</v>
      </c>
      <c r="L31" s="129"/>
      <c r="M31" s="13">
        <v>0</v>
      </c>
      <c r="N31" s="13">
        <f t="shared" si="3"/>
        <v>0</v>
      </c>
      <c r="O31" s="107"/>
      <c r="P31" s="107"/>
      <c r="Q31" s="107"/>
      <c r="R31" s="107"/>
      <c r="S31" s="107"/>
      <c r="T31" s="108"/>
      <c r="U31" s="107"/>
      <c r="V31" s="15">
        <f t="shared" si="4"/>
        <v>0</v>
      </c>
      <c r="W31" s="107"/>
      <c r="X31" s="107"/>
      <c r="Y31" s="16" t="s">
        <v>166</v>
      </c>
      <c r="Z31" s="17"/>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row>
    <row r="32" spans="1:72" ht="15.75">
      <c r="A32" s="260" t="s">
        <v>38</v>
      </c>
      <c r="B32" s="260"/>
      <c r="C32" s="260"/>
      <c r="D32" s="260"/>
      <c r="E32" s="124" t="s">
        <v>28</v>
      </c>
      <c r="F32" s="128"/>
      <c r="G32" s="14">
        <v>119.54</v>
      </c>
      <c r="H32" s="12">
        <f t="shared" si="1"/>
        <v>0</v>
      </c>
      <c r="I32" s="128"/>
      <c r="J32" s="13">
        <v>137.91999999999999</v>
      </c>
      <c r="K32" s="13">
        <f>I32*J32</f>
        <v>0</v>
      </c>
      <c r="L32" s="129"/>
      <c r="M32" s="13">
        <v>240.95</v>
      </c>
      <c r="N32" s="13">
        <f t="shared" si="3"/>
        <v>0</v>
      </c>
      <c r="O32" s="107"/>
      <c r="P32" s="107"/>
      <c r="Q32" s="107"/>
      <c r="R32" s="107"/>
      <c r="S32" s="107"/>
      <c r="T32" s="108"/>
      <c r="U32" s="107"/>
      <c r="V32" s="15">
        <f t="shared" si="4"/>
        <v>0</v>
      </c>
      <c r="W32" s="107"/>
      <c r="X32" s="107"/>
      <c r="Y32" s="16" t="s">
        <v>165</v>
      </c>
      <c r="Z32" s="17"/>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row>
    <row r="33" spans="1:72" ht="15.75">
      <c r="A33" s="260" t="s">
        <v>39</v>
      </c>
      <c r="B33" s="260"/>
      <c r="C33" s="260"/>
      <c r="D33" s="260"/>
      <c r="E33" s="124" t="s">
        <v>28</v>
      </c>
      <c r="F33" s="128"/>
      <c r="G33" s="14">
        <v>106.45</v>
      </c>
      <c r="H33" s="14">
        <f t="shared" si="1"/>
        <v>0</v>
      </c>
      <c r="I33" s="128"/>
      <c r="J33" s="13">
        <v>137.91999999999999</v>
      </c>
      <c r="K33" s="13">
        <f t="shared" si="2"/>
        <v>0</v>
      </c>
      <c r="L33" s="129"/>
      <c r="M33" s="13">
        <v>260.95</v>
      </c>
      <c r="N33" s="13">
        <f t="shared" si="3"/>
        <v>0</v>
      </c>
      <c r="O33" s="107"/>
      <c r="P33" s="107"/>
      <c r="Q33" s="107"/>
      <c r="R33" s="107"/>
      <c r="S33" s="107"/>
      <c r="T33" s="108"/>
      <c r="U33" s="107"/>
      <c r="V33" s="15">
        <f t="shared" si="4"/>
        <v>0</v>
      </c>
      <c r="W33" s="107"/>
      <c r="X33" s="107"/>
      <c r="Y33" s="16"/>
      <c r="Z33" s="17"/>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row>
    <row r="34" spans="1:72" s="100" customFormat="1" ht="15.75">
      <c r="A34" s="242" t="s">
        <v>40</v>
      </c>
      <c r="B34" s="243"/>
      <c r="C34" s="243"/>
      <c r="D34" s="244"/>
      <c r="E34" s="124" t="s">
        <v>28</v>
      </c>
      <c r="F34" s="128"/>
      <c r="G34" s="14">
        <v>106.45</v>
      </c>
      <c r="H34" s="14">
        <f t="shared" si="1"/>
        <v>0</v>
      </c>
      <c r="I34" s="128"/>
      <c r="J34" s="13">
        <v>122.4</v>
      </c>
      <c r="K34" s="13">
        <f t="shared" si="2"/>
        <v>0</v>
      </c>
      <c r="L34" s="129"/>
      <c r="M34" s="13"/>
      <c r="N34" s="13">
        <f t="shared" si="3"/>
        <v>0</v>
      </c>
      <c r="O34" s="107"/>
      <c r="P34" s="107"/>
      <c r="Q34" s="107"/>
      <c r="R34" s="107"/>
      <c r="S34" s="107"/>
      <c r="T34" s="108"/>
      <c r="U34" s="107"/>
      <c r="V34" s="15">
        <f t="shared" si="4"/>
        <v>0</v>
      </c>
      <c r="W34" s="107"/>
      <c r="X34" s="107"/>
      <c r="Y34" s="3"/>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s="100" customFormat="1" ht="15.75">
      <c r="A35" s="242" t="s">
        <v>41</v>
      </c>
      <c r="B35" s="243"/>
      <c r="C35" s="243"/>
      <c r="D35" s="244"/>
      <c r="E35" s="124" t="s">
        <v>28</v>
      </c>
      <c r="F35" s="128"/>
      <c r="G35" s="14">
        <v>106.54</v>
      </c>
      <c r="H35" s="14">
        <f t="shared" si="1"/>
        <v>0</v>
      </c>
      <c r="I35" s="128"/>
      <c r="J35" s="13">
        <v>122.4</v>
      </c>
      <c r="K35" s="13">
        <f t="shared" si="2"/>
        <v>0</v>
      </c>
      <c r="L35" s="129"/>
      <c r="M35" s="13">
        <v>198.17</v>
      </c>
      <c r="N35" s="13">
        <f t="shared" si="3"/>
        <v>0</v>
      </c>
      <c r="O35" s="107"/>
      <c r="P35" s="107"/>
      <c r="Q35" s="107"/>
      <c r="R35" s="107"/>
      <c r="S35" s="107"/>
      <c r="T35" s="107"/>
      <c r="U35" s="107"/>
      <c r="V35" s="15">
        <f t="shared" si="4"/>
        <v>0</v>
      </c>
      <c r="W35" s="107"/>
      <c r="X35" s="107"/>
      <c r="Y35" s="16" t="s">
        <v>167</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ht="15.75">
      <c r="A36" s="242" t="s">
        <v>42</v>
      </c>
      <c r="B36" s="243"/>
      <c r="C36" s="243"/>
      <c r="D36" s="244"/>
      <c r="E36" s="124" t="s">
        <v>28</v>
      </c>
      <c r="F36" s="128"/>
      <c r="G36" s="14">
        <v>100.42</v>
      </c>
      <c r="H36" s="14">
        <f>F36*G36</f>
        <v>0</v>
      </c>
      <c r="I36" s="128"/>
      <c r="J36" s="13">
        <v>122.4</v>
      </c>
      <c r="K36" s="13">
        <f t="shared" si="2"/>
        <v>0</v>
      </c>
      <c r="L36" s="129"/>
      <c r="M36" s="13">
        <v>0</v>
      </c>
      <c r="N36" s="13">
        <f t="shared" si="3"/>
        <v>0</v>
      </c>
      <c r="O36" s="109"/>
      <c r="P36" s="109"/>
      <c r="Q36" s="109"/>
      <c r="R36" s="109"/>
      <c r="S36" s="109"/>
      <c r="T36" s="109"/>
      <c r="U36" s="107"/>
      <c r="V36" s="15">
        <f t="shared" si="4"/>
        <v>0</v>
      </c>
      <c r="W36" s="107"/>
      <c r="X36" s="107"/>
      <c r="Y36" s="16"/>
      <c r="Z36" s="17"/>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row>
    <row r="37" spans="1:72" ht="15.75">
      <c r="A37" s="167" t="s">
        <v>169</v>
      </c>
      <c r="B37" s="168"/>
      <c r="C37" s="168"/>
      <c r="D37" s="169"/>
      <c r="E37" s="124" t="s">
        <v>28</v>
      </c>
      <c r="F37" s="128"/>
      <c r="G37" s="12">
        <v>209.25</v>
      </c>
      <c r="H37" s="12">
        <f t="shared" ref="H37:H43" si="5">F37*G37</f>
        <v>0</v>
      </c>
      <c r="I37" s="128"/>
      <c r="J37" s="13">
        <v>406</v>
      </c>
      <c r="K37" s="13">
        <f t="shared" si="2"/>
        <v>0</v>
      </c>
      <c r="L37" s="129"/>
      <c r="M37" s="13">
        <v>564.86</v>
      </c>
      <c r="N37" s="13">
        <f t="shared" si="3"/>
        <v>0</v>
      </c>
      <c r="O37" s="109"/>
      <c r="P37" s="109"/>
      <c r="Q37" s="109"/>
      <c r="R37" s="109"/>
      <c r="S37" s="109"/>
      <c r="T37" s="109"/>
      <c r="U37" s="107"/>
      <c r="V37" s="15">
        <v>0</v>
      </c>
      <c r="W37" s="107"/>
      <c r="X37" s="107"/>
      <c r="Y37" s="16" t="s">
        <v>170</v>
      </c>
      <c r="Z37" s="17"/>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row>
    <row r="38" spans="1:72" ht="15.75">
      <c r="A38" s="260" t="s">
        <v>27</v>
      </c>
      <c r="B38" s="260"/>
      <c r="C38" s="260"/>
      <c r="D38" s="260"/>
      <c r="E38" s="124" t="s">
        <v>28</v>
      </c>
      <c r="F38" s="128"/>
      <c r="G38" s="12">
        <v>0</v>
      </c>
      <c r="H38" s="12">
        <f t="shared" si="5"/>
        <v>0</v>
      </c>
      <c r="I38" s="128"/>
      <c r="J38" s="13">
        <v>0</v>
      </c>
      <c r="K38" s="13">
        <f t="shared" si="2"/>
        <v>0</v>
      </c>
      <c r="L38" s="129"/>
      <c r="M38" s="13">
        <v>0</v>
      </c>
      <c r="N38" s="13">
        <f t="shared" si="3"/>
        <v>0</v>
      </c>
      <c r="O38" s="107"/>
      <c r="P38" s="107"/>
      <c r="Q38" s="107"/>
      <c r="R38" s="107"/>
      <c r="S38" s="107"/>
      <c r="T38" s="107"/>
      <c r="U38" s="107"/>
      <c r="V38" s="15">
        <f>+O38+P38+Q38+R38+S38+T38+U38-W38-X38</f>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ht="15.75">
      <c r="A39" s="260" t="s">
        <v>29</v>
      </c>
      <c r="B39" s="260"/>
      <c r="C39" s="260"/>
      <c r="D39" s="260"/>
      <c r="E39" s="124" t="s">
        <v>28</v>
      </c>
      <c r="F39" s="128"/>
      <c r="G39" s="12">
        <v>339.75</v>
      </c>
      <c r="H39" s="12">
        <f t="shared" si="5"/>
        <v>0</v>
      </c>
      <c r="I39" s="128"/>
      <c r="J39" s="13">
        <v>325.79000000000002</v>
      </c>
      <c r="K39" s="13">
        <f t="shared" si="2"/>
        <v>0</v>
      </c>
      <c r="L39" s="129"/>
      <c r="M39" s="13">
        <v>488.68</v>
      </c>
      <c r="N39" s="13">
        <f t="shared" si="3"/>
        <v>0</v>
      </c>
      <c r="O39" s="107"/>
      <c r="P39" s="107"/>
      <c r="Q39" s="107"/>
      <c r="R39" s="107"/>
      <c r="S39" s="107"/>
      <c r="T39" s="107"/>
      <c r="U39" s="107"/>
      <c r="V39" s="15">
        <f>+O39+P39+Q39+R39+S39+T39+U39-W39-X39</f>
        <v>0</v>
      </c>
      <c r="W39" s="107"/>
      <c r="X39" s="107"/>
      <c r="Y39" s="16"/>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ht="15.75">
      <c r="A40" s="242" t="s">
        <v>43</v>
      </c>
      <c r="B40" s="243"/>
      <c r="C40" s="243"/>
      <c r="D40" s="244"/>
      <c r="E40" s="124" t="s">
        <v>28</v>
      </c>
      <c r="F40" s="128"/>
      <c r="G40" s="12">
        <v>339.75</v>
      </c>
      <c r="H40" s="12">
        <f t="shared" si="5"/>
        <v>0</v>
      </c>
      <c r="I40" s="128"/>
      <c r="J40" s="13">
        <v>325.79000000000002</v>
      </c>
      <c r="K40" s="13">
        <f t="shared" si="2"/>
        <v>0</v>
      </c>
      <c r="L40" s="129"/>
      <c r="M40" s="13">
        <v>488.68</v>
      </c>
      <c r="N40" s="13">
        <f t="shared" si="3"/>
        <v>0</v>
      </c>
      <c r="O40" s="107"/>
      <c r="P40" s="107"/>
      <c r="Q40" s="107"/>
      <c r="R40" s="107"/>
      <c r="S40" s="107"/>
      <c r="T40" s="107"/>
      <c r="U40" s="107"/>
      <c r="V40" s="15">
        <f t="shared" si="4"/>
        <v>0</v>
      </c>
      <c r="W40" s="107"/>
      <c r="X40" s="107"/>
      <c r="Y40" s="16"/>
      <c r="Z40" s="17"/>
      <c r="AA40" s="16"/>
      <c r="AB40" s="16"/>
      <c r="AC40" s="16"/>
      <c r="AD40" s="16"/>
      <c r="AE40" s="16"/>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row>
    <row r="41" spans="1:72" ht="15.75">
      <c r="A41" s="242" t="s">
        <v>44</v>
      </c>
      <c r="B41" s="243"/>
      <c r="C41" s="243"/>
      <c r="D41" s="244"/>
      <c r="E41" s="124" t="s">
        <v>28</v>
      </c>
      <c r="F41" s="128"/>
      <c r="G41" s="12">
        <v>339.75</v>
      </c>
      <c r="H41" s="12">
        <f t="shared" si="5"/>
        <v>0</v>
      </c>
      <c r="I41" s="128"/>
      <c r="J41" s="13">
        <v>325.79000000000002</v>
      </c>
      <c r="K41" s="13">
        <f t="shared" si="2"/>
        <v>0</v>
      </c>
      <c r="L41" s="129"/>
      <c r="M41" s="13">
        <v>488.68</v>
      </c>
      <c r="N41" s="13">
        <f t="shared" si="3"/>
        <v>0</v>
      </c>
      <c r="O41" s="107"/>
      <c r="P41" s="107"/>
      <c r="Q41" s="107"/>
      <c r="R41" s="107"/>
      <c r="S41" s="107"/>
      <c r="T41" s="107"/>
      <c r="U41" s="107"/>
      <c r="V41" s="15">
        <f t="shared" si="4"/>
        <v>0</v>
      </c>
      <c r="W41" s="107"/>
      <c r="X41" s="107"/>
      <c r="Y41" s="1"/>
      <c r="Z41" s="120"/>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row>
    <row r="42" spans="1:72" ht="15.75">
      <c r="A42" s="242" t="s">
        <v>45</v>
      </c>
      <c r="B42" s="243"/>
      <c r="C42" s="243"/>
      <c r="D42" s="244"/>
      <c r="E42" s="124" t="s">
        <v>28</v>
      </c>
      <c r="F42" s="128"/>
      <c r="G42" s="14">
        <v>650</v>
      </c>
      <c r="H42" s="14">
        <f t="shared" si="5"/>
        <v>0</v>
      </c>
      <c r="I42" s="128"/>
      <c r="J42" s="13">
        <f>G42*1.5</f>
        <v>975</v>
      </c>
      <c r="K42" s="13">
        <f t="shared" si="2"/>
        <v>0</v>
      </c>
      <c r="L42" s="129"/>
      <c r="M42" s="13">
        <v>1747.46</v>
      </c>
      <c r="N42" s="13">
        <f t="shared" si="3"/>
        <v>0</v>
      </c>
      <c r="O42" s="107"/>
      <c r="P42" s="107"/>
      <c r="Q42" s="107"/>
      <c r="R42" s="107"/>
      <c r="S42" s="107"/>
      <c r="T42" s="107"/>
      <c r="U42" s="107"/>
      <c r="V42" s="15">
        <f t="shared" si="4"/>
        <v>0</v>
      </c>
      <c r="W42" s="107"/>
      <c r="X42" s="107"/>
      <c r="Y42" s="1"/>
      <c r="Z42" s="120"/>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row>
    <row r="43" spans="1:72" ht="15.75">
      <c r="A43" s="242" t="s">
        <v>46</v>
      </c>
      <c r="B43" s="243"/>
      <c r="C43" s="243"/>
      <c r="D43" s="244"/>
      <c r="E43" s="124" t="s">
        <v>28</v>
      </c>
      <c r="F43" s="128"/>
      <c r="G43" s="14"/>
      <c r="H43" s="14">
        <f t="shared" si="5"/>
        <v>0</v>
      </c>
      <c r="I43" s="128"/>
      <c r="J43" s="13">
        <f t="shared" ref="J43" si="6">G43*1.5</f>
        <v>0</v>
      </c>
      <c r="K43" s="13">
        <f t="shared" si="2"/>
        <v>0</v>
      </c>
      <c r="L43" s="129"/>
      <c r="M43" s="13">
        <f t="shared" ref="M43" si="7">G43*2.25</f>
        <v>0</v>
      </c>
      <c r="N43" s="13">
        <f t="shared" si="3"/>
        <v>0</v>
      </c>
      <c r="O43" s="107"/>
      <c r="P43" s="107"/>
      <c r="Q43" s="107"/>
      <c r="R43" s="107"/>
      <c r="S43" s="107"/>
      <c r="T43" s="107"/>
      <c r="U43" s="107"/>
      <c r="V43" s="15">
        <f t="shared" si="4"/>
        <v>0</v>
      </c>
      <c r="W43" s="107"/>
      <c r="X43" s="107"/>
      <c r="Y43" s="1"/>
      <c r="Z43" s="120"/>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row>
    <row r="44" spans="1:72" ht="15.75">
      <c r="A44" s="7"/>
      <c r="B44" s="7"/>
      <c r="C44" s="7"/>
      <c r="D44" s="7"/>
      <c r="E44" s="7"/>
      <c r="F44" s="7">
        <f>V44</f>
        <v>0</v>
      </c>
      <c r="G44" s="6" t="s">
        <v>47</v>
      </c>
      <c r="H44" s="19">
        <f>SUM(H21:H43)</f>
        <v>0</v>
      </c>
      <c r="I44" s="103"/>
      <c r="J44" s="6" t="s">
        <v>48</v>
      </c>
      <c r="K44" s="6">
        <f>SUM(K21:K43)</f>
        <v>0</v>
      </c>
      <c r="L44" s="145"/>
      <c r="M44" s="21" t="s">
        <v>48</v>
      </c>
      <c r="N44" s="6">
        <f>SUM(N21:N43)</f>
        <v>0</v>
      </c>
      <c r="O44" s="16"/>
      <c r="P44" s="16"/>
      <c r="Q44" s="16"/>
      <c r="R44" s="16"/>
      <c r="S44" s="16"/>
      <c r="T44" s="16"/>
      <c r="U44" s="16"/>
      <c r="V44" s="16"/>
      <c r="W44" s="16"/>
      <c r="X44" s="16"/>
      <c r="Y44" s="1"/>
      <c r="Z44" s="120"/>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row>
    <row r="45" spans="1:72" ht="15.75">
      <c r="A45" s="7"/>
      <c r="B45" s="7"/>
      <c r="C45" s="7"/>
      <c r="D45" s="7"/>
      <c r="E45" s="7"/>
      <c r="F45" s="7"/>
      <c r="G45" s="6" t="s">
        <v>49</v>
      </c>
      <c r="H45" s="19">
        <f>H44+K44+N44</f>
        <v>0</v>
      </c>
      <c r="I45" s="22"/>
      <c r="J45" s="22"/>
      <c r="K45" s="22"/>
      <c r="L45" s="7"/>
      <c r="M45" s="23"/>
      <c r="N45" s="22"/>
      <c r="O45" s="16"/>
      <c r="P45" s="16"/>
      <c r="Q45" s="16"/>
      <c r="R45" s="16"/>
      <c r="S45" s="16"/>
      <c r="T45" s="16"/>
      <c r="U45" s="16"/>
      <c r="V45" s="16"/>
      <c r="W45" s="16"/>
      <c r="X45" s="16"/>
      <c r="Y45" s="1"/>
      <c r="Z45" s="120"/>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row>
    <row r="46" spans="1:72" ht="15.75">
      <c r="A46" s="281" t="s">
        <v>50</v>
      </c>
      <c r="B46" s="281"/>
      <c r="C46" s="281"/>
      <c r="D46" s="281"/>
      <c r="E46" s="24"/>
      <c r="F46" s="25"/>
      <c r="G46" s="26" t="s">
        <v>51</v>
      </c>
      <c r="H46" s="6">
        <f>+H45*0.06</f>
        <v>0</v>
      </c>
      <c r="I46" s="22"/>
      <c r="J46" s="7"/>
      <c r="K46" s="7"/>
      <c r="L46" s="7"/>
      <c r="M46" s="7"/>
      <c r="N46" s="7"/>
      <c r="O46" s="16"/>
      <c r="P46" s="16"/>
      <c r="Q46" s="16"/>
      <c r="R46" s="16"/>
      <c r="S46" s="16"/>
      <c r="T46" s="16"/>
      <c r="U46" s="16"/>
      <c r="V46" s="16"/>
      <c r="W46" s="16"/>
      <c r="X46" s="16"/>
      <c r="Y46" s="1"/>
      <c r="Z46" s="120"/>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row>
    <row r="47" spans="1:72" ht="15.75">
      <c r="A47" s="173"/>
      <c r="B47" s="173"/>
      <c r="C47" s="173"/>
      <c r="D47" s="173"/>
      <c r="E47" s="7"/>
      <c r="F47" s="7"/>
      <c r="G47" s="176"/>
      <c r="H47" s="22"/>
      <c r="I47" s="174"/>
      <c r="J47" s="7"/>
      <c r="K47" s="7"/>
      <c r="L47" s="7"/>
      <c r="M47" s="7"/>
      <c r="N47" s="7"/>
      <c r="O47" s="16"/>
      <c r="P47" s="16"/>
      <c r="Q47" s="16"/>
      <c r="R47" s="16"/>
      <c r="S47" s="16"/>
      <c r="T47" s="16"/>
      <c r="U47" s="16"/>
      <c r="V47" s="16"/>
      <c r="W47" s="16"/>
      <c r="X47" s="16"/>
      <c r="Y47" s="1"/>
      <c r="Z47" s="120"/>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row>
    <row r="48" spans="1:72" ht="15.75">
      <c r="A48" s="37"/>
      <c r="B48" s="37"/>
      <c r="C48" s="37"/>
      <c r="D48" s="37"/>
      <c r="E48" s="7"/>
      <c r="F48" s="7"/>
      <c r="G48" s="176"/>
      <c r="H48" s="22"/>
      <c r="I48" s="22"/>
      <c r="J48" s="7"/>
      <c r="K48" s="7"/>
      <c r="L48" s="7"/>
      <c r="M48" s="7"/>
      <c r="N48" s="7"/>
      <c r="O48" s="16"/>
      <c r="P48" s="16"/>
      <c r="Q48" s="16"/>
      <c r="R48" s="16"/>
      <c r="S48" s="16"/>
      <c r="T48" s="16"/>
      <c r="U48" s="16"/>
      <c r="V48" s="16"/>
      <c r="W48" s="16"/>
      <c r="X48" s="16"/>
      <c r="Y48" s="1"/>
      <c r="Z48" s="120"/>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row>
    <row r="49" spans="1:72" ht="15.75">
      <c r="A49" s="262" t="s">
        <v>52</v>
      </c>
      <c r="B49" s="262"/>
      <c r="C49" s="262"/>
      <c r="D49" s="262"/>
      <c r="E49" s="7"/>
      <c r="F49" s="7"/>
      <c r="G49" s="38"/>
      <c r="H49" s="22"/>
      <c r="I49" s="22"/>
      <c r="J49" s="7"/>
      <c r="K49" s="7"/>
      <c r="L49" s="7"/>
      <c r="M49" s="7"/>
      <c r="N49" s="7"/>
      <c r="O49" s="16"/>
      <c r="P49" s="16"/>
      <c r="Q49" s="16"/>
      <c r="R49" s="16"/>
      <c r="S49" s="16"/>
      <c r="T49" s="16"/>
      <c r="U49" s="16"/>
      <c r="V49" s="16"/>
      <c r="W49" s="16"/>
      <c r="X49" s="16"/>
      <c r="Y49" s="1"/>
      <c r="Z49" s="120"/>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row>
    <row r="50" spans="1:72" ht="15.75">
      <c r="A50" s="255" t="s">
        <v>7</v>
      </c>
      <c r="B50" s="255"/>
      <c r="C50" s="255"/>
      <c r="D50" s="255"/>
      <c r="E50" s="28" t="s">
        <v>8</v>
      </c>
      <c r="F50" s="175" t="s">
        <v>9</v>
      </c>
      <c r="G50" s="175" t="s">
        <v>10</v>
      </c>
      <c r="H50" s="175" t="s">
        <v>0</v>
      </c>
      <c r="I50" s="38"/>
      <c r="J50" s="118" t="s">
        <v>53</v>
      </c>
      <c r="K50" s="118" t="s">
        <v>54</v>
      </c>
      <c r="L50" s="118" t="s">
        <v>55</v>
      </c>
      <c r="M50" s="118" t="s">
        <v>56</v>
      </c>
      <c r="N50" s="16"/>
      <c r="O50" s="16"/>
      <c r="P50" s="16"/>
      <c r="Q50" s="16"/>
      <c r="R50" s="16"/>
      <c r="S50" s="16"/>
      <c r="T50" s="16"/>
      <c r="U50" s="16"/>
      <c r="V50" s="16"/>
      <c r="W50" s="16"/>
      <c r="X50" s="16"/>
      <c r="Y50" s="1"/>
      <c r="Z50" s="120"/>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row>
    <row r="51" spans="1:72" ht="33.6" customHeight="1">
      <c r="A51" s="257" t="s">
        <v>133</v>
      </c>
      <c r="B51" s="258"/>
      <c r="C51" s="258"/>
      <c r="D51" s="258"/>
      <c r="E51" s="31" t="s">
        <v>57</v>
      </c>
      <c r="F51" s="146">
        <v>0</v>
      </c>
      <c r="G51" s="127">
        <v>150</v>
      </c>
      <c r="H51" s="127">
        <f t="shared" ref="H51:H57" si="8">F51*G51</f>
        <v>0</v>
      </c>
      <c r="I51" s="30"/>
      <c r="J51" s="31"/>
      <c r="K51" s="31"/>
      <c r="L51" s="31"/>
      <c r="M51" s="31">
        <f>J51+K51+L51</f>
        <v>0</v>
      </c>
      <c r="N51" s="16"/>
      <c r="O51" s="16"/>
      <c r="P51" s="16"/>
      <c r="Q51" s="16"/>
      <c r="R51" s="16"/>
      <c r="S51" s="16"/>
      <c r="T51" s="16"/>
      <c r="U51" s="16"/>
      <c r="V51" s="16"/>
      <c r="W51" s="16"/>
      <c r="X51" s="16"/>
      <c r="Y51" s="1"/>
      <c r="Z51" s="120"/>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row>
    <row r="52" spans="1:72" ht="33.6" customHeight="1">
      <c r="A52" s="257" t="s">
        <v>134</v>
      </c>
      <c r="B52" s="258"/>
      <c r="C52" s="258"/>
      <c r="D52" s="258"/>
      <c r="E52" s="31" t="s">
        <v>57</v>
      </c>
      <c r="F52" s="146">
        <v>0</v>
      </c>
      <c r="G52" s="127">
        <v>150</v>
      </c>
      <c r="H52" s="127">
        <f t="shared" si="8"/>
        <v>0</v>
      </c>
      <c r="I52" s="30"/>
      <c r="J52" s="31"/>
      <c r="K52" s="31"/>
      <c r="L52" s="31"/>
      <c r="M52" s="31">
        <f>J52+K52+L52</f>
        <v>0</v>
      </c>
      <c r="N52" s="16"/>
      <c r="O52" s="16"/>
      <c r="P52" s="16"/>
      <c r="Q52" s="16"/>
      <c r="R52" s="16"/>
      <c r="S52" s="16"/>
      <c r="T52" s="16"/>
      <c r="U52" s="16"/>
      <c r="V52" s="16"/>
      <c r="W52" s="16"/>
      <c r="X52" s="16"/>
      <c r="Y52" s="1"/>
      <c r="Z52" s="120"/>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row>
    <row r="53" spans="1:72" ht="33.6" customHeight="1">
      <c r="A53" s="257" t="s">
        <v>58</v>
      </c>
      <c r="B53" s="258"/>
      <c r="C53" s="258"/>
      <c r="D53" s="258"/>
      <c r="E53" s="31" t="s">
        <v>57</v>
      </c>
      <c r="F53" s="146">
        <v>0</v>
      </c>
      <c r="G53" s="127">
        <v>60</v>
      </c>
      <c r="H53" s="127">
        <f t="shared" si="8"/>
        <v>0</v>
      </c>
      <c r="I53" s="30"/>
      <c r="J53" s="31"/>
      <c r="K53" s="31"/>
      <c r="L53" s="31"/>
      <c r="M53" s="31">
        <f>J53+K53+L53</f>
        <v>0</v>
      </c>
      <c r="N53" s="16"/>
      <c r="O53" s="16"/>
      <c r="P53" s="16"/>
      <c r="Q53" s="16"/>
      <c r="R53" s="16"/>
      <c r="S53" s="16"/>
      <c r="T53" s="16"/>
      <c r="U53" s="16"/>
      <c r="V53" s="16"/>
      <c r="W53" s="16"/>
      <c r="X53" s="16"/>
      <c r="Y53" s="1"/>
      <c r="Z53" s="120"/>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row>
    <row r="54" spans="1:72" ht="33.6" customHeight="1">
      <c r="A54" s="257" t="s">
        <v>135</v>
      </c>
      <c r="B54" s="258"/>
      <c r="C54" s="258"/>
      <c r="D54" s="258"/>
      <c r="E54" s="31" t="s">
        <v>57</v>
      </c>
      <c r="F54" s="146">
        <v>0</v>
      </c>
      <c r="G54" s="127">
        <v>120</v>
      </c>
      <c r="H54" s="127">
        <f t="shared" si="8"/>
        <v>0</v>
      </c>
      <c r="I54" s="30"/>
      <c r="J54" s="31"/>
      <c r="K54" s="31"/>
      <c r="L54" s="31"/>
      <c r="M54" s="31">
        <f>J54+K54+L54</f>
        <v>0</v>
      </c>
      <c r="N54" s="16"/>
      <c r="O54" s="16"/>
      <c r="P54" s="16"/>
      <c r="Q54" s="16"/>
      <c r="R54" s="16"/>
      <c r="S54" s="16"/>
      <c r="T54" s="16"/>
      <c r="U54" s="16"/>
      <c r="V54" s="16"/>
      <c r="W54" s="16"/>
      <c r="X54" s="16"/>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33.6" customHeight="1">
      <c r="A55" s="257"/>
      <c r="B55" s="258"/>
      <c r="C55" s="258"/>
      <c r="D55" s="258"/>
      <c r="E55" s="31" t="s">
        <v>57</v>
      </c>
      <c r="F55" s="146">
        <v>0</v>
      </c>
      <c r="G55" s="127"/>
      <c r="H55" s="127">
        <f t="shared" si="8"/>
        <v>0</v>
      </c>
      <c r="I55" s="30"/>
      <c r="J55" s="31"/>
      <c r="K55" s="31"/>
      <c r="L55" s="31"/>
      <c r="M55" s="31">
        <f t="shared" ref="M55:M57" si="9">J55+K55+L55</f>
        <v>0</v>
      </c>
      <c r="N55" s="16"/>
      <c r="O55" s="16"/>
      <c r="P55" s="16"/>
      <c r="Q55" s="16"/>
      <c r="R55" s="16"/>
      <c r="S55" s="16"/>
      <c r="T55" s="16"/>
      <c r="U55" s="16"/>
      <c r="V55" s="16"/>
      <c r="W55" s="16"/>
      <c r="X55" s="16"/>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33.6" customHeight="1">
      <c r="A56" s="257"/>
      <c r="B56" s="258"/>
      <c r="C56" s="258"/>
      <c r="D56" s="258"/>
      <c r="E56" s="31" t="s">
        <v>59</v>
      </c>
      <c r="F56" s="146">
        <v>0</v>
      </c>
      <c r="G56" s="127"/>
      <c r="H56" s="127">
        <f t="shared" si="8"/>
        <v>0</v>
      </c>
      <c r="I56" s="30"/>
      <c r="J56" s="31"/>
      <c r="K56" s="31"/>
      <c r="L56" s="31"/>
      <c r="M56" s="31">
        <f t="shared" si="9"/>
        <v>0</v>
      </c>
      <c r="N56" s="16"/>
      <c r="O56" s="16"/>
      <c r="P56" s="16"/>
      <c r="Q56" s="16"/>
      <c r="R56" s="16"/>
      <c r="S56" s="16"/>
      <c r="T56" s="16"/>
      <c r="U56" s="16"/>
      <c r="V56" s="16"/>
      <c r="W56" s="16"/>
      <c r="X56" s="16"/>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33.6" customHeight="1">
      <c r="A57" s="257" t="s">
        <v>60</v>
      </c>
      <c r="B57" s="258"/>
      <c r="C57" s="258"/>
      <c r="D57" s="258"/>
      <c r="E57" s="31" t="s">
        <v>61</v>
      </c>
      <c r="F57" s="146">
        <v>0</v>
      </c>
      <c r="G57" s="127">
        <v>2.5</v>
      </c>
      <c r="H57" s="127">
        <f t="shared" si="8"/>
        <v>0</v>
      </c>
      <c r="I57" s="30"/>
      <c r="J57" s="31"/>
      <c r="K57" s="31"/>
      <c r="L57" s="31"/>
      <c r="M57" s="31">
        <f t="shared" si="9"/>
        <v>0</v>
      </c>
      <c r="N57" s="16"/>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16"/>
      <c r="B58" s="16"/>
      <c r="C58" s="16"/>
      <c r="D58" s="16"/>
      <c r="E58" s="16"/>
      <c r="F58" s="16"/>
      <c r="G58" s="34" t="s">
        <v>62</v>
      </c>
      <c r="H58" s="34">
        <f>SUM(H51:H57)</f>
        <v>0</v>
      </c>
      <c r="I58" s="22"/>
      <c r="J58" s="16"/>
      <c r="K58" s="16"/>
      <c r="L58" s="16"/>
      <c r="M58" s="139"/>
      <c r="N58" s="16"/>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16"/>
      <c r="B59" s="16"/>
      <c r="C59" s="16"/>
      <c r="D59" s="16"/>
      <c r="E59" s="16"/>
      <c r="F59" s="16"/>
      <c r="G59" s="118" t="s">
        <v>82</v>
      </c>
      <c r="H59" s="34">
        <f>H58+H45+H17</f>
        <v>0</v>
      </c>
      <c r="I59" s="134"/>
      <c r="J59" s="62"/>
      <c r="K59" s="16"/>
      <c r="L59" s="16"/>
      <c r="M59" s="16"/>
      <c r="N59" s="16"/>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3" t="s">
        <v>83</v>
      </c>
      <c r="B60" s="7"/>
      <c r="C60" s="7"/>
      <c r="D60" s="16"/>
      <c r="E60" s="16"/>
      <c r="F60" s="16"/>
      <c r="G60" s="1"/>
      <c r="H60" s="42"/>
      <c r="I60" s="9"/>
      <c r="J60" s="62"/>
      <c r="K60" s="7"/>
      <c r="L60" s="16"/>
      <c r="M60" s="16"/>
      <c r="N60" s="16"/>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56" t="s">
        <v>7</v>
      </c>
      <c r="B61" s="256"/>
      <c r="C61" s="256"/>
      <c r="D61" s="256"/>
      <c r="E61" s="43" t="s">
        <v>8</v>
      </c>
      <c r="F61" s="119" t="s">
        <v>9</v>
      </c>
      <c r="G61" s="119" t="s">
        <v>10</v>
      </c>
      <c r="H61" s="44" t="s">
        <v>0</v>
      </c>
      <c r="I61" s="45" t="s">
        <v>84</v>
      </c>
      <c r="J61" s="46"/>
      <c r="K61" s="46" t="s">
        <v>85</v>
      </c>
      <c r="L61" s="47"/>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36" t="s">
        <v>86</v>
      </c>
      <c r="B62" s="237"/>
      <c r="C62" s="237"/>
      <c r="D62" s="237"/>
      <c r="E62" s="123" t="s">
        <v>87</v>
      </c>
      <c r="F62" s="128"/>
      <c r="G62" s="36">
        <v>2200</v>
      </c>
      <c r="H62" s="48">
        <f>(F62*G62)</f>
        <v>0</v>
      </c>
      <c r="I62" s="49"/>
      <c r="J62" s="50"/>
      <c r="K62" s="51"/>
      <c r="L62" s="62"/>
      <c r="M62" s="16"/>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15.75">
      <c r="A63" s="236" t="s">
        <v>88</v>
      </c>
      <c r="B63" s="237"/>
      <c r="C63" s="237"/>
      <c r="D63" s="237"/>
      <c r="E63" s="123" t="s">
        <v>87</v>
      </c>
      <c r="F63" s="128"/>
      <c r="G63" s="36">
        <v>2000</v>
      </c>
      <c r="H63" s="48">
        <f t="shared" ref="H63:H84" si="10">(F63*G63)</f>
        <v>0</v>
      </c>
      <c r="I63" s="49"/>
      <c r="J63" s="50"/>
      <c r="K63" s="51"/>
      <c r="L63" s="62"/>
      <c r="M63" s="16"/>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15.75">
      <c r="A64" s="236" t="s">
        <v>89</v>
      </c>
      <c r="B64" s="237"/>
      <c r="C64" s="237"/>
      <c r="D64" s="237"/>
      <c r="E64" s="123" t="s">
        <v>87</v>
      </c>
      <c r="F64" s="128"/>
      <c r="G64" s="36">
        <v>7000</v>
      </c>
      <c r="H64" s="48">
        <f t="shared" si="10"/>
        <v>0</v>
      </c>
      <c r="I64" s="49"/>
      <c r="J64" s="50"/>
      <c r="K64" s="51"/>
      <c r="L64" s="62"/>
      <c r="M64" s="16"/>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15.75">
      <c r="A65" s="236" t="s">
        <v>90</v>
      </c>
      <c r="B65" s="237"/>
      <c r="C65" s="237"/>
      <c r="D65" s="237"/>
      <c r="E65" s="123" t="s">
        <v>87</v>
      </c>
      <c r="F65" s="128"/>
      <c r="G65" s="36">
        <v>15200</v>
      </c>
      <c r="H65" s="48">
        <f t="shared" si="10"/>
        <v>0</v>
      </c>
      <c r="I65" s="49"/>
      <c r="J65" s="50"/>
      <c r="K65" s="51"/>
      <c r="L65" s="62"/>
      <c r="M65" s="16"/>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15.75">
      <c r="A66" s="236" t="s">
        <v>91</v>
      </c>
      <c r="B66" s="237"/>
      <c r="C66" s="237"/>
      <c r="D66" s="237"/>
      <c r="E66" s="123" t="s">
        <v>87</v>
      </c>
      <c r="F66" s="128"/>
      <c r="G66" s="36">
        <v>2200</v>
      </c>
      <c r="H66" s="48">
        <f t="shared" si="10"/>
        <v>0</v>
      </c>
      <c r="I66" s="55"/>
      <c r="J66" s="50"/>
      <c r="K66" s="51"/>
      <c r="L66" s="62"/>
      <c r="M66" s="16"/>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15.75">
      <c r="A67" s="236" t="s">
        <v>92</v>
      </c>
      <c r="B67" s="237"/>
      <c r="C67" s="237"/>
      <c r="D67" s="237"/>
      <c r="E67" s="123" t="s">
        <v>87</v>
      </c>
      <c r="F67" s="128"/>
      <c r="G67" s="36">
        <v>2000</v>
      </c>
      <c r="H67" s="48">
        <f t="shared" si="10"/>
        <v>0</v>
      </c>
      <c r="I67" s="49"/>
      <c r="J67" s="50"/>
      <c r="K67" s="51"/>
      <c r="L67" s="62"/>
      <c r="M67" s="16"/>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15.75">
      <c r="A68" s="236" t="s">
        <v>93</v>
      </c>
      <c r="B68" s="237"/>
      <c r="C68" s="237"/>
      <c r="D68" s="237"/>
      <c r="E68" s="123" t="s">
        <v>87</v>
      </c>
      <c r="F68" s="128"/>
      <c r="G68" s="36">
        <v>2500</v>
      </c>
      <c r="H68" s="48">
        <f t="shared" si="10"/>
        <v>0</v>
      </c>
      <c r="I68" s="55"/>
      <c r="J68" s="50"/>
      <c r="K68" s="51"/>
      <c r="L68" s="62"/>
      <c r="M68" s="16"/>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15.75">
      <c r="A69" s="236" t="s">
        <v>94</v>
      </c>
      <c r="B69" s="237"/>
      <c r="C69" s="237"/>
      <c r="D69" s="237"/>
      <c r="E69" s="123" t="s">
        <v>87</v>
      </c>
      <c r="F69" s="128"/>
      <c r="G69" s="36">
        <v>1600</v>
      </c>
      <c r="H69" s="48">
        <f t="shared" si="10"/>
        <v>0</v>
      </c>
      <c r="I69" s="49"/>
      <c r="J69" s="50"/>
      <c r="K69" s="51"/>
      <c r="L69" s="62"/>
      <c r="M69" s="16"/>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236" t="s">
        <v>95</v>
      </c>
      <c r="B70" s="237"/>
      <c r="C70" s="237"/>
      <c r="D70" s="237"/>
      <c r="E70" s="123" t="s">
        <v>87</v>
      </c>
      <c r="F70" s="128"/>
      <c r="G70" s="36">
        <v>1100</v>
      </c>
      <c r="H70" s="48">
        <f t="shared" si="10"/>
        <v>0</v>
      </c>
      <c r="I70" s="49"/>
      <c r="J70" s="50"/>
      <c r="K70" s="51"/>
      <c r="L70" s="62"/>
      <c r="M70" s="16"/>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36" t="s">
        <v>96</v>
      </c>
      <c r="B71" s="237"/>
      <c r="C71" s="237"/>
      <c r="D71" s="237"/>
      <c r="E71" s="123" t="s">
        <v>87</v>
      </c>
      <c r="F71" s="128"/>
      <c r="G71" s="36">
        <v>2700</v>
      </c>
      <c r="H71" s="48">
        <f t="shared" si="10"/>
        <v>0</v>
      </c>
      <c r="I71" s="59"/>
      <c r="J71" s="50"/>
      <c r="K71" s="51"/>
      <c r="L71" s="62"/>
      <c r="M71" s="16"/>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36" t="s">
        <v>97</v>
      </c>
      <c r="B72" s="237"/>
      <c r="C72" s="237"/>
      <c r="D72" s="237"/>
      <c r="E72" s="123" t="s">
        <v>87</v>
      </c>
      <c r="F72" s="128"/>
      <c r="G72" s="36">
        <v>2500</v>
      </c>
      <c r="H72" s="48">
        <f t="shared" si="10"/>
        <v>0</v>
      </c>
      <c r="I72" s="59"/>
      <c r="J72" s="50"/>
      <c r="K72" s="51"/>
      <c r="L72" s="62"/>
      <c r="M72" s="16"/>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15.75">
      <c r="A73" s="236" t="s">
        <v>98</v>
      </c>
      <c r="B73" s="237"/>
      <c r="C73" s="237"/>
      <c r="D73" s="237"/>
      <c r="E73" s="123" t="s">
        <v>87</v>
      </c>
      <c r="F73" s="128"/>
      <c r="G73" s="36">
        <v>13373</v>
      </c>
      <c r="H73" s="48">
        <f t="shared" si="10"/>
        <v>0</v>
      </c>
      <c r="I73" s="59"/>
      <c r="J73" s="50"/>
      <c r="K73" s="51"/>
      <c r="L73" s="62"/>
      <c r="M73" s="16"/>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15.75">
      <c r="A74" s="236" t="s">
        <v>99</v>
      </c>
      <c r="B74" s="237"/>
      <c r="C74" s="237"/>
      <c r="D74" s="237"/>
      <c r="E74" s="123" t="s">
        <v>87</v>
      </c>
      <c r="F74" s="128"/>
      <c r="G74" s="36">
        <v>800</v>
      </c>
      <c r="H74" s="48">
        <f t="shared" si="10"/>
        <v>0</v>
      </c>
      <c r="I74" s="59"/>
      <c r="J74" s="50"/>
      <c r="K74" s="51"/>
      <c r="L74" s="62"/>
      <c r="M74" s="16"/>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236" t="s">
        <v>156</v>
      </c>
      <c r="B75" s="237"/>
      <c r="C75" s="237"/>
      <c r="D75" s="237"/>
      <c r="E75" s="4" t="s">
        <v>87</v>
      </c>
      <c r="F75" s="128"/>
      <c r="G75" s="31">
        <v>1900</v>
      </c>
      <c r="H75" s="60">
        <f t="shared" si="10"/>
        <v>0</v>
      </c>
      <c r="I75" s="61"/>
      <c r="J75" s="50"/>
      <c r="K75" s="51"/>
      <c r="L75" s="62"/>
      <c r="M75" s="16"/>
      <c r="N75" s="16"/>
      <c r="O75" s="16"/>
      <c r="P75" s="16"/>
      <c r="Q75" s="16"/>
      <c r="R75" s="16"/>
      <c r="S75" s="16"/>
      <c r="T75" s="16"/>
      <c r="U75" s="16"/>
      <c r="V75" s="16"/>
      <c r="W75" s="16"/>
      <c r="X75" s="16"/>
      <c r="Y75" s="16"/>
      <c r="Z75" s="17"/>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row>
    <row r="76" spans="1:72" ht="15.75">
      <c r="A76" s="236" t="s">
        <v>101</v>
      </c>
      <c r="B76" s="237"/>
      <c r="C76" s="237"/>
      <c r="D76" s="237"/>
      <c r="E76" s="123" t="s">
        <v>87</v>
      </c>
      <c r="F76" s="128"/>
      <c r="G76" s="36">
        <v>2000</v>
      </c>
      <c r="H76" s="48">
        <f t="shared" si="10"/>
        <v>0</v>
      </c>
      <c r="I76" s="59"/>
      <c r="J76" s="50"/>
      <c r="K76" s="51"/>
      <c r="L76" s="62"/>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36" t="s">
        <v>102</v>
      </c>
      <c r="B77" s="237"/>
      <c r="C77" s="237"/>
      <c r="D77" s="237"/>
      <c r="E77" s="123" t="s">
        <v>87</v>
      </c>
      <c r="F77" s="128"/>
      <c r="G77" s="36">
        <v>200</v>
      </c>
      <c r="H77" s="48">
        <f t="shared" si="10"/>
        <v>0</v>
      </c>
      <c r="I77" s="59"/>
      <c r="J77" s="50"/>
      <c r="K77" s="51"/>
      <c r="L77" s="62"/>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15.75">
      <c r="A78" s="236" t="s">
        <v>103</v>
      </c>
      <c r="B78" s="237"/>
      <c r="C78" s="237"/>
      <c r="D78" s="237"/>
      <c r="E78" s="123" t="s">
        <v>87</v>
      </c>
      <c r="F78" s="128"/>
      <c r="G78" s="36">
        <v>1100</v>
      </c>
      <c r="H78" s="48">
        <f t="shared" si="10"/>
        <v>0</v>
      </c>
      <c r="I78" s="59"/>
      <c r="J78" s="50"/>
      <c r="K78" s="51"/>
      <c r="L78" s="62"/>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15.75">
      <c r="A79" s="236" t="s">
        <v>104</v>
      </c>
      <c r="B79" s="237"/>
      <c r="C79" s="237"/>
      <c r="D79" s="237"/>
      <c r="E79" s="123" t="s">
        <v>87</v>
      </c>
      <c r="F79" s="128"/>
      <c r="G79" s="36">
        <v>2200</v>
      </c>
      <c r="H79" s="48">
        <f t="shared" si="10"/>
        <v>0</v>
      </c>
      <c r="I79" s="59"/>
      <c r="J79" s="50"/>
      <c r="K79" s="51"/>
      <c r="L79" s="62"/>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236" t="s">
        <v>105</v>
      </c>
      <c r="B80" s="237"/>
      <c r="C80" s="237"/>
      <c r="D80" s="237"/>
      <c r="E80" s="4" t="s">
        <v>87</v>
      </c>
      <c r="F80" s="128"/>
      <c r="G80" s="31">
        <v>1420</v>
      </c>
      <c r="H80" s="60">
        <f t="shared" si="10"/>
        <v>0</v>
      </c>
      <c r="I80" s="64"/>
      <c r="J80" s="50"/>
      <c r="K80" s="51"/>
      <c r="L80" s="62"/>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236" t="s">
        <v>153</v>
      </c>
      <c r="B81" s="237"/>
      <c r="C81" s="237"/>
      <c r="D81" s="237"/>
      <c r="E81" s="4" t="s">
        <v>87</v>
      </c>
      <c r="F81" s="128"/>
      <c r="G81" s="31">
        <v>15200</v>
      </c>
      <c r="H81" s="60">
        <f t="shared" si="10"/>
        <v>0</v>
      </c>
      <c r="I81" s="166"/>
      <c r="J81" s="66"/>
      <c r="K81" s="67"/>
      <c r="L81" s="62"/>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36" t="s">
        <v>155</v>
      </c>
      <c r="B82" s="237"/>
      <c r="C82" s="237"/>
      <c r="D82" s="237"/>
      <c r="E82" s="4" t="s">
        <v>87</v>
      </c>
      <c r="F82" s="128"/>
      <c r="G82" s="31">
        <v>5800</v>
      </c>
      <c r="H82" s="60">
        <f t="shared" si="10"/>
        <v>0</v>
      </c>
      <c r="I82" s="166"/>
      <c r="J82" s="66"/>
      <c r="K82" s="67"/>
      <c r="L82" s="62"/>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36"/>
      <c r="B83" s="237"/>
      <c r="C83" s="237"/>
      <c r="D83" s="237"/>
      <c r="E83" s="4" t="s">
        <v>87</v>
      </c>
      <c r="F83" s="128"/>
      <c r="G83" s="31"/>
      <c r="H83" s="60">
        <f t="shared" si="10"/>
        <v>0</v>
      </c>
      <c r="I83" s="166"/>
      <c r="J83" s="66"/>
      <c r="K83" s="67"/>
      <c r="L83" s="62"/>
      <c r="M83" s="16"/>
      <c r="N83" s="16"/>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15.75">
      <c r="A84" s="236" t="s">
        <v>154</v>
      </c>
      <c r="B84" s="237"/>
      <c r="C84" s="237"/>
      <c r="D84" s="237"/>
      <c r="E84" s="4" t="s">
        <v>87</v>
      </c>
      <c r="F84" s="128"/>
      <c r="G84" s="31">
        <v>15000</v>
      </c>
      <c r="H84" s="60">
        <f t="shared" si="10"/>
        <v>0</v>
      </c>
      <c r="I84" s="166"/>
      <c r="J84" s="66"/>
      <c r="K84" s="67"/>
      <c r="L84" s="62"/>
      <c r="M84" s="16"/>
      <c r="N84" s="16"/>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6.5" thickBot="1">
      <c r="A85" s="236" t="s">
        <v>106</v>
      </c>
      <c r="B85" s="237"/>
      <c r="C85" s="237"/>
      <c r="D85" s="237"/>
      <c r="E85" s="123" t="s">
        <v>87</v>
      </c>
      <c r="F85" s="128"/>
      <c r="G85" s="36">
        <v>383.5</v>
      </c>
      <c r="H85" s="99">
        <f>(F85*G85)</f>
        <v>0</v>
      </c>
      <c r="I85" s="65"/>
      <c r="J85" s="66"/>
      <c r="K85" s="67"/>
      <c r="L85" s="62"/>
      <c r="M85" s="16"/>
      <c r="N85" s="16"/>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6.5" thickBot="1">
      <c r="A86" s="16"/>
      <c r="B86" s="16"/>
      <c r="C86" s="16"/>
      <c r="D86" s="16"/>
      <c r="E86" s="16"/>
      <c r="F86" s="18"/>
      <c r="G86" s="125" t="s">
        <v>107</v>
      </c>
      <c r="H86" s="110">
        <f>SUM(H62:H85)</f>
        <v>0</v>
      </c>
      <c r="I86" s="68"/>
      <c r="J86" s="69"/>
      <c r="K86" s="70"/>
      <c r="L86" s="135"/>
      <c r="M86" s="7"/>
      <c r="N86" s="7"/>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16"/>
      <c r="B87" s="16"/>
      <c r="C87" s="16"/>
      <c r="D87" s="16"/>
      <c r="E87" s="16"/>
      <c r="F87" s="7"/>
      <c r="G87" s="38"/>
      <c r="H87" s="22"/>
      <c r="I87" s="71"/>
      <c r="J87" s="18"/>
      <c r="K87" s="137"/>
      <c r="L87" s="136"/>
      <c r="M87" s="7"/>
      <c r="N87" s="7"/>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5.75">
      <c r="A88" s="16"/>
      <c r="B88" s="16"/>
      <c r="C88" s="16"/>
      <c r="D88" s="16"/>
      <c r="E88" s="138">
        <v>0</v>
      </c>
      <c r="F88" s="7"/>
      <c r="G88" s="38"/>
      <c r="H88" s="142">
        <f>+E88</f>
        <v>0</v>
      </c>
      <c r="I88" s="245" t="s">
        <v>130</v>
      </c>
      <c r="J88" s="230" t="s">
        <v>108</v>
      </c>
      <c r="K88" s="232"/>
      <c r="L88" s="16"/>
      <c r="M88" s="7"/>
      <c r="N88" s="233"/>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234" t="s">
        <v>109</v>
      </c>
      <c r="G89" s="235"/>
      <c r="H89" s="73">
        <f>H59+H86</f>
        <v>0</v>
      </c>
      <c r="I89" s="246"/>
      <c r="J89" s="231"/>
      <c r="K89" s="232"/>
      <c r="L89" s="16"/>
      <c r="M89" s="7"/>
      <c r="N89" s="233"/>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27"/>
      <c r="F90" s="74" t="s">
        <v>110</v>
      </c>
      <c r="G90" s="75">
        <v>0.25</v>
      </c>
      <c r="H90" s="116">
        <f>H89*G90</f>
        <v>0</v>
      </c>
      <c r="I90" s="115">
        <f>+M96</f>
        <v>0</v>
      </c>
      <c r="J90" s="117">
        <f>H90-M96</f>
        <v>0</v>
      </c>
      <c r="K90" s="9"/>
      <c r="L90" s="9"/>
      <c r="M90" s="9"/>
      <c r="N90" s="126" t="s">
        <v>132</v>
      </c>
      <c r="O90" s="12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16"/>
      <c r="B91" s="16"/>
      <c r="C91" s="16"/>
      <c r="D91" s="16"/>
      <c r="E91" s="27"/>
      <c r="F91" s="77" t="s">
        <v>111</v>
      </c>
      <c r="G91" s="78"/>
      <c r="H91" s="13">
        <f>H89+H90</f>
        <v>0</v>
      </c>
      <c r="I91" s="20"/>
      <c r="J91" s="79"/>
      <c r="K91" s="22"/>
      <c r="L91" s="22"/>
      <c r="M91" s="7"/>
      <c r="N91" s="126"/>
      <c r="O91" s="12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16"/>
      <c r="B92" s="16"/>
      <c r="C92" s="16"/>
      <c r="D92" s="16"/>
      <c r="E92" s="27"/>
      <c r="F92" s="124" t="s">
        <v>113</v>
      </c>
      <c r="G92" s="82">
        <v>0.06</v>
      </c>
      <c r="H92" s="13">
        <f>H91*G92</f>
        <v>0</v>
      </c>
      <c r="I92" s="83"/>
      <c r="J92" s="80"/>
      <c r="K92" s="81" t="s">
        <v>112</v>
      </c>
      <c r="L92" s="111" t="s">
        <v>131</v>
      </c>
      <c r="M92" s="7"/>
      <c r="N92" s="135"/>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16"/>
      <c r="B93" s="16"/>
      <c r="C93" s="16"/>
      <c r="D93" s="16"/>
      <c r="E93" s="27"/>
      <c r="F93" s="4" t="s">
        <v>115</v>
      </c>
      <c r="G93" s="77"/>
      <c r="H93" s="13">
        <f>H91+H92</f>
        <v>0</v>
      </c>
      <c r="I93" s="80"/>
      <c r="J93" s="80" t="s">
        <v>114</v>
      </c>
      <c r="K93" s="6">
        <f>+H17</f>
        <v>0</v>
      </c>
      <c r="L93" s="112"/>
      <c r="M93" s="135"/>
      <c r="N93" s="7"/>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16"/>
      <c r="B94" s="16"/>
      <c r="C94" s="16"/>
      <c r="D94" s="16"/>
      <c r="E94" s="16"/>
      <c r="F94" s="124" t="s">
        <v>117</v>
      </c>
      <c r="G94" s="82">
        <v>0.2</v>
      </c>
      <c r="H94" s="13">
        <f>H93*G94</f>
        <v>0</v>
      </c>
      <c r="I94" s="80"/>
      <c r="J94" s="80" t="s">
        <v>116</v>
      </c>
      <c r="K94" s="6">
        <f>H44</f>
        <v>0</v>
      </c>
      <c r="L94" s="112"/>
      <c r="M94" s="135"/>
      <c r="N94" s="7"/>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16"/>
      <c r="B95" s="16"/>
      <c r="C95" s="16"/>
      <c r="D95" s="16"/>
      <c r="E95" s="16"/>
      <c r="F95" s="124" t="s">
        <v>119</v>
      </c>
      <c r="G95" s="74"/>
      <c r="H95" s="85">
        <f>H93+H94</f>
        <v>0</v>
      </c>
      <c r="I95" s="13"/>
      <c r="J95" s="80" t="s">
        <v>118</v>
      </c>
      <c r="K95" s="6">
        <f>H59-H46</f>
        <v>0</v>
      </c>
      <c r="L95" s="112"/>
      <c r="M95" s="84" t="s">
        <v>127</v>
      </c>
      <c r="N95" s="7"/>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16"/>
      <c r="B96" s="16"/>
      <c r="C96" s="16"/>
      <c r="D96" s="16"/>
      <c r="E96" s="16"/>
      <c r="F96" s="124" t="s">
        <v>125</v>
      </c>
      <c r="G96" s="87"/>
      <c r="H96" s="97">
        <f>'MAT (8)'!H124</f>
        <v>0</v>
      </c>
      <c r="I96" s="88" t="s">
        <v>120</v>
      </c>
      <c r="J96" s="86" t="s">
        <v>56</v>
      </c>
      <c r="K96" s="6">
        <f>SUM(K93:K95)</f>
        <v>0</v>
      </c>
      <c r="L96" s="113">
        <f>H95-H94</f>
        <v>0</v>
      </c>
      <c r="M96" s="114">
        <f>+(L96-K96)*0.3</f>
        <v>0</v>
      </c>
      <c r="N96" s="7"/>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16"/>
      <c r="B97" s="16" t="s">
        <v>121</v>
      </c>
      <c r="C97" s="16"/>
      <c r="D97" s="16"/>
      <c r="E97" s="16"/>
      <c r="F97" s="124" t="s">
        <v>126</v>
      </c>
      <c r="G97" s="90"/>
      <c r="H97" s="98">
        <f>H95+H96</f>
        <v>0</v>
      </c>
      <c r="I97" s="13"/>
      <c r="J97" s="89" t="e">
        <f>H95/H89</f>
        <v>#DIV/0!</v>
      </c>
      <c r="K97" s="7"/>
      <c r="L97" s="7"/>
      <c r="M97" s="23"/>
      <c r="N97" s="7"/>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16"/>
      <c r="B98" s="139" t="s">
        <v>122</v>
      </c>
      <c r="C98" s="139" t="s">
        <v>123</v>
      </c>
      <c r="D98" s="140" t="s">
        <v>124</v>
      </c>
      <c r="E98" s="132"/>
      <c r="F98" s="7"/>
      <c r="G98" s="92"/>
      <c r="H98" s="9"/>
      <c r="I98" s="7"/>
      <c r="J98" s="7"/>
      <c r="K98" s="7"/>
      <c r="L98" s="7"/>
      <c r="M98" s="9"/>
      <c r="N98" s="91"/>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16"/>
      <c r="B99" s="141">
        <v>0.27500000000000002</v>
      </c>
      <c r="C99" s="141">
        <v>0.05</v>
      </c>
      <c r="D99" s="141">
        <f>B99+C99</f>
        <v>0.32500000000000001</v>
      </c>
      <c r="E99" s="16"/>
      <c r="F99" s="92"/>
      <c r="G99" s="93"/>
      <c r="H99" s="9"/>
      <c r="I99" s="7"/>
      <c r="J99" s="7"/>
      <c r="K99" s="7"/>
      <c r="L99" s="7"/>
      <c r="M99" s="9"/>
      <c r="N99" s="7"/>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16"/>
      <c r="B100" s="16"/>
      <c r="C100" s="16"/>
      <c r="D100" s="16"/>
      <c r="E100" s="16"/>
      <c r="F100" s="23"/>
      <c r="G100" s="94"/>
      <c r="H100" s="93"/>
      <c r="I100" s="27"/>
      <c r="J100" s="7"/>
      <c r="K100" s="7"/>
      <c r="L100" s="7"/>
      <c r="M100" s="7"/>
      <c r="N100" s="7"/>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1"/>
      <c r="B101" s="1"/>
      <c r="C101" s="1"/>
      <c r="D101" s="1"/>
      <c r="E101" s="1"/>
      <c r="F101" s="23"/>
      <c r="G101" s="94"/>
      <c r="H101" s="93"/>
      <c r="I101" s="95"/>
      <c r="J101" s="18"/>
      <c r="K101" s="18"/>
      <c r="L101" s="18"/>
      <c r="M101" s="18"/>
      <c r="N101" s="18"/>
      <c r="O101" s="1"/>
      <c r="P101" s="1"/>
      <c r="Q101" s="1"/>
      <c r="R101" s="1"/>
      <c r="S101" s="1"/>
      <c r="T101" s="1"/>
      <c r="U101" s="1"/>
      <c r="V101" s="1"/>
      <c r="W101" s="1"/>
      <c r="X101" s="1"/>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1"/>
      <c r="B102" s="1"/>
      <c r="C102" s="1"/>
      <c r="D102" s="1"/>
      <c r="E102" s="1"/>
      <c r="F102" s="23"/>
      <c r="G102" s="76"/>
      <c r="H102" s="76"/>
      <c r="I102" s="18"/>
      <c r="J102" s="18"/>
      <c r="K102" s="18"/>
      <c r="L102" s="18"/>
      <c r="M102" s="18"/>
      <c r="N102" s="18"/>
      <c r="O102" s="1"/>
      <c r="P102" s="1"/>
      <c r="Q102" s="1"/>
      <c r="R102" s="1"/>
      <c r="S102" s="1"/>
      <c r="T102" s="1"/>
      <c r="U102" s="1"/>
      <c r="V102" s="1"/>
      <c r="W102" s="1"/>
      <c r="X102" s="1"/>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1"/>
      <c r="B103" s="1"/>
      <c r="C103" s="1"/>
      <c r="D103" s="1"/>
      <c r="E103" s="1"/>
      <c r="F103" s="23"/>
      <c r="G103" s="5"/>
      <c r="H103" s="1"/>
      <c r="I103" s="1"/>
      <c r="J103" s="18"/>
      <c r="K103" s="18"/>
      <c r="L103" s="18"/>
      <c r="M103" s="18"/>
      <c r="N103" s="18"/>
      <c r="O103" s="1"/>
      <c r="P103" s="1"/>
      <c r="Q103" s="1"/>
      <c r="R103" s="1"/>
      <c r="S103" s="1"/>
      <c r="T103" s="1"/>
      <c r="U103" s="1"/>
      <c r="V103" s="1"/>
      <c r="W103" s="1"/>
      <c r="X103" s="1"/>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1"/>
      <c r="B104" s="1"/>
      <c r="C104" s="1"/>
      <c r="D104" s="1"/>
      <c r="E104" s="1"/>
      <c r="F104" s="1"/>
      <c r="G104" s="18"/>
      <c r="H104" s="41"/>
      <c r="I104" s="1"/>
      <c r="J104" s="1"/>
      <c r="K104" s="1"/>
      <c r="L104" s="1"/>
      <c r="M104" s="1"/>
      <c r="N104" s="1"/>
      <c r="O104" s="1"/>
      <c r="P104" s="1"/>
      <c r="Q104" s="1"/>
      <c r="R104" s="1"/>
      <c r="S104" s="1"/>
      <c r="T104" s="1"/>
      <c r="U104" s="1"/>
      <c r="V104" s="1"/>
      <c r="W104" s="1"/>
      <c r="X104" s="1"/>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1"/>
      <c r="B105" s="1"/>
      <c r="C105" s="96"/>
      <c r="D105" s="1"/>
      <c r="E105" s="1"/>
      <c r="F105" s="1"/>
      <c r="G105" s="1"/>
      <c r="H105" s="1"/>
      <c r="I105" s="1"/>
      <c r="J105" s="1"/>
      <c r="K105" s="1"/>
      <c r="L105" s="1"/>
      <c r="M105" s="1"/>
      <c r="N105" s="1"/>
      <c r="O105" s="1"/>
      <c r="P105" s="1"/>
      <c r="Q105" s="1"/>
      <c r="R105" s="1"/>
      <c r="S105" s="1"/>
      <c r="T105" s="1"/>
      <c r="U105" s="1"/>
      <c r="V105" s="1"/>
      <c r="W105" s="1"/>
      <c r="X105" s="1"/>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1"/>
      <c r="B106" s="1"/>
      <c r="C106" s="96"/>
      <c r="D106" s="1"/>
      <c r="E106" s="1"/>
      <c r="F106" s="1"/>
      <c r="G106" s="18"/>
      <c r="H106" s="41"/>
      <c r="I106" s="1"/>
      <c r="J106" s="1"/>
      <c r="K106" s="1"/>
      <c r="L106" s="1"/>
      <c r="M106" s="1"/>
      <c r="N106" s="1"/>
      <c r="O106" s="1"/>
      <c r="P106" s="1"/>
      <c r="Q106" s="1"/>
      <c r="R106" s="1"/>
      <c r="S106" s="1"/>
      <c r="T106" s="1"/>
      <c r="U106" s="1"/>
      <c r="V106" s="1"/>
      <c r="W106" s="1"/>
      <c r="X106" s="1"/>
      <c r="Y106" s="1"/>
      <c r="Z106" s="120"/>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row>
    <row r="107" spans="1:72" ht="15.75">
      <c r="A107" s="1"/>
      <c r="B107" s="1"/>
      <c r="C107" s="96"/>
      <c r="D107" s="1"/>
      <c r="E107" s="1"/>
      <c r="F107" s="1"/>
      <c r="G107" s="1"/>
      <c r="H107" s="1"/>
      <c r="I107" s="1"/>
      <c r="J107" s="1"/>
      <c r="K107" s="1"/>
      <c r="L107" s="1"/>
      <c r="M107" s="1"/>
      <c r="N107" s="1"/>
      <c r="O107" s="1"/>
      <c r="P107" s="1"/>
      <c r="Q107" s="1"/>
      <c r="R107" s="1"/>
      <c r="S107" s="1"/>
      <c r="T107" s="1"/>
      <c r="U107" s="1"/>
      <c r="V107" s="1"/>
      <c r="W107" s="1"/>
      <c r="X107" s="1"/>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1"/>
      <c r="B108" s="1"/>
      <c r="C108" s="96"/>
      <c r="D108" s="1"/>
      <c r="E108" s="1"/>
      <c r="F108" s="1"/>
      <c r="G108" s="1"/>
      <c r="H108" s="1"/>
      <c r="I108" s="1"/>
      <c r="J108" s="1"/>
      <c r="K108" s="1"/>
      <c r="L108" s="1"/>
      <c r="M108" s="1"/>
      <c r="N108" s="1"/>
      <c r="O108" s="1"/>
      <c r="P108" s="1"/>
      <c r="Q108" s="1"/>
      <c r="R108" s="1"/>
      <c r="S108" s="1"/>
      <c r="T108" s="1"/>
      <c r="U108" s="1"/>
      <c r="V108" s="1"/>
      <c r="W108" s="1"/>
      <c r="X108" s="1"/>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1"/>
      <c r="B109" s="1"/>
      <c r="C109" s="40"/>
      <c r="D109" s="96"/>
      <c r="E109" s="96"/>
      <c r="F109" s="1"/>
      <c r="G109" s="1"/>
      <c r="H109" s="1"/>
      <c r="I109" s="1"/>
      <c r="J109" s="1"/>
      <c r="K109" s="1"/>
      <c r="L109" s="1"/>
      <c r="M109" s="1"/>
      <c r="N109" s="1"/>
      <c r="O109" s="1"/>
      <c r="P109" s="1"/>
      <c r="Q109" s="1"/>
      <c r="R109" s="1"/>
      <c r="S109" s="1"/>
      <c r="T109" s="1"/>
      <c r="U109" s="1"/>
      <c r="V109" s="1"/>
      <c r="W109" s="1"/>
      <c r="X109" s="1"/>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1"/>
      <c r="B110" s="96"/>
      <c r="C110" s="1"/>
      <c r="D110" s="1"/>
      <c r="E110" s="1"/>
      <c r="F110" s="1"/>
      <c r="G110" s="1"/>
      <c r="H110" s="1"/>
      <c r="I110" s="1"/>
      <c r="J110" s="1"/>
      <c r="K110" s="1"/>
      <c r="L110" s="1"/>
      <c r="M110" s="1"/>
      <c r="N110" s="1"/>
      <c r="O110" s="1"/>
      <c r="P110" s="1"/>
      <c r="Q110" s="1"/>
      <c r="R110" s="1"/>
      <c r="S110" s="1"/>
      <c r="T110" s="1"/>
      <c r="U110" s="1"/>
      <c r="V110" s="1"/>
      <c r="W110" s="1"/>
      <c r="X110" s="1"/>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1"/>
      <c r="B111" s="96"/>
      <c r="C111" s="1"/>
      <c r="D111" s="1"/>
      <c r="E111" s="1"/>
      <c r="F111" s="1"/>
      <c r="G111" s="1"/>
      <c r="H111" s="1"/>
      <c r="I111" s="1"/>
      <c r="J111" s="1"/>
      <c r="K111" s="1"/>
      <c r="L111" s="1"/>
      <c r="M111" s="1"/>
      <c r="N111" s="1"/>
      <c r="O111" s="1"/>
      <c r="P111" s="1"/>
      <c r="Q111" s="1"/>
      <c r="R111" s="1"/>
      <c r="S111" s="1"/>
      <c r="T111" s="1"/>
      <c r="U111" s="1"/>
      <c r="V111" s="1"/>
      <c r="W111" s="1"/>
      <c r="X111" s="1"/>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5.75">
      <c r="A112" s="1"/>
      <c r="B112" s="96"/>
      <c r="C112" s="96"/>
      <c r="D112" s="96"/>
      <c r="E112" s="96"/>
      <c r="F112" s="1"/>
      <c r="G112" s="1"/>
      <c r="H112" s="1"/>
      <c r="I112" s="1"/>
      <c r="J112" s="1"/>
      <c r="K112" s="1"/>
      <c r="L112" s="1"/>
      <c r="M112" s="1"/>
      <c r="N112" s="1"/>
      <c r="O112" s="1"/>
      <c r="P112" s="1"/>
      <c r="Q112" s="1"/>
      <c r="R112" s="1"/>
      <c r="S112" s="1"/>
      <c r="T112" s="1"/>
      <c r="U112" s="1"/>
      <c r="V112" s="1"/>
      <c r="W112" s="1"/>
      <c r="X112" s="1"/>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5.75">
      <c r="A113" s="1"/>
      <c r="B113" s="1"/>
      <c r="C113" s="1"/>
      <c r="D113" s="1"/>
      <c r="E113" s="1"/>
      <c r="F113" s="96"/>
      <c r="G113" s="72"/>
      <c r="H113" s="1"/>
      <c r="I113" s="1"/>
      <c r="J113" s="1"/>
      <c r="K113" s="1"/>
      <c r="L113" s="1"/>
      <c r="M113" s="1"/>
      <c r="N113" s="1"/>
      <c r="O113" s="1"/>
      <c r="P113" s="1"/>
      <c r="Q113" s="1"/>
      <c r="R113" s="1"/>
      <c r="S113" s="1"/>
      <c r="T113" s="1"/>
      <c r="U113" s="1"/>
      <c r="V113" s="1"/>
      <c r="W113" s="1"/>
      <c r="X113" s="1"/>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
      <c r="B118" s="1"/>
      <c r="C118" s="1"/>
      <c r="D118" s="1"/>
      <c r="E118" s="1"/>
      <c r="F118" s="1"/>
      <c r="G118" s="1"/>
      <c r="H118" s="1"/>
      <c r="I118" s="1"/>
      <c r="J118" s="1"/>
      <c r="K118" s="1"/>
      <c r="L118" s="1"/>
      <c r="O118" s="1"/>
      <c r="P118" s="1"/>
      <c r="Q118" s="1"/>
      <c r="R118" s="1"/>
      <c r="S118" s="1"/>
      <c r="T118" s="1"/>
      <c r="U118" s="1"/>
      <c r="V118" s="1"/>
      <c r="W118" s="1"/>
      <c r="X118" s="1"/>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F119" s="1"/>
      <c r="G119" s="1"/>
      <c r="H119" s="1"/>
      <c r="I119" s="1"/>
      <c r="J119" s="1"/>
      <c r="K119" s="1"/>
      <c r="L119" s="1"/>
      <c r="O119" s="1"/>
      <c r="P119" s="1"/>
      <c r="Q119" s="1"/>
      <c r="R119" s="1"/>
      <c r="S119" s="1"/>
      <c r="T119" s="1"/>
      <c r="U119" s="1"/>
      <c r="V119" s="1"/>
      <c r="W119" s="1"/>
      <c r="X119" s="1"/>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J120" s="1"/>
      <c r="K120" s="1"/>
      <c r="L120" s="1"/>
      <c r="M120" s="1"/>
      <c r="N120" s="1"/>
      <c r="O120" s="1"/>
      <c r="P120" s="1"/>
      <c r="Q120" s="1"/>
      <c r="R120" s="1"/>
      <c r="S120" s="1"/>
      <c r="T120" s="1"/>
      <c r="U120" s="1"/>
      <c r="V120" s="1"/>
      <c r="W120" s="1"/>
      <c r="X120" s="1"/>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sheetData>
  <mergeCells count="78">
    <mergeCell ref="A15:D15"/>
    <mergeCell ref="A1:H1"/>
    <mergeCell ref="A2:H2"/>
    <mergeCell ref="B5:J5"/>
    <mergeCell ref="A8:D8"/>
    <mergeCell ref="J8:M8"/>
    <mergeCell ref="A9:D9"/>
    <mergeCell ref="A10:D10"/>
    <mergeCell ref="A11:D11"/>
    <mergeCell ref="A12:D12"/>
    <mergeCell ref="A13:D13"/>
    <mergeCell ref="A14:D14"/>
    <mergeCell ref="A28:D28"/>
    <mergeCell ref="A16:D16"/>
    <mergeCell ref="O19:U19"/>
    <mergeCell ref="V19:X19"/>
    <mergeCell ref="A20:D20"/>
    <mergeCell ref="A21:D21"/>
    <mergeCell ref="A22:D22"/>
    <mergeCell ref="A23:D23"/>
    <mergeCell ref="A24:D24"/>
    <mergeCell ref="A25:D25"/>
    <mergeCell ref="A26:D26"/>
    <mergeCell ref="A27:D27"/>
    <mergeCell ref="A41:D41"/>
    <mergeCell ref="A29:D29"/>
    <mergeCell ref="A30:D30"/>
    <mergeCell ref="A31:D31"/>
    <mergeCell ref="A32:D32"/>
    <mergeCell ref="A33:D33"/>
    <mergeCell ref="A34:D34"/>
    <mergeCell ref="A35:D35"/>
    <mergeCell ref="A36:D36"/>
    <mergeCell ref="A38:D38"/>
    <mergeCell ref="A39:D39"/>
    <mergeCell ref="A40:D40"/>
    <mergeCell ref="A57:D57"/>
    <mergeCell ref="A42:D42"/>
    <mergeCell ref="A43:D43"/>
    <mergeCell ref="A46:D46"/>
    <mergeCell ref="A49:D49"/>
    <mergeCell ref="A50:D50"/>
    <mergeCell ref="A51:D51"/>
    <mergeCell ref="A52:D52"/>
    <mergeCell ref="A53:D53"/>
    <mergeCell ref="A54:D54"/>
    <mergeCell ref="A55:D55"/>
    <mergeCell ref="A56:D56"/>
    <mergeCell ref="A72:D72"/>
    <mergeCell ref="A61:D61"/>
    <mergeCell ref="A62:D62"/>
    <mergeCell ref="A63:D63"/>
    <mergeCell ref="A64:D64"/>
    <mergeCell ref="A65:D65"/>
    <mergeCell ref="A66:D66"/>
    <mergeCell ref="A67:D67"/>
    <mergeCell ref="A68:D68"/>
    <mergeCell ref="A69:D69"/>
    <mergeCell ref="A70:D70"/>
    <mergeCell ref="A71:D71"/>
    <mergeCell ref="A84:D84"/>
    <mergeCell ref="A73:D73"/>
    <mergeCell ref="A74:D74"/>
    <mergeCell ref="A75:D75"/>
    <mergeCell ref="A76:D76"/>
    <mergeCell ref="A77:D77"/>
    <mergeCell ref="A78:D78"/>
    <mergeCell ref="A79:D79"/>
    <mergeCell ref="A80:D80"/>
    <mergeCell ref="A81:D81"/>
    <mergeCell ref="A82:D82"/>
    <mergeCell ref="A83:D83"/>
    <mergeCell ref="A85:D85"/>
    <mergeCell ref="I88:I89"/>
    <mergeCell ref="J88:J89"/>
    <mergeCell ref="K88:K89"/>
    <mergeCell ref="N88:N89"/>
    <mergeCell ref="F89:G89"/>
  </mergeCells>
  <pageMargins left="0.7" right="0.7" top="0.75" bottom="0.75" header="0.3" footer="0.3"/>
  <pageSetup paperSize="9" scale="29" fitToWidth="0" orientation="landscape" horizontalDpi="300" verticalDpi="300" r:id="rId1"/>
  <rowBreaks count="1" manualBreakCount="1">
    <brk id="99"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DD43D-9A22-4238-9D7A-5BBFC0CD6AE6}">
  <sheetPr>
    <pageSetUpPr fitToPage="1"/>
  </sheetPr>
  <dimension ref="A1:BT147"/>
  <sheetViews>
    <sheetView view="pageBreakPreview" topLeftCell="A103" zoomScale="87" zoomScaleNormal="70" zoomScaleSheetLayoutView="87" workbookViewId="0">
      <selection activeCell="F139" sqref="F139"/>
    </sheetView>
  </sheetViews>
  <sheetFormatPr baseColWidth="10" defaultColWidth="10.7109375" defaultRowHeight="15"/>
  <cols>
    <col min="3" max="3" width="11.42578125" customWidth="1"/>
    <col min="4" max="4" width="21.7109375" bestFit="1" customWidth="1"/>
    <col min="5" max="6" width="11.42578125" customWidth="1"/>
    <col min="7" max="7" width="13.42578125" customWidth="1"/>
    <col min="8" max="8" width="15.42578125" customWidth="1"/>
    <col min="10" max="10" width="13" customWidth="1"/>
    <col min="11" max="12" width="13.42578125" customWidth="1"/>
    <col min="13" max="13" width="12.42578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137</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c r="B9" s="274"/>
      <c r="C9" s="274"/>
      <c r="D9" s="275"/>
      <c r="E9" s="4" t="s">
        <v>11</v>
      </c>
      <c r="F9" s="129"/>
      <c r="G9" s="129"/>
      <c r="H9" s="148">
        <f>G9*F9</f>
        <v>0</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66"/>
      <c r="B10" s="267"/>
      <c r="C10" s="267"/>
      <c r="D10" s="268"/>
      <c r="E10" s="4" t="s">
        <v>11</v>
      </c>
      <c r="F10" s="129"/>
      <c r="G10" s="129"/>
      <c r="H10" s="148">
        <f t="shared" ref="H10:H29" si="0">G10*F10</f>
        <v>0</v>
      </c>
      <c r="I10" s="38"/>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66"/>
      <c r="B11" s="267"/>
      <c r="C11" s="267"/>
      <c r="D11" s="268"/>
      <c r="E11" s="4" t="s">
        <v>11</v>
      </c>
      <c r="F11" s="129"/>
      <c r="G11" s="129"/>
      <c r="H11" s="148">
        <f t="shared" si="0"/>
        <v>0</v>
      </c>
      <c r="I11" s="38"/>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66"/>
      <c r="B12" s="267"/>
      <c r="C12" s="267"/>
      <c r="D12" s="268"/>
      <c r="E12" s="4" t="s">
        <v>11</v>
      </c>
      <c r="F12" s="129"/>
      <c r="G12" s="129"/>
      <c r="H12" s="148">
        <f t="shared" si="0"/>
        <v>0</v>
      </c>
      <c r="I12" s="38"/>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66"/>
      <c r="B13" s="267"/>
      <c r="C13" s="267"/>
      <c r="D13" s="268"/>
      <c r="E13" s="4" t="s">
        <v>11</v>
      </c>
      <c r="F13" s="129"/>
      <c r="G13" s="129"/>
      <c r="H13" s="148">
        <f t="shared" si="0"/>
        <v>0</v>
      </c>
      <c r="I13" s="38"/>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66"/>
      <c r="B14" s="267"/>
      <c r="C14" s="267"/>
      <c r="D14" s="268"/>
      <c r="E14" s="4" t="s">
        <v>11</v>
      </c>
      <c r="F14" s="129"/>
      <c r="G14" s="129"/>
      <c r="H14" s="148">
        <f t="shared" si="0"/>
        <v>0</v>
      </c>
      <c r="I14" s="38"/>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66"/>
      <c r="B15" s="267"/>
      <c r="C15" s="267"/>
      <c r="D15" s="268"/>
      <c r="E15" s="4" t="s">
        <v>11</v>
      </c>
      <c r="F15" s="129"/>
      <c r="G15" s="129"/>
      <c r="H15" s="148">
        <f t="shared" si="0"/>
        <v>0</v>
      </c>
      <c r="I15" s="38"/>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c r="B16" s="267"/>
      <c r="C16" s="267"/>
      <c r="D16" s="268"/>
      <c r="E16" s="4" t="s">
        <v>11</v>
      </c>
      <c r="F16" s="129"/>
      <c r="G16" s="129"/>
      <c r="H16" s="148">
        <f t="shared" si="0"/>
        <v>0</v>
      </c>
      <c r="I16" s="38"/>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266"/>
      <c r="B17" s="267"/>
      <c r="C17" s="267"/>
      <c r="D17" s="268"/>
      <c r="E17" s="4" t="s">
        <v>11</v>
      </c>
      <c r="F17" s="129"/>
      <c r="G17" s="129"/>
      <c r="H17" s="148">
        <f t="shared" si="0"/>
        <v>0</v>
      </c>
      <c r="I17" s="38"/>
      <c r="J17" s="16"/>
      <c r="K17" s="139"/>
      <c r="L17" s="139"/>
      <c r="M17" s="139"/>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2"/>
      <c r="B18" s="267"/>
      <c r="C18" s="267"/>
      <c r="D18" s="268"/>
      <c r="E18" s="4" t="s">
        <v>11</v>
      </c>
      <c r="F18" s="129"/>
      <c r="G18" s="129"/>
      <c r="H18" s="148">
        <f t="shared" si="0"/>
        <v>0</v>
      </c>
      <c r="I18" s="38"/>
      <c r="J18" s="16"/>
      <c r="K18" s="139"/>
      <c r="L18" s="139"/>
      <c r="M18" s="139"/>
      <c r="N18" s="139"/>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266"/>
      <c r="B19" s="267"/>
      <c r="C19" s="267"/>
      <c r="D19" s="268"/>
      <c r="E19" s="4" t="s">
        <v>11</v>
      </c>
      <c r="F19" s="129"/>
      <c r="G19" s="129"/>
      <c r="H19" s="148">
        <f t="shared" si="0"/>
        <v>0</v>
      </c>
      <c r="I19" s="38"/>
      <c r="J19" s="16"/>
      <c r="K19" s="139"/>
      <c r="L19" s="139"/>
      <c r="M19" s="139"/>
      <c r="N19" s="139"/>
      <c r="O19" s="16"/>
      <c r="P19" s="16"/>
      <c r="Q19" s="16"/>
      <c r="R19" s="16"/>
      <c r="S19" s="16"/>
      <c r="T19" s="16"/>
      <c r="U19" s="16"/>
      <c r="V19" s="16"/>
      <c r="W19" s="16"/>
      <c r="X19" s="16"/>
      <c r="Y19" s="1"/>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15.75">
      <c r="A20" s="266"/>
      <c r="B20" s="267"/>
      <c r="C20" s="267"/>
      <c r="D20" s="268"/>
      <c r="E20" s="4" t="s">
        <v>11</v>
      </c>
      <c r="F20" s="129"/>
      <c r="G20" s="129"/>
      <c r="H20" s="148">
        <f t="shared" si="0"/>
        <v>0</v>
      </c>
      <c r="I20" s="38"/>
      <c r="J20" s="16"/>
      <c r="K20" s="139"/>
      <c r="L20" s="139"/>
      <c r="M20" s="139"/>
      <c r="N20" s="139"/>
      <c r="O20" s="16"/>
      <c r="P20" s="16"/>
      <c r="Q20" s="16"/>
      <c r="R20" s="16"/>
      <c r="S20" s="16"/>
      <c r="T20" s="16"/>
      <c r="U20" s="16"/>
      <c r="V20" s="16"/>
      <c r="W20" s="16"/>
      <c r="X20" s="16"/>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66"/>
      <c r="B21" s="267"/>
      <c r="C21" s="267"/>
      <c r="D21" s="268"/>
      <c r="E21" s="4" t="s">
        <v>11</v>
      </c>
      <c r="F21" s="129"/>
      <c r="G21" s="129"/>
      <c r="H21" s="148">
        <f t="shared" si="0"/>
        <v>0</v>
      </c>
      <c r="I21" s="38"/>
      <c r="J21" s="16"/>
      <c r="K21" s="139"/>
      <c r="L21" s="139"/>
      <c r="M21" s="139"/>
      <c r="N21" s="139"/>
      <c r="O21" s="16"/>
      <c r="P21" s="16"/>
      <c r="Q21" s="16"/>
      <c r="R21" s="16"/>
      <c r="S21" s="16"/>
      <c r="T21" s="16"/>
      <c r="U21" s="16"/>
      <c r="V21" s="16"/>
      <c r="W21" s="16"/>
      <c r="X21" s="16"/>
      <c r="Y21" s="1"/>
      <c r="Z21" s="120"/>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row>
    <row r="22" spans="1:72" ht="15.75">
      <c r="A22" s="266"/>
      <c r="B22" s="267"/>
      <c r="C22" s="267"/>
      <c r="D22" s="268"/>
      <c r="E22" s="4" t="s">
        <v>11</v>
      </c>
      <c r="F22" s="129"/>
      <c r="G22" s="129"/>
      <c r="H22" s="148">
        <f t="shared" si="0"/>
        <v>0</v>
      </c>
      <c r="I22" s="134"/>
      <c r="J22" s="16"/>
      <c r="K22" s="139"/>
      <c r="L22" s="139"/>
      <c r="M22" s="139"/>
      <c r="N22" s="139"/>
      <c r="O22" s="16"/>
      <c r="P22" s="16"/>
      <c r="Q22" s="16"/>
      <c r="R22" s="16"/>
      <c r="S22" s="16"/>
      <c r="T22" s="16"/>
      <c r="U22" s="16"/>
      <c r="V22" s="16"/>
      <c r="W22" s="16"/>
      <c r="X22" s="16"/>
      <c r="Y22" s="1"/>
      <c r="Z22" s="120"/>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row>
    <row r="23" spans="1:72" ht="15.75">
      <c r="A23" s="266"/>
      <c r="B23" s="267"/>
      <c r="C23" s="267"/>
      <c r="D23" s="268"/>
      <c r="E23" s="4" t="s">
        <v>183</v>
      </c>
      <c r="F23" s="129"/>
      <c r="G23" s="129"/>
      <c r="H23" s="148">
        <f t="shared" si="0"/>
        <v>0</v>
      </c>
      <c r="I23" s="134"/>
      <c r="J23" s="16"/>
      <c r="K23" s="139"/>
      <c r="L23" s="139"/>
      <c r="M23" s="139"/>
      <c r="N23" s="139"/>
      <c r="O23" s="16"/>
      <c r="P23" s="16"/>
      <c r="Q23" s="16"/>
      <c r="R23" s="16"/>
      <c r="S23" s="16"/>
      <c r="T23" s="16"/>
      <c r="U23" s="16"/>
      <c r="V23" s="16"/>
      <c r="W23" s="16"/>
      <c r="X23" s="16"/>
      <c r="Y23" s="1"/>
      <c r="Z23" s="120"/>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row>
    <row r="24" spans="1:72" ht="15.75">
      <c r="A24" s="266"/>
      <c r="B24" s="267"/>
      <c r="C24" s="267"/>
      <c r="D24" s="268"/>
      <c r="E24" s="4" t="s">
        <v>11</v>
      </c>
      <c r="F24" s="129"/>
      <c r="G24" s="129"/>
      <c r="H24" s="148">
        <f t="shared" si="0"/>
        <v>0</v>
      </c>
      <c r="I24" s="134"/>
      <c r="J24" s="16"/>
      <c r="K24" s="139"/>
      <c r="L24" s="139"/>
      <c r="M24" s="139"/>
      <c r="N24" s="139"/>
      <c r="O24" s="16"/>
      <c r="P24" s="16"/>
      <c r="Q24" s="16"/>
      <c r="R24" s="16"/>
      <c r="S24" s="16"/>
      <c r="T24" s="16"/>
      <c r="U24" s="16"/>
      <c r="V24" s="16"/>
      <c r="W24" s="16"/>
      <c r="X24" s="16"/>
      <c r="Y24" s="1"/>
      <c r="Z24" s="120"/>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row>
    <row r="25" spans="1:72" ht="15.75">
      <c r="A25" s="266"/>
      <c r="B25" s="267"/>
      <c r="C25" s="267"/>
      <c r="D25" s="268"/>
      <c r="E25" s="4" t="s">
        <v>196</v>
      </c>
      <c r="F25" s="129"/>
      <c r="G25" s="129"/>
      <c r="H25" s="148">
        <f t="shared" si="0"/>
        <v>0</v>
      </c>
      <c r="I25" s="134"/>
      <c r="J25" s="16"/>
      <c r="K25" s="139"/>
      <c r="L25" s="280" t="s">
        <v>158</v>
      </c>
      <c r="M25" s="280"/>
      <c r="N25" s="280"/>
      <c r="O25" s="280"/>
      <c r="P25" s="280"/>
      <c r="Q25" s="280"/>
      <c r="R25" s="16"/>
      <c r="S25" s="16"/>
      <c r="T25" s="16"/>
      <c r="U25" s="16"/>
      <c r="V25" s="16"/>
      <c r="W25" s="16"/>
      <c r="X25" s="16"/>
      <c r="Y25" s="1"/>
      <c r="Z25" s="120"/>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row>
    <row r="26" spans="1:72" ht="15.75">
      <c r="A26" s="272"/>
      <c r="B26" s="267"/>
      <c r="C26" s="267"/>
      <c r="D26" s="268"/>
      <c r="E26" s="4" t="s">
        <v>11</v>
      </c>
      <c r="F26" s="129"/>
      <c r="G26" s="129"/>
      <c r="H26" s="148">
        <f t="shared" si="0"/>
        <v>0</v>
      </c>
      <c r="I26" s="134"/>
      <c r="J26" s="16"/>
      <c r="K26" s="139"/>
      <c r="L26" s="280"/>
      <c r="M26" s="280"/>
      <c r="N26" s="280"/>
      <c r="O26" s="280"/>
      <c r="P26" s="280"/>
      <c r="Q26" s="280"/>
      <c r="R26" s="16"/>
      <c r="S26" s="16"/>
      <c r="T26" s="16"/>
      <c r="U26" s="16"/>
      <c r="V26" s="16"/>
      <c r="W26" s="16"/>
      <c r="X26" s="16"/>
      <c r="Y26" s="1"/>
      <c r="Z26" s="120"/>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row>
    <row r="27" spans="1:72" ht="15.75">
      <c r="A27" s="266"/>
      <c r="B27" s="267"/>
      <c r="C27" s="267"/>
      <c r="D27" s="268"/>
      <c r="E27" s="4" t="s">
        <v>11</v>
      </c>
      <c r="F27" s="129"/>
      <c r="G27" s="129"/>
      <c r="H27" s="148">
        <f t="shared" si="0"/>
        <v>0</v>
      </c>
      <c r="I27" s="134"/>
      <c r="J27" s="16"/>
      <c r="K27" s="139"/>
      <c r="L27" s="280"/>
      <c r="M27" s="280"/>
      <c r="N27" s="280"/>
      <c r="O27" s="280"/>
      <c r="P27" s="280"/>
      <c r="Q27" s="280"/>
      <c r="R27" s="16"/>
      <c r="S27" s="16"/>
      <c r="T27" s="16"/>
      <c r="U27" s="16"/>
      <c r="V27" s="16"/>
      <c r="W27" s="16"/>
      <c r="X27" s="16"/>
      <c r="Y27" s="1"/>
      <c r="Z27" s="120"/>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row>
    <row r="28" spans="1:72" ht="15.75">
      <c r="A28" s="266"/>
      <c r="B28" s="267"/>
      <c r="C28" s="267"/>
      <c r="D28" s="268"/>
      <c r="E28" s="4" t="s">
        <v>200</v>
      </c>
      <c r="F28" s="129"/>
      <c r="G28" s="129"/>
      <c r="H28" s="148">
        <f t="shared" si="0"/>
        <v>0</v>
      </c>
      <c r="I28" s="134"/>
      <c r="J28" s="16"/>
      <c r="K28" s="139"/>
      <c r="L28" s="280"/>
      <c r="M28" s="280"/>
      <c r="N28" s="280"/>
      <c r="O28" s="280"/>
      <c r="P28" s="280"/>
      <c r="Q28" s="280"/>
      <c r="R28" s="16"/>
      <c r="S28" s="16"/>
      <c r="T28" s="16"/>
      <c r="U28" s="16"/>
      <c r="V28" s="16"/>
      <c r="W28" s="16"/>
      <c r="X28" s="16"/>
      <c r="Y28" s="1"/>
      <c r="Z28" s="120"/>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row>
    <row r="29" spans="1:72" ht="15.75">
      <c r="A29" s="266"/>
      <c r="B29" s="267"/>
      <c r="C29" s="267"/>
      <c r="D29" s="268"/>
      <c r="E29" s="4" t="s">
        <v>11</v>
      </c>
      <c r="F29" s="129"/>
      <c r="G29" s="129"/>
      <c r="H29" s="148">
        <f t="shared" si="0"/>
        <v>0</v>
      </c>
      <c r="I29" s="134">
        <f>H29*1.455</f>
        <v>0</v>
      </c>
      <c r="J29" s="16"/>
      <c r="K29" s="139"/>
      <c r="L29" s="139"/>
      <c r="M29" s="139"/>
      <c r="N29" s="139"/>
      <c r="O29" s="16"/>
      <c r="P29" s="16"/>
      <c r="Q29" s="16"/>
      <c r="R29" s="16"/>
      <c r="S29" s="16"/>
      <c r="T29" s="16"/>
      <c r="U29" s="16"/>
      <c r="V29" s="16"/>
      <c r="W29" s="16"/>
      <c r="X29" s="16"/>
      <c r="Y29" s="1"/>
      <c r="Z29" s="120"/>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row>
    <row r="30" spans="1:72" ht="15.75">
      <c r="A30" s="16"/>
      <c r="B30" s="16"/>
      <c r="C30" s="16"/>
      <c r="D30" s="16"/>
      <c r="E30" s="16"/>
      <c r="F30" s="16"/>
      <c r="G30" s="6" t="s">
        <v>12</v>
      </c>
      <c r="H30" s="6">
        <f>SUM(H9:H29)</f>
        <v>0</v>
      </c>
      <c r="I30" s="134"/>
      <c r="J30" s="2"/>
      <c r="K30" s="139"/>
      <c r="L30" s="139"/>
      <c r="M30" s="143"/>
      <c r="N30" s="139"/>
      <c r="O30" s="16"/>
      <c r="P30" s="16"/>
      <c r="Q30" s="16"/>
      <c r="R30" s="16"/>
      <c r="S30" s="16"/>
      <c r="T30" s="16"/>
      <c r="U30" s="16"/>
      <c r="V30" s="16"/>
      <c r="W30" s="16"/>
      <c r="X30" s="16"/>
      <c r="Y30" s="1"/>
      <c r="Z30" s="120"/>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row>
    <row r="31" spans="1:72" ht="15.75">
      <c r="A31" s="27"/>
      <c r="B31" s="16"/>
      <c r="C31" s="16"/>
      <c r="D31" s="16"/>
      <c r="E31" s="16"/>
      <c r="F31" s="16"/>
      <c r="G31" s="16"/>
      <c r="H31" s="30"/>
      <c r="I31" s="30"/>
      <c r="J31" s="144"/>
      <c r="K31" s="144"/>
      <c r="L31" s="16"/>
      <c r="M31" s="3"/>
      <c r="N31" s="16"/>
      <c r="O31" s="16"/>
      <c r="P31" s="16"/>
      <c r="Q31" s="16"/>
      <c r="R31" s="16"/>
      <c r="S31" s="16"/>
      <c r="T31" s="16"/>
      <c r="U31" s="16"/>
      <c r="V31" s="16"/>
      <c r="W31" s="16"/>
      <c r="X31" s="16"/>
      <c r="Y31" s="1"/>
      <c r="Z31" s="120"/>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row>
    <row r="32" spans="1:72" ht="15.75">
      <c r="A32" s="3" t="s">
        <v>13</v>
      </c>
      <c r="B32" s="7"/>
      <c r="C32" s="7"/>
      <c r="D32" s="7"/>
      <c r="E32" s="7"/>
      <c r="F32" s="7"/>
      <c r="G32" s="8"/>
      <c r="H32" s="9"/>
      <c r="I32" s="9"/>
      <c r="J32" s="10"/>
      <c r="K32" s="7"/>
      <c r="L32" s="7"/>
      <c r="M32" s="7"/>
      <c r="N32" s="7"/>
      <c r="O32" s="269" t="s">
        <v>14</v>
      </c>
      <c r="P32" s="270"/>
      <c r="Q32" s="270"/>
      <c r="R32" s="270"/>
      <c r="S32" s="270"/>
      <c r="T32" s="270"/>
      <c r="U32" s="271"/>
      <c r="V32" s="263" t="s">
        <v>15</v>
      </c>
      <c r="W32" s="263"/>
      <c r="X32" s="264"/>
      <c r="Y32" s="1" t="s">
        <v>157</v>
      </c>
      <c r="Z32" s="120"/>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row>
    <row r="33" spans="1:72" ht="31.5">
      <c r="A33" s="265" t="s">
        <v>16</v>
      </c>
      <c r="B33" s="265"/>
      <c r="C33" s="265"/>
      <c r="D33" s="265"/>
      <c r="E33" s="121" t="s">
        <v>8</v>
      </c>
      <c r="F33" s="121" t="s">
        <v>9</v>
      </c>
      <c r="G33" s="121" t="s">
        <v>159</v>
      </c>
      <c r="H33" s="121" t="s">
        <v>0</v>
      </c>
      <c r="I33" s="121" t="s">
        <v>9</v>
      </c>
      <c r="J33" s="121" t="s">
        <v>17</v>
      </c>
      <c r="K33" s="121" t="s">
        <v>0</v>
      </c>
      <c r="L33" s="121" t="s">
        <v>9</v>
      </c>
      <c r="M33" s="11" t="s">
        <v>160</v>
      </c>
      <c r="N33" s="121" t="s">
        <v>0</v>
      </c>
      <c r="O33" s="121" t="s">
        <v>18</v>
      </c>
      <c r="P33" s="121" t="s">
        <v>19</v>
      </c>
      <c r="Q33" s="121" t="s">
        <v>20</v>
      </c>
      <c r="R33" s="121" t="s">
        <v>21</v>
      </c>
      <c r="S33" s="121" t="s">
        <v>22</v>
      </c>
      <c r="T33" s="121" t="s">
        <v>23</v>
      </c>
      <c r="U33" s="121" t="s">
        <v>24</v>
      </c>
      <c r="V33" s="11" t="s">
        <v>25</v>
      </c>
      <c r="W33" s="11" t="s">
        <v>24</v>
      </c>
      <c r="X33" s="11" t="s">
        <v>26</v>
      </c>
      <c r="Y33" s="1"/>
      <c r="Z33" s="120"/>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row>
    <row r="34" spans="1:72" ht="15.75">
      <c r="A34" s="242" t="s">
        <v>30</v>
      </c>
      <c r="B34" s="243"/>
      <c r="C34" s="243"/>
      <c r="D34" s="244"/>
      <c r="E34" s="124" t="s">
        <v>28</v>
      </c>
      <c r="F34" s="128"/>
      <c r="G34" s="12">
        <v>390.39</v>
      </c>
      <c r="H34" s="12">
        <f t="shared" ref="H34:H48" si="1">F34*G34</f>
        <v>0</v>
      </c>
      <c r="I34" s="128"/>
      <c r="J34" s="13">
        <v>358.81</v>
      </c>
      <c r="K34" s="13">
        <f t="shared" ref="K34:K56" si="2">I34*J34</f>
        <v>0</v>
      </c>
      <c r="L34" s="129"/>
      <c r="M34" s="13">
        <v>538.27</v>
      </c>
      <c r="N34" s="13">
        <f t="shared" ref="N34:N56" si="3">L34*M34</f>
        <v>0</v>
      </c>
      <c r="O34" s="107"/>
      <c r="P34" s="107"/>
      <c r="Q34" s="107"/>
      <c r="R34" s="107"/>
      <c r="S34" s="107"/>
      <c r="T34" s="107"/>
      <c r="U34" s="107"/>
      <c r="V34" s="15">
        <f t="shared" ref="V34:V56" si="4">+O34+P34+Q34+R34+S34+T34+U34-W34-X34</f>
        <v>0</v>
      </c>
      <c r="W34" s="107"/>
      <c r="X34" s="107"/>
      <c r="Y34" s="16"/>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ht="15.75">
      <c r="A35" s="260" t="s">
        <v>163</v>
      </c>
      <c r="B35" s="260"/>
      <c r="C35" s="260"/>
      <c r="D35" s="260"/>
      <c r="E35" s="124" t="s">
        <v>28</v>
      </c>
      <c r="F35" s="128"/>
      <c r="G35" s="12">
        <v>243.45</v>
      </c>
      <c r="H35" s="12">
        <f t="shared" si="1"/>
        <v>0</v>
      </c>
      <c r="I35" s="128"/>
      <c r="J35" s="13">
        <v>211.59</v>
      </c>
      <c r="K35" s="13">
        <f t="shared" si="2"/>
        <v>0</v>
      </c>
      <c r="L35" s="129"/>
      <c r="M35" s="13">
        <v>317.39</v>
      </c>
      <c r="N35" s="13">
        <f t="shared" si="3"/>
        <v>0</v>
      </c>
      <c r="O35" s="107"/>
      <c r="P35" s="107"/>
      <c r="Q35" s="107"/>
      <c r="R35" s="107"/>
      <c r="S35" s="107"/>
      <c r="T35" s="107"/>
      <c r="U35" s="107"/>
      <c r="V35" s="15">
        <f t="shared" si="4"/>
        <v>0</v>
      </c>
      <c r="W35" s="107"/>
      <c r="X35" s="107"/>
      <c r="Y35" s="16" t="s">
        <v>168</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s="102" customFormat="1" ht="15.75">
      <c r="A36" s="242" t="s">
        <v>31</v>
      </c>
      <c r="B36" s="243"/>
      <c r="C36" s="243"/>
      <c r="D36" s="244"/>
      <c r="E36" s="124" t="s">
        <v>28</v>
      </c>
      <c r="F36" s="128"/>
      <c r="G36" s="14">
        <v>390.39</v>
      </c>
      <c r="H36" s="12">
        <f t="shared" si="1"/>
        <v>0</v>
      </c>
      <c r="I36" s="128"/>
      <c r="J36" s="13">
        <v>358.81</v>
      </c>
      <c r="K36" s="13">
        <f t="shared" si="2"/>
        <v>0</v>
      </c>
      <c r="L36" s="129"/>
      <c r="M36" s="13">
        <v>538.22</v>
      </c>
      <c r="N36" s="13">
        <f t="shared" si="3"/>
        <v>0</v>
      </c>
      <c r="O36" s="107"/>
      <c r="P36" s="107"/>
      <c r="Q36" s="107"/>
      <c r="R36" s="107"/>
      <c r="S36" s="107"/>
      <c r="T36" s="107"/>
      <c r="U36" s="107"/>
      <c r="V36" s="15">
        <f t="shared" si="4"/>
        <v>0</v>
      </c>
      <c r="W36" s="107"/>
      <c r="X36" s="107"/>
      <c r="Y36" s="7" t="s">
        <v>161</v>
      </c>
      <c r="Z36" s="101"/>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row>
    <row r="37" spans="1:72" s="106" customFormat="1" ht="15.75">
      <c r="A37" s="242" t="s">
        <v>32</v>
      </c>
      <c r="B37" s="243"/>
      <c r="C37" s="243"/>
      <c r="D37" s="244"/>
      <c r="E37" s="124" t="s">
        <v>28</v>
      </c>
      <c r="F37" s="128"/>
      <c r="G37" s="14">
        <v>231.67</v>
      </c>
      <c r="H37" s="12">
        <f t="shared" si="1"/>
        <v>0</v>
      </c>
      <c r="I37" s="128"/>
      <c r="J37" s="13">
        <v>197.63</v>
      </c>
      <c r="K37" s="13">
        <f t="shared" si="2"/>
        <v>0</v>
      </c>
      <c r="L37" s="129"/>
      <c r="M37" s="13">
        <v>296.45</v>
      </c>
      <c r="N37" s="13">
        <f t="shared" si="3"/>
        <v>0</v>
      </c>
      <c r="O37" s="107"/>
      <c r="P37" s="107"/>
      <c r="Q37" s="107"/>
      <c r="R37" s="107"/>
      <c r="S37" s="107"/>
      <c r="T37" s="107"/>
      <c r="U37" s="107"/>
      <c r="V37" s="15">
        <f t="shared" si="4"/>
        <v>0</v>
      </c>
      <c r="W37" s="107"/>
      <c r="X37" s="107"/>
      <c r="Y37" s="104" t="s">
        <v>162</v>
      </c>
      <c r="Z37" s="105"/>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c r="BO37" s="104"/>
      <c r="BP37" s="104"/>
      <c r="BQ37" s="104"/>
      <c r="BR37" s="104"/>
      <c r="BS37" s="104"/>
      <c r="BT37" s="104"/>
    </row>
    <row r="38" spans="1:72" ht="15.75">
      <c r="A38" s="242" t="s">
        <v>33</v>
      </c>
      <c r="B38" s="243"/>
      <c r="C38" s="243"/>
      <c r="D38" s="244"/>
      <c r="E38" s="124" t="s">
        <v>28</v>
      </c>
      <c r="F38" s="128"/>
      <c r="G38" s="14">
        <v>310.62</v>
      </c>
      <c r="H38" s="12">
        <f t="shared" si="1"/>
        <v>0</v>
      </c>
      <c r="I38" s="128"/>
      <c r="J38" s="13">
        <v>291.24</v>
      </c>
      <c r="K38" s="13">
        <f t="shared" si="2"/>
        <v>0</v>
      </c>
      <c r="L38" s="129"/>
      <c r="M38" s="13">
        <v>436.87</v>
      </c>
      <c r="N38" s="13">
        <f t="shared" si="3"/>
        <v>0</v>
      </c>
      <c r="O38" s="107"/>
      <c r="P38" s="107"/>
      <c r="Q38" s="107"/>
      <c r="R38" s="107"/>
      <c r="S38" s="107"/>
      <c r="T38" s="107"/>
      <c r="U38" s="107"/>
      <c r="V38" s="15">
        <f t="shared" si="4"/>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s="100" customFormat="1" ht="15.75">
      <c r="A39" s="242" t="s">
        <v>34</v>
      </c>
      <c r="B39" s="243"/>
      <c r="C39" s="243"/>
      <c r="D39" s="244"/>
      <c r="E39" s="124" t="s">
        <v>28</v>
      </c>
      <c r="F39" s="128"/>
      <c r="G39" s="14">
        <v>310.62</v>
      </c>
      <c r="H39" s="12">
        <f t="shared" si="1"/>
        <v>0</v>
      </c>
      <c r="I39" s="128"/>
      <c r="J39" s="13">
        <v>291.24</v>
      </c>
      <c r="K39" s="13">
        <f t="shared" si="2"/>
        <v>0</v>
      </c>
      <c r="L39" s="129"/>
      <c r="M39" s="13">
        <v>436.87</v>
      </c>
      <c r="N39" s="13">
        <f t="shared" si="3"/>
        <v>0</v>
      </c>
      <c r="O39" s="107"/>
      <c r="P39" s="107"/>
      <c r="Q39" s="107"/>
      <c r="R39" s="107"/>
      <c r="S39" s="107"/>
      <c r="T39" s="107"/>
      <c r="U39" s="107"/>
      <c r="V39" s="15">
        <f t="shared" si="4"/>
        <v>0</v>
      </c>
      <c r="W39" s="107"/>
      <c r="X39" s="107"/>
      <c r="Y39" s="16" t="s">
        <v>164</v>
      </c>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s="106" customFormat="1" ht="15.75">
      <c r="A40" s="260" t="s">
        <v>128</v>
      </c>
      <c r="B40" s="260"/>
      <c r="C40" s="260"/>
      <c r="D40" s="260"/>
      <c r="E40" s="124" t="s">
        <v>28</v>
      </c>
      <c r="F40" s="128"/>
      <c r="G40" s="14"/>
      <c r="H40" s="12">
        <f t="shared" si="1"/>
        <v>0</v>
      </c>
      <c r="I40" s="128"/>
      <c r="J40" s="13">
        <v>0</v>
      </c>
      <c r="K40" s="13">
        <f t="shared" si="2"/>
        <v>0</v>
      </c>
      <c r="L40" s="129"/>
      <c r="M40" s="13">
        <v>0</v>
      </c>
      <c r="N40" s="13">
        <f t="shared" si="3"/>
        <v>0</v>
      </c>
      <c r="O40" s="107"/>
      <c r="P40" s="107"/>
      <c r="Q40" s="107"/>
      <c r="R40" s="107"/>
      <c r="S40" s="107"/>
      <c r="T40" s="108"/>
      <c r="U40" s="107"/>
      <c r="V40" s="15">
        <f t="shared" si="4"/>
        <v>0</v>
      </c>
      <c r="W40" s="107"/>
      <c r="X40" s="107"/>
      <c r="Y40" s="104"/>
      <c r="Z40" s="105"/>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c r="BQ40" s="104"/>
      <c r="BR40" s="104"/>
      <c r="BS40" s="104"/>
      <c r="BT40" s="104"/>
    </row>
    <row r="41" spans="1:72" ht="15.75">
      <c r="A41" s="242" t="s">
        <v>35</v>
      </c>
      <c r="B41" s="243"/>
      <c r="C41" s="243"/>
      <c r="D41" s="244"/>
      <c r="E41" s="124" t="s">
        <v>28</v>
      </c>
      <c r="F41" s="128"/>
      <c r="G41" s="14">
        <v>199.6</v>
      </c>
      <c r="H41" s="14">
        <f t="shared" si="1"/>
        <v>0</v>
      </c>
      <c r="I41" s="128"/>
      <c r="J41" s="13">
        <v>159.6</v>
      </c>
      <c r="K41" s="13">
        <f t="shared" si="2"/>
        <v>0</v>
      </c>
      <c r="L41" s="129"/>
      <c r="M41" s="13">
        <v>239.4</v>
      </c>
      <c r="N41" s="13">
        <f t="shared" si="3"/>
        <v>0</v>
      </c>
      <c r="O41" s="107"/>
      <c r="P41" s="107"/>
      <c r="Q41" s="107"/>
      <c r="R41" s="107"/>
      <c r="S41" s="107"/>
      <c r="T41" s="108"/>
      <c r="U41" s="107"/>
      <c r="V41" s="15">
        <f t="shared" si="4"/>
        <v>0</v>
      </c>
      <c r="W41" s="107"/>
      <c r="X41" s="107"/>
      <c r="Y41" s="16"/>
      <c r="Z41" s="17"/>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row>
    <row r="42" spans="1:72" s="106" customFormat="1" ht="15.75">
      <c r="A42" s="260" t="s">
        <v>129</v>
      </c>
      <c r="B42" s="260"/>
      <c r="C42" s="260"/>
      <c r="D42" s="260"/>
      <c r="E42" s="124" t="s">
        <v>28</v>
      </c>
      <c r="F42" s="128"/>
      <c r="G42" s="14">
        <v>199.6</v>
      </c>
      <c r="H42" s="14">
        <f t="shared" si="1"/>
        <v>0</v>
      </c>
      <c r="I42" s="128"/>
      <c r="J42" s="13">
        <v>159.6</v>
      </c>
      <c r="K42" s="13">
        <f t="shared" si="2"/>
        <v>0</v>
      </c>
      <c r="L42" s="129"/>
      <c r="M42" s="13">
        <v>239.4</v>
      </c>
      <c r="N42" s="13">
        <f t="shared" si="3"/>
        <v>0</v>
      </c>
      <c r="O42" s="107"/>
      <c r="P42" s="107"/>
      <c r="Q42" s="107"/>
      <c r="R42" s="107"/>
      <c r="S42" s="107"/>
      <c r="T42" s="108"/>
      <c r="U42" s="107"/>
      <c r="V42" s="15">
        <f t="shared" si="4"/>
        <v>0</v>
      </c>
      <c r="W42" s="107"/>
      <c r="X42" s="107"/>
      <c r="Y42" s="104"/>
      <c r="Z42" s="105"/>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c r="BO42" s="104"/>
      <c r="BP42" s="104"/>
      <c r="BQ42" s="104"/>
      <c r="BR42" s="104"/>
      <c r="BS42" s="104"/>
      <c r="BT42" s="104"/>
    </row>
    <row r="43" spans="1:72" s="100" customFormat="1" ht="15.75">
      <c r="A43" s="260" t="s">
        <v>36</v>
      </c>
      <c r="B43" s="260"/>
      <c r="C43" s="260"/>
      <c r="D43" s="260"/>
      <c r="E43" s="124" t="s">
        <v>28</v>
      </c>
      <c r="F43" s="128"/>
      <c r="G43" s="14">
        <v>199.6</v>
      </c>
      <c r="H43" s="14">
        <f t="shared" si="1"/>
        <v>0</v>
      </c>
      <c r="I43" s="128"/>
      <c r="J43" s="13">
        <v>159.6</v>
      </c>
      <c r="K43" s="13">
        <f t="shared" si="2"/>
        <v>0</v>
      </c>
      <c r="L43" s="129"/>
      <c r="M43" s="13">
        <v>239.4</v>
      </c>
      <c r="N43" s="13">
        <f t="shared" si="3"/>
        <v>0</v>
      </c>
      <c r="O43" s="107"/>
      <c r="P43" s="107"/>
      <c r="Q43" s="107"/>
      <c r="R43" s="107"/>
      <c r="S43" s="107"/>
      <c r="T43" s="108"/>
      <c r="U43" s="107"/>
      <c r="V43" s="15">
        <f t="shared" si="4"/>
        <v>0</v>
      </c>
      <c r="W43" s="107"/>
      <c r="X43" s="107"/>
      <c r="Y43" s="16"/>
      <c r="Z43" s="17"/>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row>
    <row r="44" spans="1:72" s="100" customFormat="1" ht="15.75">
      <c r="A44" s="260" t="s">
        <v>37</v>
      </c>
      <c r="B44" s="260"/>
      <c r="C44" s="260"/>
      <c r="D44" s="260"/>
      <c r="E44" s="124" t="s">
        <v>28</v>
      </c>
      <c r="F44" s="128"/>
      <c r="G44" s="14">
        <v>211.15</v>
      </c>
      <c r="H44" s="12">
        <f t="shared" si="1"/>
        <v>0</v>
      </c>
      <c r="I44" s="128"/>
      <c r="J44" s="13">
        <v>173.29</v>
      </c>
      <c r="K44" s="13">
        <f t="shared" si="2"/>
        <v>0</v>
      </c>
      <c r="L44" s="129"/>
      <c r="M44" s="13">
        <v>259.94</v>
      </c>
      <c r="N44" s="13">
        <f t="shared" si="3"/>
        <v>0</v>
      </c>
      <c r="O44" s="107"/>
      <c r="P44" s="107"/>
      <c r="Q44" s="107"/>
      <c r="R44" s="107"/>
      <c r="S44" s="107"/>
      <c r="T44" s="108"/>
      <c r="U44" s="107"/>
      <c r="V44" s="15">
        <f t="shared" si="4"/>
        <v>0</v>
      </c>
      <c r="W44" s="107"/>
      <c r="X44" s="107"/>
      <c r="Y44" s="16" t="s">
        <v>166</v>
      </c>
      <c r="Z44" s="17"/>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row>
    <row r="45" spans="1:72" ht="15.75">
      <c r="A45" s="260" t="s">
        <v>38</v>
      </c>
      <c r="B45" s="260"/>
      <c r="C45" s="260"/>
      <c r="D45" s="260"/>
      <c r="E45" s="124" t="s">
        <v>28</v>
      </c>
      <c r="F45" s="128"/>
      <c r="G45" s="14">
        <v>199.6</v>
      </c>
      <c r="H45" s="12">
        <f t="shared" si="1"/>
        <v>0</v>
      </c>
      <c r="I45" s="128"/>
      <c r="J45" s="13">
        <v>159.6</v>
      </c>
      <c r="K45" s="13">
        <f t="shared" si="2"/>
        <v>0</v>
      </c>
      <c r="L45" s="129"/>
      <c r="M45" s="13">
        <v>239.4</v>
      </c>
      <c r="N45" s="13">
        <f t="shared" si="3"/>
        <v>0</v>
      </c>
      <c r="O45" s="107"/>
      <c r="P45" s="107"/>
      <c r="Q45" s="107"/>
      <c r="R45" s="107"/>
      <c r="S45" s="107"/>
      <c r="T45" s="108"/>
      <c r="U45" s="107"/>
      <c r="V45" s="15">
        <f t="shared" si="4"/>
        <v>0</v>
      </c>
      <c r="W45" s="107"/>
      <c r="X45" s="107"/>
      <c r="Y45" s="16" t="s">
        <v>165</v>
      </c>
      <c r="Z45" s="17"/>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row>
    <row r="46" spans="1:72" ht="15.75">
      <c r="A46" s="260" t="s">
        <v>39</v>
      </c>
      <c r="B46" s="260"/>
      <c r="C46" s="260"/>
      <c r="D46" s="260"/>
      <c r="E46" s="124" t="s">
        <v>28</v>
      </c>
      <c r="F46" s="128"/>
      <c r="G46" s="14">
        <v>187.81</v>
      </c>
      <c r="H46" s="14">
        <f t="shared" si="1"/>
        <v>0</v>
      </c>
      <c r="I46" s="128"/>
      <c r="J46" s="13">
        <v>145.62</v>
      </c>
      <c r="K46" s="13">
        <f t="shared" si="2"/>
        <v>0</v>
      </c>
      <c r="L46" s="129"/>
      <c r="M46" s="13">
        <v>218.43</v>
      </c>
      <c r="N46" s="13">
        <f t="shared" si="3"/>
        <v>0</v>
      </c>
      <c r="O46" s="107"/>
      <c r="P46" s="107"/>
      <c r="Q46" s="107"/>
      <c r="R46" s="107"/>
      <c r="S46" s="107"/>
      <c r="T46" s="108"/>
      <c r="U46" s="107"/>
      <c r="V46" s="15">
        <f t="shared" si="4"/>
        <v>0</v>
      </c>
      <c r="W46" s="107"/>
      <c r="X46" s="107"/>
      <c r="Y46" s="16"/>
      <c r="Z46" s="17"/>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row>
    <row r="47" spans="1:72" s="100" customFormat="1" ht="15.75">
      <c r="A47" s="242" t="s">
        <v>40</v>
      </c>
      <c r="B47" s="243"/>
      <c r="C47" s="243"/>
      <c r="D47" s="244"/>
      <c r="E47" s="124" t="s">
        <v>28</v>
      </c>
      <c r="F47" s="128"/>
      <c r="G47" s="14"/>
      <c r="H47" s="14">
        <f t="shared" si="1"/>
        <v>0</v>
      </c>
      <c r="I47" s="128"/>
      <c r="J47" s="13">
        <v>0</v>
      </c>
      <c r="K47" s="13">
        <f t="shared" si="2"/>
        <v>0</v>
      </c>
      <c r="L47" s="129"/>
      <c r="M47" s="13"/>
      <c r="N47" s="13">
        <f t="shared" si="3"/>
        <v>0</v>
      </c>
      <c r="O47" s="107"/>
      <c r="P47" s="107"/>
      <c r="Q47" s="107"/>
      <c r="R47" s="107"/>
      <c r="S47" s="107"/>
      <c r="T47" s="108"/>
      <c r="U47" s="107"/>
      <c r="V47" s="15">
        <f t="shared" si="4"/>
        <v>0</v>
      </c>
      <c r="W47" s="107"/>
      <c r="X47" s="107"/>
      <c r="Y47" s="3"/>
      <c r="Z47" s="17"/>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row>
    <row r="48" spans="1:72" s="100" customFormat="1" ht="15.75">
      <c r="A48" s="242" t="s">
        <v>41</v>
      </c>
      <c r="B48" s="243"/>
      <c r="C48" s="243"/>
      <c r="D48" s="244"/>
      <c r="E48" s="124" t="s">
        <v>28</v>
      </c>
      <c r="F48" s="128"/>
      <c r="G48" s="14">
        <v>187.81</v>
      </c>
      <c r="H48" s="14">
        <f t="shared" si="1"/>
        <v>0</v>
      </c>
      <c r="I48" s="128"/>
      <c r="J48" s="13">
        <v>145.62</v>
      </c>
      <c r="K48" s="13">
        <f t="shared" si="2"/>
        <v>0</v>
      </c>
      <c r="L48" s="129"/>
      <c r="M48" s="13">
        <v>218.43</v>
      </c>
      <c r="N48" s="13">
        <f t="shared" si="3"/>
        <v>0</v>
      </c>
      <c r="O48" s="107"/>
      <c r="P48" s="107"/>
      <c r="Q48" s="107"/>
      <c r="R48" s="107"/>
      <c r="S48" s="107"/>
      <c r="T48" s="107"/>
      <c r="U48" s="107"/>
      <c r="V48" s="15">
        <f t="shared" si="4"/>
        <v>0</v>
      </c>
      <c r="W48" s="107"/>
      <c r="X48" s="107"/>
      <c r="Y48" s="16" t="s">
        <v>167</v>
      </c>
      <c r="Z48" s="17"/>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row>
    <row r="49" spans="1:72" ht="15.75">
      <c r="A49" s="242" t="s">
        <v>42</v>
      </c>
      <c r="B49" s="243"/>
      <c r="C49" s="243"/>
      <c r="D49" s="244"/>
      <c r="E49" s="124" t="s">
        <v>28</v>
      </c>
      <c r="F49" s="128"/>
      <c r="G49" s="14">
        <v>94.81</v>
      </c>
      <c r="H49" s="14">
        <f>F49*G49</f>
        <v>0</v>
      </c>
      <c r="I49" s="128"/>
      <c r="J49" s="13">
        <v>145.62</v>
      </c>
      <c r="K49" s="13">
        <f t="shared" si="2"/>
        <v>0</v>
      </c>
      <c r="L49" s="129"/>
      <c r="M49" s="13">
        <v>218.43</v>
      </c>
      <c r="N49" s="13">
        <f t="shared" si="3"/>
        <v>0</v>
      </c>
      <c r="O49" s="109"/>
      <c r="P49" s="109"/>
      <c r="Q49" s="109"/>
      <c r="R49" s="109"/>
      <c r="S49" s="109"/>
      <c r="T49" s="109"/>
      <c r="U49" s="107"/>
      <c r="V49" s="15">
        <f t="shared" si="4"/>
        <v>0</v>
      </c>
      <c r="W49" s="107"/>
      <c r="X49" s="107"/>
      <c r="Y49" s="16"/>
      <c r="Z49" s="17"/>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row>
    <row r="50" spans="1:72" ht="15.75">
      <c r="A50" s="167" t="s">
        <v>169</v>
      </c>
      <c r="B50" s="168"/>
      <c r="C50" s="168"/>
      <c r="D50" s="169"/>
      <c r="E50" s="124" t="s">
        <v>28</v>
      </c>
      <c r="F50" s="128"/>
      <c r="G50" s="12">
        <v>243.45</v>
      </c>
      <c r="H50" s="12">
        <f t="shared" ref="H50:H56" si="5">F50*G50</f>
        <v>0</v>
      </c>
      <c r="I50" s="128"/>
      <c r="J50" s="13">
        <v>211.59</v>
      </c>
      <c r="K50" s="13">
        <f t="shared" si="2"/>
        <v>0</v>
      </c>
      <c r="L50" s="129"/>
      <c r="M50" s="13">
        <v>317.39</v>
      </c>
      <c r="N50" s="13">
        <f t="shared" si="3"/>
        <v>0</v>
      </c>
      <c r="O50" s="109"/>
      <c r="P50" s="109"/>
      <c r="Q50" s="109"/>
      <c r="R50" s="109"/>
      <c r="S50" s="109"/>
      <c r="T50" s="109"/>
      <c r="U50" s="107"/>
      <c r="V50" s="15">
        <v>0</v>
      </c>
      <c r="W50" s="107"/>
      <c r="X50" s="107"/>
      <c r="Y50" s="16" t="s">
        <v>170</v>
      </c>
      <c r="Z50" s="17"/>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row>
    <row r="51" spans="1:72" ht="15.75">
      <c r="A51" s="260" t="s">
        <v>27</v>
      </c>
      <c r="B51" s="260"/>
      <c r="C51" s="260"/>
      <c r="D51" s="260"/>
      <c r="E51" s="124" t="s">
        <v>28</v>
      </c>
      <c r="F51" s="128"/>
      <c r="G51" s="12">
        <v>339.75</v>
      </c>
      <c r="H51" s="12">
        <f t="shared" si="5"/>
        <v>0</v>
      </c>
      <c r="I51" s="128"/>
      <c r="J51" s="13">
        <v>325.79000000000002</v>
      </c>
      <c r="K51" s="13">
        <f t="shared" si="2"/>
        <v>0</v>
      </c>
      <c r="L51" s="129"/>
      <c r="M51" s="13">
        <v>488.68</v>
      </c>
      <c r="N51" s="13">
        <f t="shared" si="3"/>
        <v>0</v>
      </c>
      <c r="O51" s="107"/>
      <c r="P51" s="107"/>
      <c r="Q51" s="107"/>
      <c r="R51" s="107"/>
      <c r="S51" s="107"/>
      <c r="T51" s="107"/>
      <c r="U51" s="107"/>
      <c r="V51" s="15">
        <f>+O51+P51+Q51+R51+S51+T51+U51-W51-X51</f>
        <v>0</v>
      </c>
      <c r="W51" s="107"/>
      <c r="X51" s="107"/>
      <c r="Y51" s="16"/>
      <c r="Z51" s="17"/>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row>
    <row r="52" spans="1:72" ht="15.75">
      <c r="A52" s="260" t="s">
        <v>29</v>
      </c>
      <c r="B52" s="260"/>
      <c r="C52" s="260"/>
      <c r="D52" s="260"/>
      <c r="E52" s="124" t="s">
        <v>28</v>
      </c>
      <c r="F52" s="128"/>
      <c r="G52" s="12">
        <v>339.75</v>
      </c>
      <c r="H52" s="12">
        <f t="shared" si="5"/>
        <v>0</v>
      </c>
      <c r="I52" s="128"/>
      <c r="J52" s="13">
        <v>325.79000000000002</v>
      </c>
      <c r="K52" s="13">
        <f t="shared" si="2"/>
        <v>0</v>
      </c>
      <c r="L52" s="129"/>
      <c r="M52" s="13">
        <v>488.68</v>
      </c>
      <c r="N52" s="13">
        <f t="shared" si="3"/>
        <v>0</v>
      </c>
      <c r="O52" s="107"/>
      <c r="P52" s="107"/>
      <c r="Q52" s="107"/>
      <c r="R52" s="107"/>
      <c r="S52" s="107"/>
      <c r="T52" s="107"/>
      <c r="U52" s="107"/>
      <c r="V52" s="15">
        <f>+O52+P52+Q52+R52+S52+T52+U52-W52-X52</f>
        <v>0</v>
      </c>
      <c r="W52" s="107"/>
      <c r="X52" s="107"/>
      <c r="Y52" s="16"/>
      <c r="Z52" s="17"/>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row>
    <row r="53" spans="1:72" ht="15.75">
      <c r="A53" s="242" t="s">
        <v>43</v>
      </c>
      <c r="B53" s="243"/>
      <c r="C53" s="243"/>
      <c r="D53" s="244"/>
      <c r="E53" s="124" t="s">
        <v>28</v>
      </c>
      <c r="F53" s="128"/>
      <c r="G53" s="12">
        <v>339.75</v>
      </c>
      <c r="H53" s="12">
        <f t="shared" si="5"/>
        <v>0</v>
      </c>
      <c r="I53" s="128"/>
      <c r="J53" s="13">
        <v>325.79000000000002</v>
      </c>
      <c r="K53" s="13">
        <f t="shared" si="2"/>
        <v>0</v>
      </c>
      <c r="L53" s="129"/>
      <c r="M53" s="13">
        <v>488.68</v>
      </c>
      <c r="N53" s="13">
        <f t="shared" si="3"/>
        <v>0</v>
      </c>
      <c r="O53" s="107"/>
      <c r="P53" s="107"/>
      <c r="Q53" s="107"/>
      <c r="R53" s="107"/>
      <c r="S53" s="107"/>
      <c r="T53" s="107"/>
      <c r="U53" s="107"/>
      <c r="V53" s="15">
        <f t="shared" si="4"/>
        <v>0</v>
      </c>
      <c r="W53" s="107"/>
      <c r="X53" s="107"/>
      <c r="Y53" s="16"/>
      <c r="Z53" s="17"/>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row>
    <row r="54" spans="1:72" ht="15.75">
      <c r="A54" s="242" t="s">
        <v>44</v>
      </c>
      <c r="B54" s="243"/>
      <c r="C54" s="243"/>
      <c r="D54" s="244"/>
      <c r="E54" s="124" t="s">
        <v>28</v>
      </c>
      <c r="F54" s="128"/>
      <c r="G54" s="12">
        <v>339.75</v>
      </c>
      <c r="H54" s="12">
        <f t="shared" si="5"/>
        <v>0</v>
      </c>
      <c r="I54" s="128"/>
      <c r="J54" s="13">
        <v>325.79000000000002</v>
      </c>
      <c r="K54" s="13">
        <f t="shared" si="2"/>
        <v>0</v>
      </c>
      <c r="L54" s="129"/>
      <c r="M54" s="13">
        <v>488.68</v>
      </c>
      <c r="N54" s="13">
        <f t="shared" si="3"/>
        <v>0</v>
      </c>
      <c r="O54" s="107"/>
      <c r="P54" s="107"/>
      <c r="Q54" s="107"/>
      <c r="R54" s="107"/>
      <c r="S54" s="107"/>
      <c r="T54" s="107"/>
      <c r="U54" s="107"/>
      <c r="V54" s="15">
        <f t="shared" si="4"/>
        <v>0</v>
      </c>
      <c r="W54" s="107"/>
      <c r="X54" s="107"/>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15.75">
      <c r="A55" s="242" t="s">
        <v>45</v>
      </c>
      <c r="B55" s="243"/>
      <c r="C55" s="243"/>
      <c r="D55" s="244"/>
      <c r="E55" s="124" t="s">
        <v>28</v>
      </c>
      <c r="F55" s="128"/>
      <c r="G55" s="14">
        <v>1004.49</v>
      </c>
      <c r="H55" s="14">
        <f t="shared" si="5"/>
        <v>0</v>
      </c>
      <c r="I55" s="128"/>
      <c r="J55" s="13">
        <v>1164.98</v>
      </c>
      <c r="K55" s="13">
        <f t="shared" si="2"/>
        <v>0</v>
      </c>
      <c r="L55" s="129"/>
      <c r="M55" s="13">
        <v>1747.46</v>
      </c>
      <c r="N55" s="13">
        <f t="shared" si="3"/>
        <v>0</v>
      </c>
      <c r="O55" s="107"/>
      <c r="P55" s="107"/>
      <c r="Q55" s="107"/>
      <c r="R55" s="107"/>
      <c r="S55" s="107"/>
      <c r="T55" s="107"/>
      <c r="U55" s="107"/>
      <c r="V55" s="15">
        <f t="shared" si="4"/>
        <v>0</v>
      </c>
      <c r="W55" s="107"/>
      <c r="X55" s="107"/>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15.75">
      <c r="A56" s="242" t="s">
        <v>46</v>
      </c>
      <c r="B56" s="243"/>
      <c r="C56" s="243"/>
      <c r="D56" s="244"/>
      <c r="E56" s="124" t="s">
        <v>28</v>
      </c>
      <c r="F56" s="128"/>
      <c r="G56" s="14"/>
      <c r="H56" s="14">
        <f t="shared" si="5"/>
        <v>0</v>
      </c>
      <c r="I56" s="128"/>
      <c r="J56" s="13">
        <f t="shared" ref="J56" si="6">G56*1.5</f>
        <v>0</v>
      </c>
      <c r="K56" s="13">
        <f t="shared" si="2"/>
        <v>0</v>
      </c>
      <c r="L56" s="129"/>
      <c r="M56" s="13">
        <f t="shared" ref="M56" si="7">G56*2.25</f>
        <v>0</v>
      </c>
      <c r="N56" s="13">
        <f t="shared" si="3"/>
        <v>0</v>
      </c>
      <c r="O56" s="107"/>
      <c r="P56" s="107"/>
      <c r="Q56" s="107"/>
      <c r="R56" s="107"/>
      <c r="S56" s="107"/>
      <c r="T56" s="107"/>
      <c r="U56" s="107"/>
      <c r="V56" s="15">
        <f t="shared" si="4"/>
        <v>0</v>
      </c>
      <c r="W56" s="107"/>
      <c r="X56" s="107"/>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15.75">
      <c r="A57" s="7"/>
      <c r="B57" s="7"/>
      <c r="C57" s="7"/>
      <c r="D57" s="7"/>
      <c r="E57" s="7"/>
      <c r="F57" s="7">
        <f>V57</f>
        <v>0</v>
      </c>
      <c r="G57" s="6" t="s">
        <v>47</v>
      </c>
      <c r="H57" s="19">
        <f>SUM(H34:H56)</f>
        <v>0</v>
      </c>
      <c r="I57" s="103"/>
      <c r="J57" s="6" t="s">
        <v>48</v>
      </c>
      <c r="K57" s="6">
        <f>SUM(K34:K56)</f>
        <v>0</v>
      </c>
      <c r="L57" s="145"/>
      <c r="M57" s="21" t="s">
        <v>48</v>
      </c>
      <c r="N57" s="6">
        <f>SUM(N34:N56)</f>
        <v>0</v>
      </c>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7"/>
      <c r="B58" s="7"/>
      <c r="C58" s="7"/>
      <c r="D58" s="7"/>
      <c r="E58" s="7"/>
      <c r="F58" s="7"/>
      <c r="G58" s="6" t="s">
        <v>49</v>
      </c>
      <c r="H58" s="19">
        <f>H57+K57+N57</f>
        <v>0</v>
      </c>
      <c r="I58" s="22"/>
      <c r="J58" s="22"/>
      <c r="K58" s="22"/>
      <c r="L58" s="7"/>
      <c r="M58" s="23"/>
      <c r="N58" s="22"/>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261" t="s">
        <v>50</v>
      </c>
      <c r="B59" s="261"/>
      <c r="C59" s="261"/>
      <c r="D59" s="261"/>
      <c r="E59" s="24"/>
      <c r="F59" s="25"/>
      <c r="G59" s="26" t="s">
        <v>51</v>
      </c>
      <c r="H59" s="6">
        <f>+H58*0.06</f>
        <v>0</v>
      </c>
      <c r="I59" s="22"/>
      <c r="J59" s="7"/>
      <c r="K59" s="7"/>
      <c r="L59" s="7"/>
      <c r="M59" s="7"/>
      <c r="N59" s="7"/>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27"/>
      <c r="B60" s="7"/>
      <c r="C60" s="7"/>
      <c r="D60" s="7"/>
      <c r="E60" s="7"/>
      <c r="F60" s="7"/>
      <c r="G60" s="124"/>
      <c r="H60" s="14">
        <f>+H58+H59</f>
        <v>0</v>
      </c>
      <c r="I60" s="22"/>
      <c r="J60" s="7"/>
      <c r="K60" s="7"/>
      <c r="L60" s="7"/>
      <c r="M60" s="7"/>
      <c r="N60" s="7"/>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62" t="s">
        <v>52</v>
      </c>
      <c r="B61" s="262"/>
      <c r="C61" s="262"/>
      <c r="D61" s="262"/>
      <c r="E61" s="16"/>
      <c r="F61" s="16"/>
      <c r="G61" s="16"/>
      <c r="H61" s="16"/>
      <c r="I61" s="16"/>
      <c r="J61" s="16"/>
      <c r="K61" s="16"/>
      <c r="L61" s="16"/>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55" t="s">
        <v>7</v>
      </c>
      <c r="B62" s="255"/>
      <c r="C62" s="255"/>
      <c r="D62" s="255"/>
      <c r="E62" s="28" t="s">
        <v>8</v>
      </c>
      <c r="F62" s="118" t="s">
        <v>9</v>
      </c>
      <c r="G62" s="118" t="s">
        <v>10</v>
      </c>
      <c r="H62" s="118" t="s">
        <v>0</v>
      </c>
      <c r="I62" s="38"/>
      <c r="J62" s="118" t="s">
        <v>53</v>
      </c>
      <c r="K62" s="118" t="s">
        <v>54</v>
      </c>
      <c r="L62" s="118" t="s">
        <v>55</v>
      </c>
      <c r="M62" s="118" t="s">
        <v>56</v>
      </c>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33.6" customHeight="1">
      <c r="A63" s="257" t="s">
        <v>133</v>
      </c>
      <c r="B63" s="258"/>
      <c r="C63" s="258"/>
      <c r="D63" s="258"/>
      <c r="E63" s="31" t="s">
        <v>57</v>
      </c>
      <c r="F63" s="146">
        <v>0</v>
      </c>
      <c r="G63" s="127">
        <v>170</v>
      </c>
      <c r="H63" s="127">
        <f t="shared" ref="H63:H69" si="8">F63*G63</f>
        <v>0</v>
      </c>
      <c r="I63" s="30"/>
      <c r="J63" s="31"/>
      <c r="K63" s="31"/>
      <c r="L63" s="31"/>
      <c r="M63" s="31">
        <f>J63+K63+L63</f>
        <v>0</v>
      </c>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33.6" customHeight="1">
      <c r="A64" s="257" t="s">
        <v>134</v>
      </c>
      <c r="B64" s="258"/>
      <c r="C64" s="258"/>
      <c r="D64" s="258"/>
      <c r="E64" s="31" t="s">
        <v>57</v>
      </c>
      <c r="F64" s="146">
        <v>0</v>
      </c>
      <c r="G64" s="127">
        <v>180</v>
      </c>
      <c r="H64" s="127">
        <f t="shared" si="8"/>
        <v>0</v>
      </c>
      <c r="I64" s="30"/>
      <c r="J64" s="31"/>
      <c r="K64" s="31"/>
      <c r="L64" s="31"/>
      <c r="M64" s="31">
        <f>J64+K64+L64</f>
        <v>0</v>
      </c>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33.6" customHeight="1">
      <c r="A65" s="257" t="s">
        <v>58</v>
      </c>
      <c r="B65" s="258"/>
      <c r="C65" s="258"/>
      <c r="D65" s="258"/>
      <c r="E65" s="31" t="s">
        <v>57</v>
      </c>
      <c r="F65" s="146">
        <v>0</v>
      </c>
      <c r="G65" s="127">
        <v>80</v>
      </c>
      <c r="H65" s="127">
        <f t="shared" si="8"/>
        <v>0</v>
      </c>
      <c r="I65" s="30"/>
      <c r="J65" s="31"/>
      <c r="K65" s="31"/>
      <c r="L65" s="31"/>
      <c r="M65" s="31">
        <f>J65+K65+L65</f>
        <v>0</v>
      </c>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33.6" customHeight="1">
      <c r="A66" s="257" t="s">
        <v>135</v>
      </c>
      <c r="B66" s="258"/>
      <c r="C66" s="258"/>
      <c r="D66" s="258"/>
      <c r="E66" s="31" t="s">
        <v>57</v>
      </c>
      <c r="F66" s="146">
        <v>0</v>
      </c>
      <c r="G66" s="127">
        <v>150</v>
      </c>
      <c r="H66" s="127">
        <f t="shared" si="8"/>
        <v>0</v>
      </c>
      <c r="I66" s="30"/>
      <c r="J66" s="31"/>
      <c r="K66" s="31"/>
      <c r="L66" s="31"/>
      <c r="M66" s="31">
        <f>J66+K66+L66</f>
        <v>0</v>
      </c>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33.6" customHeight="1">
      <c r="A67" s="257"/>
      <c r="B67" s="258"/>
      <c r="C67" s="258"/>
      <c r="D67" s="258"/>
      <c r="E67" s="31" t="s">
        <v>57</v>
      </c>
      <c r="F67" s="146">
        <v>0</v>
      </c>
      <c r="G67" s="127"/>
      <c r="H67" s="127">
        <f t="shared" si="8"/>
        <v>0</v>
      </c>
      <c r="I67" s="30"/>
      <c r="J67" s="31"/>
      <c r="K67" s="31"/>
      <c r="L67" s="31"/>
      <c r="M67" s="31">
        <f t="shared" ref="M67:M69" si="9">J67+K67+L67</f>
        <v>0</v>
      </c>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33.6" customHeight="1">
      <c r="A68" s="257"/>
      <c r="B68" s="258"/>
      <c r="C68" s="258"/>
      <c r="D68" s="258"/>
      <c r="E68" s="31" t="s">
        <v>59</v>
      </c>
      <c r="F68" s="146">
        <v>0</v>
      </c>
      <c r="G68" s="127"/>
      <c r="H68" s="127">
        <f t="shared" si="8"/>
        <v>0</v>
      </c>
      <c r="I68" s="30"/>
      <c r="J68" s="31"/>
      <c r="K68" s="31"/>
      <c r="L68" s="31"/>
      <c r="M68" s="31">
        <f t="shared" si="9"/>
        <v>0</v>
      </c>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33.6" customHeight="1">
      <c r="A69" s="257" t="s">
        <v>60</v>
      </c>
      <c r="B69" s="258"/>
      <c r="C69" s="258"/>
      <c r="D69" s="258"/>
      <c r="E69" s="31" t="s">
        <v>61</v>
      </c>
      <c r="F69" s="146">
        <v>0</v>
      </c>
      <c r="G69" s="127">
        <v>2.5</v>
      </c>
      <c r="H69" s="127">
        <f t="shared" si="8"/>
        <v>0</v>
      </c>
      <c r="I69" s="30"/>
      <c r="J69" s="31"/>
      <c r="K69" s="31"/>
      <c r="L69" s="31"/>
      <c r="M69" s="31">
        <f t="shared" si="9"/>
        <v>0</v>
      </c>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16"/>
      <c r="B70" s="16"/>
      <c r="C70" s="16"/>
      <c r="D70" s="16"/>
      <c r="E70" s="16"/>
      <c r="F70" s="16"/>
      <c r="G70" s="34" t="s">
        <v>62</v>
      </c>
      <c r="H70" s="34">
        <f>SUM(H63:H69)</f>
        <v>0</v>
      </c>
      <c r="I70" s="22"/>
      <c r="J70" s="16"/>
      <c r="K70" s="16"/>
      <c r="L70" s="16"/>
      <c r="M70" s="139"/>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53" t="s">
        <v>63</v>
      </c>
      <c r="B71" s="253"/>
      <c r="C71" s="16"/>
      <c r="D71" s="16"/>
      <c r="E71" s="16"/>
      <c r="F71" s="16"/>
      <c r="G71" s="16"/>
      <c r="H71" s="16"/>
      <c r="I71" s="16"/>
      <c r="J71" s="16"/>
      <c r="K71" s="16"/>
      <c r="L71" s="16"/>
      <c r="M71" s="139"/>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55" t="s">
        <v>7</v>
      </c>
      <c r="B72" s="255"/>
      <c r="C72" s="255"/>
      <c r="D72" s="255"/>
      <c r="E72" s="28" t="s">
        <v>8</v>
      </c>
      <c r="F72" s="118" t="s">
        <v>9</v>
      </c>
      <c r="G72" s="118" t="s">
        <v>10</v>
      </c>
      <c r="H72" s="118" t="s">
        <v>0</v>
      </c>
      <c r="I72" s="38"/>
      <c r="J72" s="35" t="s">
        <v>64</v>
      </c>
      <c r="K72" s="35" t="s">
        <v>65</v>
      </c>
      <c r="L72" s="35" t="s">
        <v>66</v>
      </c>
      <c r="M72" s="35" t="s">
        <v>56</v>
      </c>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21.6" customHeight="1">
      <c r="A73" s="236" t="s">
        <v>67</v>
      </c>
      <c r="B73" s="237"/>
      <c r="C73" s="237"/>
      <c r="D73" s="259"/>
      <c r="E73" s="32" t="s">
        <v>68</v>
      </c>
      <c r="F73" s="147">
        <v>0</v>
      </c>
      <c r="G73" s="30">
        <v>23</v>
      </c>
      <c r="H73" s="33">
        <f>F73*G73</f>
        <v>0</v>
      </c>
      <c r="I73" s="30"/>
      <c r="J73" s="36"/>
      <c r="K73" s="36"/>
      <c r="L73" s="36"/>
      <c r="M73" s="36">
        <f>J73+K73+L73</f>
        <v>0</v>
      </c>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21.6" customHeight="1">
      <c r="A74" s="236" t="s">
        <v>69</v>
      </c>
      <c r="B74" s="237"/>
      <c r="C74" s="237"/>
      <c r="D74" s="259"/>
      <c r="E74" s="32" t="s">
        <v>68</v>
      </c>
      <c r="F74" s="147">
        <v>0</v>
      </c>
      <c r="G74" s="29">
        <v>24</v>
      </c>
      <c r="H74" s="33">
        <f>F74*G74</f>
        <v>0</v>
      </c>
      <c r="I74" s="30"/>
      <c r="J74" s="36"/>
      <c r="K74" s="36"/>
      <c r="L74" s="36"/>
      <c r="M74" s="36">
        <f>J74+K74+L74</f>
        <v>0</v>
      </c>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16"/>
      <c r="B75" s="16"/>
      <c r="C75" s="16"/>
      <c r="D75" s="16"/>
      <c r="E75" s="16"/>
      <c r="F75" s="16"/>
      <c r="G75" s="118" t="s">
        <v>70</v>
      </c>
      <c r="H75" s="34">
        <f>SUM(H73:H74)</f>
        <v>0</v>
      </c>
      <c r="I75" s="30"/>
      <c r="J75" s="16"/>
      <c r="K75" s="16"/>
      <c r="L75" s="16"/>
      <c r="M75" s="16"/>
      <c r="N75" s="16"/>
      <c r="O75" s="16"/>
      <c r="P75" s="16"/>
      <c r="Q75" s="16"/>
      <c r="R75" s="16"/>
      <c r="S75" s="16"/>
      <c r="T75" s="16"/>
      <c r="U75" s="16"/>
      <c r="V75" s="16"/>
      <c r="W75" s="16"/>
      <c r="X75" s="16"/>
      <c r="Y75" s="1"/>
      <c r="Z75" s="120"/>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row>
    <row r="76" spans="1:72" ht="15.75">
      <c r="A76" s="253" t="s">
        <v>71</v>
      </c>
      <c r="B76" s="253"/>
      <c r="C76" s="16"/>
      <c r="D76" s="16"/>
      <c r="E76" s="16"/>
      <c r="F76" s="16"/>
      <c r="G76" s="16"/>
      <c r="H76" s="16"/>
      <c r="I76" s="16"/>
      <c r="J76" s="16"/>
      <c r="K76" s="16"/>
      <c r="L76" s="16"/>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55" t="s">
        <v>7</v>
      </c>
      <c r="B77" s="255"/>
      <c r="C77" s="255"/>
      <c r="D77" s="255"/>
      <c r="E77" s="28" t="s">
        <v>8</v>
      </c>
      <c r="F77" s="118" t="s">
        <v>9</v>
      </c>
      <c r="G77" s="118" t="s">
        <v>10</v>
      </c>
      <c r="H77" s="118" t="s">
        <v>0</v>
      </c>
      <c r="I77" s="38"/>
      <c r="J77" s="37"/>
      <c r="K77" s="16"/>
      <c r="L77" s="16"/>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20.100000000000001" customHeight="1">
      <c r="A78" s="236" t="s">
        <v>179</v>
      </c>
      <c r="B78" s="237"/>
      <c r="C78" s="237"/>
      <c r="D78" s="237"/>
      <c r="E78" s="32" t="s">
        <v>72</v>
      </c>
      <c r="F78" s="128">
        <v>0</v>
      </c>
      <c r="G78" s="29">
        <v>65</v>
      </c>
      <c r="H78" s="33">
        <f>F78*G78</f>
        <v>0</v>
      </c>
      <c r="I78" s="17"/>
      <c r="J78" s="16"/>
      <c r="K78" s="16"/>
      <c r="L78" s="16"/>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20.100000000000001" customHeight="1">
      <c r="A79" s="236" t="s">
        <v>73</v>
      </c>
      <c r="B79" s="237"/>
      <c r="C79" s="237"/>
      <c r="D79" s="237"/>
      <c r="E79" s="32" t="s">
        <v>72</v>
      </c>
      <c r="F79" s="128">
        <v>0</v>
      </c>
      <c r="G79" s="29">
        <v>250</v>
      </c>
      <c r="H79" s="33">
        <f>F79*G79</f>
        <v>0</v>
      </c>
      <c r="I79" s="17"/>
      <c r="J79" s="16"/>
      <c r="K79" s="16"/>
      <c r="L79" s="16"/>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16"/>
      <c r="B80" s="16"/>
      <c r="C80" s="16"/>
      <c r="D80" s="16"/>
      <c r="E80" s="16"/>
      <c r="F80" s="16"/>
      <c r="G80" s="118" t="s">
        <v>74</v>
      </c>
      <c r="H80" s="34">
        <f>SUM(H78:H79)</f>
        <v>0</v>
      </c>
      <c r="I80" s="22"/>
      <c r="J80" s="16"/>
      <c r="K80" s="16"/>
      <c r="L80" s="16"/>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3" t="s">
        <v>75</v>
      </c>
      <c r="B81" s="16"/>
      <c r="C81" s="16"/>
      <c r="D81" s="16"/>
      <c r="E81" s="16"/>
      <c r="F81" s="16"/>
      <c r="G81" s="38"/>
      <c r="H81" s="22"/>
      <c r="I81" s="22"/>
      <c r="J81" s="16"/>
      <c r="K81" s="16"/>
      <c r="L81" s="16"/>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53" t="s">
        <v>76</v>
      </c>
      <c r="B82" s="253"/>
      <c r="C82" s="16"/>
      <c r="D82" s="16"/>
      <c r="E82" s="16"/>
      <c r="F82" s="16"/>
      <c r="G82" s="16"/>
      <c r="H82" s="16"/>
      <c r="I82" s="16"/>
      <c r="J82" s="254"/>
      <c r="K82" s="254"/>
      <c r="L82" s="16"/>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55" t="s">
        <v>7</v>
      </c>
      <c r="B83" s="255"/>
      <c r="C83" s="255"/>
      <c r="D83" s="255"/>
      <c r="E83" s="28" t="s">
        <v>8</v>
      </c>
      <c r="F83" s="118" t="s">
        <v>9</v>
      </c>
      <c r="G83" s="118" t="s">
        <v>10</v>
      </c>
      <c r="H83" s="118" t="s">
        <v>0</v>
      </c>
      <c r="I83" s="38"/>
      <c r="J83" s="130"/>
      <c r="K83" s="130"/>
      <c r="L83" s="130"/>
      <c r="M83" s="130"/>
      <c r="N83" s="130"/>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24" customHeight="1">
      <c r="A84" s="237" t="s">
        <v>77</v>
      </c>
      <c r="B84" s="237"/>
      <c r="C84" s="237"/>
      <c r="D84" s="237"/>
      <c r="E84" s="39" t="s">
        <v>11</v>
      </c>
      <c r="F84" s="128">
        <v>0</v>
      </c>
      <c r="G84" s="29">
        <v>600</v>
      </c>
      <c r="H84" s="20">
        <f>F84*G84</f>
        <v>0</v>
      </c>
      <c r="I84" s="131"/>
      <c r="J84" s="130"/>
      <c r="K84" s="130"/>
      <c r="L84" s="130"/>
      <c r="M84" s="130"/>
      <c r="N84" s="130"/>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5.75">
      <c r="A85" s="16"/>
      <c r="B85" s="16"/>
      <c r="C85" s="16"/>
      <c r="D85" s="16"/>
      <c r="E85" s="16"/>
      <c r="F85" s="16"/>
      <c r="G85" s="118"/>
      <c r="H85" s="34">
        <f>SUM(H84)</f>
        <v>0</v>
      </c>
      <c r="I85" s="131"/>
      <c r="J85" s="130"/>
      <c r="K85" s="130"/>
      <c r="L85" s="130"/>
      <c r="M85" s="130"/>
      <c r="N85" s="130"/>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5.75">
      <c r="A86" s="253" t="s">
        <v>78</v>
      </c>
      <c r="B86" s="253"/>
      <c r="C86" s="16"/>
      <c r="D86" s="16"/>
      <c r="E86" s="16"/>
      <c r="F86" s="16"/>
      <c r="G86" s="16"/>
      <c r="H86" s="1"/>
      <c r="I86" s="132"/>
      <c r="J86" s="130"/>
      <c r="K86" s="130"/>
      <c r="L86" s="130"/>
      <c r="M86" s="130"/>
      <c r="N86" s="130"/>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255" t="s">
        <v>7</v>
      </c>
      <c r="B87" s="255"/>
      <c r="C87" s="255"/>
      <c r="D87" s="255"/>
      <c r="E87" s="28" t="s">
        <v>8</v>
      </c>
      <c r="F87" s="118" t="s">
        <v>9</v>
      </c>
      <c r="G87" s="118" t="s">
        <v>10</v>
      </c>
      <c r="H87" s="118" t="s">
        <v>0</v>
      </c>
      <c r="I87" s="38"/>
      <c r="J87" s="16"/>
      <c r="K87" s="16"/>
      <c r="L87" s="133"/>
      <c r="M87" s="16"/>
      <c r="N87" s="16"/>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8.600000000000001" customHeight="1">
      <c r="A88" s="236" t="s">
        <v>79</v>
      </c>
      <c r="B88" s="237"/>
      <c r="C88" s="237"/>
      <c r="D88" s="237"/>
      <c r="E88" s="32" t="s">
        <v>80</v>
      </c>
      <c r="F88" s="128">
        <v>0</v>
      </c>
      <c r="G88" s="29">
        <v>900</v>
      </c>
      <c r="H88" s="20">
        <f>F88*G88</f>
        <v>0</v>
      </c>
      <c r="I88" s="22"/>
      <c r="J88" s="16"/>
      <c r="K88" s="16"/>
      <c r="L88" s="16"/>
      <c r="M88" s="16"/>
      <c r="N88" s="16"/>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16"/>
      <c r="G89" s="118" t="s">
        <v>81</v>
      </c>
      <c r="H89" s="34">
        <f>SUM(H88)</f>
        <v>0</v>
      </c>
      <c r="I89" s="22"/>
      <c r="J89" s="16"/>
      <c r="K89" s="16"/>
      <c r="L89" s="16"/>
      <c r="M89" s="16"/>
      <c r="N89" s="16"/>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16"/>
      <c r="F90" s="16"/>
      <c r="G90" s="118" t="s">
        <v>82</v>
      </c>
      <c r="H90" s="34">
        <f>H70+H75+H80+H85+H89+H59+H58+H30</f>
        <v>0</v>
      </c>
      <c r="I90" s="134"/>
      <c r="J90" s="62"/>
      <c r="K90" s="16"/>
      <c r="L90" s="16"/>
      <c r="M90" s="16"/>
      <c r="N90" s="16"/>
      <c r="O90" s="1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3" t="s">
        <v>83</v>
      </c>
      <c r="B91" s="7"/>
      <c r="C91" s="7"/>
      <c r="D91" s="16"/>
      <c r="E91" s="16"/>
      <c r="F91" s="16"/>
      <c r="G91" s="1"/>
      <c r="H91" s="42"/>
      <c r="I91" s="9"/>
      <c r="J91" s="62"/>
      <c r="K91" s="7"/>
      <c r="L91" s="16"/>
      <c r="M91" s="16"/>
      <c r="N91" s="16"/>
      <c r="O91" s="1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256" t="s">
        <v>7</v>
      </c>
      <c r="B92" s="256"/>
      <c r="C92" s="256"/>
      <c r="D92" s="256"/>
      <c r="E92" s="43" t="s">
        <v>8</v>
      </c>
      <c r="F92" s="119" t="s">
        <v>9</v>
      </c>
      <c r="G92" s="119" t="s">
        <v>10</v>
      </c>
      <c r="H92" s="44" t="s">
        <v>0</v>
      </c>
      <c r="I92" s="45" t="s">
        <v>84</v>
      </c>
      <c r="J92" s="46"/>
      <c r="K92" s="46" t="s">
        <v>85</v>
      </c>
      <c r="L92" s="47"/>
      <c r="M92" s="16"/>
      <c r="N92" s="16"/>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236" t="s">
        <v>86</v>
      </c>
      <c r="B93" s="237"/>
      <c r="C93" s="237"/>
      <c r="D93" s="237"/>
      <c r="E93" s="123" t="s">
        <v>87</v>
      </c>
      <c r="F93" s="128"/>
      <c r="G93" s="36">
        <v>2200</v>
      </c>
      <c r="H93" s="48">
        <f>(F93*G93)</f>
        <v>0</v>
      </c>
      <c r="I93" s="49"/>
      <c r="J93" s="50"/>
      <c r="K93" s="51"/>
      <c r="L93" s="62"/>
      <c r="M93" s="16"/>
      <c r="N93" s="16"/>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236" t="s">
        <v>88</v>
      </c>
      <c r="B94" s="237"/>
      <c r="C94" s="237"/>
      <c r="D94" s="237"/>
      <c r="E94" s="123" t="s">
        <v>87</v>
      </c>
      <c r="F94" s="128"/>
      <c r="G94" s="36">
        <v>2000</v>
      </c>
      <c r="H94" s="48">
        <f t="shared" ref="H94:H111" si="10">(F94*G94)</f>
        <v>0</v>
      </c>
      <c r="I94" s="49"/>
      <c r="J94" s="50"/>
      <c r="K94" s="51"/>
      <c r="L94" s="62"/>
      <c r="M94" s="16"/>
      <c r="N94" s="16"/>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236" t="s">
        <v>89</v>
      </c>
      <c r="B95" s="237"/>
      <c r="C95" s="237"/>
      <c r="D95" s="237"/>
      <c r="E95" s="123" t="s">
        <v>87</v>
      </c>
      <c r="F95" s="128"/>
      <c r="G95" s="36">
        <v>7000</v>
      </c>
      <c r="H95" s="48">
        <f t="shared" si="10"/>
        <v>0</v>
      </c>
      <c r="I95" s="49"/>
      <c r="J95" s="50"/>
      <c r="K95" s="51"/>
      <c r="L95" s="62"/>
      <c r="M95" s="16"/>
      <c r="N95" s="16"/>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236" t="s">
        <v>90</v>
      </c>
      <c r="B96" s="237"/>
      <c r="C96" s="237"/>
      <c r="D96" s="237"/>
      <c r="E96" s="123" t="s">
        <v>87</v>
      </c>
      <c r="F96" s="128"/>
      <c r="G96" s="36">
        <v>15200</v>
      </c>
      <c r="H96" s="48">
        <f t="shared" si="10"/>
        <v>0</v>
      </c>
      <c r="I96" s="49"/>
      <c r="J96" s="50"/>
      <c r="K96" s="51"/>
      <c r="L96" s="62"/>
      <c r="M96" s="16"/>
      <c r="N96" s="16"/>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247" t="s">
        <v>91</v>
      </c>
      <c r="B97" s="248"/>
      <c r="C97" s="248"/>
      <c r="D97" s="248"/>
      <c r="E97" s="52" t="s">
        <v>87</v>
      </c>
      <c r="F97" s="128"/>
      <c r="G97" s="53">
        <v>2200</v>
      </c>
      <c r="H97" s="54">
        <f t="shared" si="10"/>
        <v>0</v>
      </c>
      <c r="I97" s="55"/>
      <c r="J97" s="50"/>
      <c r="K97" s="51"/>
      <c r="L97" s="62"/>
      <c r="M97" s="16"/>
      <c r="N97" s="16"/>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236" t="s">
        <v>92</v>
      </c>
      <c r="B98" s="237"/>
      <c r="C98" s="237"/>
      <c r="D98" s="237"/>
      <c r="E98" s="123" t="s">
        <v>87</v>
      </c>
      <c r="F98" s="128"/>
      <c r="G98" s="36">
        <v>2000</v>
      </c>
      <c r="H98" s="48">
        <f t="shared" si="10"/>
        <v>0</v>
      </c>
      <c r="I98" s="49"/>
      <c r="J98" s="50"/>
      <c r="K98" s="51"/>
      <c r="L98" s="62"/>
      <c r="M98" s="16"/>
      <c r="N98" s="16"/>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247" t="s">
        <v>93</v>
      </c>
      <c r="B99" s="248"/>
      <c r="C99" s="248"/>
      <c r="D99" s="248"/>
      <c r="E99" s="52" t="s">
        <v>87</v>
      </c>
      <c r="F99" s="128"/>
      <c r="G99" s="53">
        <v>2500</v>
      </c>
      <c r="H99" s="54">
        <f t="shared" si="10"/>
        <v>0</v>
      </c>
      <c r="I99" s="55"/>
      <c r="J99" s="50"/>
      <c r="K99" s="51"/>
      <c r="L99" s="62"/>
      <c r="M99" s="16"/>
      <c r="N99" s="16"/>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236" t="s">
        <v>94</v>
      </c>
      <c r="B100" s="237"/>
      <c r="C100" s="237"/>
      <c r="D100" s="237"/>
      <c r="E100" s="123" t="s">
        <v>87</v>
      </c>
      <c r="F100" s="128"/>
      <c r="G100" s="36">
        <v>1600</v>
      </c>
      <c r="H100" s="48">
        <f t="shared" si="10"/>
        <v>0</v>
      </c>
      <c r="I100" s="49"/>
      <c r="J100" s="50"/>
      <c r="K100" s="51"/>
      <c r="L100" s="62"/>
      <c r="M100" s="16"/>
      <c r="N100" s="16"/>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249" t="s">
        <v>95</v>
      </c>
      <c r="B101" s="250"/>
      <c r="C101" s="250"/>
      <c r="D101" s="250"/>
      <c r="E101" s="56" t="s">
        <v>87</v>
      </c>
      <c r="F101" s="128"/>
      <c r="G101" s="57">
        <v>1100</v>
      </c>
      <c r="H101" s="58">
        <f t="shared" si="10"/>
        <v>0</v>
      </c>
      <c r="I101" s="49"/>
      <c r="J101" s="50"/>
      <c r="K101" s="51"/>
      <c r="L101" s="62"/>
      <c r="M101" s="16"/>
      <c r="N101" s="16"/>
      <c r="O101" s="16"/>
      <c r="P101" s="16"/>
      <c r="Q101" s="16"/>
      <c r="R101" s="16"/>
      <c r="S101" s="16"/>
      <c r="T101" s="16"/>
      <c r="U101" s="16"/>
      <c r="V101" s="16"/>
      <c r="W101" s="16"/>
      <c r="X101" s="16"/>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236" t="s">
        <v>96</v>
      </c>
      <c r="B102" s="237"/>
      <c r="C102" s="237"/>
      <c r="D102" s="237"/>
      <c r="E102" s="123" t="s">
        <v>87</v>
      </c>
      <c r="F102" s="128"/>
      <c r="G102" s="36">
        <v>2700</v>
      </c>
      <c r="H102" s="48">
        <f t="shared" si="10"/>
        <v>0</v>
      </c>
      <c r="I102" s="59"/>
      <c r="J102" s="50"/>
      <c r="K102" s="51"/>
      <c r="L102" s="62"/>
      <c r="M102" s="16"/>
      <c r="N102" s="16"/>
      <c r="O102" s="16"/>
      <c r="P102" s="16"/>
      <c r="Q102" s="16"/>
      <c r="R102" s="16"/>
      <c r="S102" s="16"/>
      <c r="T102" s="16"/>
      <c r="U102" s="16"/>
      <c r="V102" s="16"/>
      <c r="W102" s="16"/>
      <c r="X102" s="16"/>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238" t="s">
        <v>97</v>
      </c>
      <c r="B103" s="239"/>
      <c r="C103" s="239"/>
      <c r="D103" s="240"/>
      <c r="E103" s="123" t="s">
        <v>87</v>
      </c>
      <c r="F103" s="128"/>
      <c r="G103" s="36">
        <v>2500</v>
      </c>
      <c r="H103" s="48">
        <f t="shared" si="10"/>
        <v>0</v>
      </c>
      <c r="I103" s="59"/>
      <c r="J103" s="50"/>
      <c r="K103" s="51"/>
      <c r="L103" s="62"/>
      <c r="M103" s="16"/>
      <c r="N103" s="16"/>
      <c r="O103" s="16"/>
      <c r="P103" s="16"/>
      <c r="Q103" s="16"/>
      <c r="R103" s="16"/>
      <c r="S103" s="16"/>
      <c r="T103" s="16"/>
      <c r="U103" s="16"/>
      <c r="V103" s="16"/>
      <c r="W103" s="16"/>
      <c r="X103" s="16"/>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236" t="s">
        <v>98</v>
      </c>
      <c r="B104" s="237"/>
      <c r="C104" s="237"/>
      <c r="D104" s="237"/>
      <c r="E104" s="123" t="s">
        <v>87</v>
      </c>
      <c r="F104" s="128"/>
      <c r="G104" s="36">
        <v>13373</v>
      </c>
      <c r="H104" s="48">
        <f t="shared" si="10"/>
        <v>0</v>
      </c>
      <c r="I104" s="59"/>
      <c r="J104" s="50"/>
      <c r="K104" s="51"/>
      <c r="L104" s="62"/>
      <c r="M104" s="16"/>
      <c r="N104" s="16"/>
      <c r="O104" s="16"/>
      <c r="P104" s="16"/>
      <c r="Q104" s="16"/>
      <c r="R104" s="16"/>
      <c r="S104" s="16"/>
      <c r="T104" s="16"/>
      <c r="U104" s="16"/>
      <c r="V104" s="16"/>
      <c r="W104" s="16"/>
      <c r="X104" s="16"/>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238" t="s">
        <v>99</v>
      </c>
      <c r="B105" s="239"/>
      <c r="C105" s="239"/>
      <c r="D105" s="240"/>
      <c r="E105" s="123" t="s">
        <v>87</v>
      </c>
      <c r="F105" s="128"/>
      <c r="G105" s="36">
        <v>800</v>
      </c>
      <c r="H105" s="48">
        <f t="shared" si="10"/>
        <v>0</v>
      </c>
      <c r="I105" s="59"/>
      <c r="J105" s="50"/>
      <c r="K105" s="51"/>
      <c r="L105" s="62"/>
      <c r="M105" s="16"/>
      <c r="N105" s="16"/>
      <c r="O105" s="16"/>
      <c r="P105" s="16"/>
      <c r="Q105" s="16"/>
      <c r="R105" s="16"/>
      <c r="S105" s="16"/>
      <c r="T105" s="16"/>
      <c r="U105" s="16"/>
      <c r="V105" s="16"/>
      <c r="W105" s="16"/>
      <c r="X105" s="16"/>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251" t="s">
        <v>100</v>
      </c>
      <c r="B106" s="252"/>
      <c r="C106" s="252"/>
      <c r="D106" s="252"/>
      <c r="E106" s="4" t="s">
        <v>87</v>
      </c>
      <c r="F106" s="128"/>
      <c r="G106" s="31">
        <v>1900</v>
      </c>
      <c r="H106" s="60">
        <f t="shared" si="10"/>
        <v>0</v>
      </c>
      <c r="I106" s="61"/>
      <c r="J106" s="50"/>
      <c r="K106" s="51"/>
      <c r="L106" s="62"/>
      <c r="M106" s="16"/>
      <c r="N106" s="16"/>
      <c r="O106" s="16"/>
      <c r="P106" s="16"/>
      <c r="Q106" s="16"/>
      <c r="R106" s="16"/>
      <c r="S106" s="16"/>
      <c r="T106" s="16"/>
      <c r="U106" s="16"/>
      <c r="V106" s="16"/>
      <c r="W106" s="16"/>
      <c r="X106" s="16"/>
      <c r="Y106" s="16"/>
      <c r="Z106" s="17"/>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row>
    <row r="107" spans="1:72" ht="15.75">
      <c r="A107" s="236" t="s">
        <v>101</v>
      </c>
      <c r="B107" s="237"/>
      <c r="C107" s="237"/>
      <c r="D107" s="237"/>
      <c r="E107" s="123" t="s">
        <v>87</v>
      </c>
      <c r="F107" s="128"/>
      <c r="G107" s="36">
        <v>2000</v>
      </c>
      <c r="H107" s="48">
        <f t="shared" si="10"/>
        <v>0</v>
      </c>
      <c r="I107" s="59"/>
      <c r="J107" s="50"/>
      <c r="K107" s="51"/>
      <c r="L107" s="62"/>
      <c r="M107" s="16"/>
      <c r="N107" s="16"/>
      <c r="O107" s="16"/>
      <c r="P107" s="16"/>
      <c r="Q107" s="16"/>
      <c r="R107" s="16"/>
      <c r="S107" s="16"/>
      <c r="T107" s="16"/>
      <c r="U107" s="16"/>
      <c r="V107" s="16"/>
      <c r="W107" s="16"/>
      <c r="X107" s="16"/>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236" t="s">
        <v>102</v>
      </c>
      <c r="B108" s="237"/>
      <c r="C108" s="237"/>
      <c r="D108" s="237"/>
      <c r="E108" s="123" t="s">
        <v>87</v>
      </c>
      <c r="F108" s="128"/>
      <c r="G108" s="36">
        <v>200</v>
      </c>
      <c r="H108" s="48">
        <f t="shared" si="10"/>
        <v>0</v>
      </c>
      <c r="I108" s="59"/>
      <c r="J108" s="50"/>
      <c r="K108" s="51"/>
      <c r="L108" s="62"/>
      <c r="M108" s="16"/>
      <c r="N108" s="16"/>
      <c r="O108" s="16"/>
      <c r="P108" s="16"/>
      <c r="Q108" s="16"/>
      <c r="R108" s="16"/>
      <c r="S108" s="16"/>
      <c r="T108" s="16"/>
      <c r="U108" s="16"/>
      <c r="V108" s="16"/>
      <c r="W108" s="16"/>
      <c r="X108" s="16"/>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238" t="s">
        <v>103</v>
      </c>
      <c r="B109" s="239"/>
      <c r="C109" s="239"/>
      <c r="D109" s="240"/>
      <c r="E109" s="123" t="s">
        <v>87</v>
      </c>
      <c r="F109" s="128"/>
      <c r="G109" s="36">
        <v>1100</v>
      </c>
      <c r="H109" s="48">
        <f t="shared" si="10"/>
        <v>0</v>
      </c>
      <c r="I109" s="59"/>
      <c r="J109" s="50"/>
      <c r="K109" s="51"/>
      <c r="L109" s="62"/>
      <c r="M109" s="16"/>
      <c r="N109" s="16"/>
      <c r="O109" s="16"/>
      <c r="P109" s="16"/>
      <c r="Q109" s="16"/>
      <c r="R109" s="16"/>
      <c r="S109" s="16"/>
      <c r="T109" s="16"/>
      <c r="U109" s="16"/>
      <c r="V109" s="16"/>
      <c r="W109" s="16"/>
      <c r="X109" s="16"/>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241" t="s">
        <v>104</v>
      </c>
      <c r="B110" s="241"/>
      <c r="C110" s="241"/>
      <c r="D110" s="241"/>
      <c r="E110" s="63" t="s">
        <v>87</v>
      </c>
      <c r="F110" s="128"/>
      <c r="G110" s="36">
        <v>2200</v>
      </c>
      <c r="H110" s="48">
        <f t="shared" si="10"/>
        <v>0</v>
      </c>
      <c r="I110" s="59"/>
      <c r="J110" s="50"/>
      <c r="K110" s="51"/>
      <c r="L110" s="62"/>
      <c r="M110" s="16"/>
      <c r="N110" s="16"/>
      <c r="O110" s="16"/>
      <c r="P110" s="16"/>
      <c r="Q110" s="16"/>
      <c r="R110" s="16"/>
      <c r="S110" s="16"/>
      <c r="T110" s="16"/>
      <c r="U110" s="16"/>
      <c r="V110" s="16"/>
      <c r="W110" s="16"/>
      <c r="X110" s="16"/>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242" t="s">
        <v>105</v>
      </c>
      <c r="B111" s="243"/>
      <c r="C111" s="243"/>
      <c r="D111" s="244"/>
      <c r="E111" s="4" t="s">
        <v>87</v>
      </c>
      <c r="F111" s="128"/>
      <c r="G111" s="31">
        <v>1420</v>
      </c>
      <c r="H111" s="60">
        <f t="shared" si="10"/>
        <v>0</v>
      </c>
      <c r="I111" s="64"/>
      <c r="J111" s="50"/>
      <c r="K111" s="51"/>
      <c r="L111" s="62"/>
      <c r="M111" s="16"/>
      <c r="N111" s="16"/>
      <c r="O111" s="16"/>
      <c r="P111" s="16"/>
      <c r="Q111" s="16"/>
      <c r="R111" s="16"/>
      <c r="S111" s="16"/>
      <c r="T111" s="16"/>
      <c r="U111" s="16"/>
      <c r="V111" s="16"/>
      <c r="W111" s="16"/>
      <c r="X111" s="16"/>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6.5" thickBot="1">
      <c r="A112" s="236" t="s">
        <v>106</v>
      </c>
      <c r="B112" s="237"/>
      <c r="C112" s="237"/>
      <c r="D112" s="237"/>
      <c r="E112" s="123" t="s">
        <v>87</v>
      </c>
      <c r="F112" s="128"/>
      <c r="G112" s="36">
        <v>383.5</v>
      </c>
      <c r="H112" s="99">
        <f>(F112*G112)</f>
        <v>0</v>
      </c>
      <c r="I112" s="65"/>
      <c r="J112" s="66"/>
      <c r="K112" s="67"/>
      <c r="L112" s="62"/>
      <c r="M112" s="16"/>
      <c r="N112" s="16"/>
      <c r="O112" s="16"/>
      <c r="P112" s="16"/>
      <c r="Q112" s="16"/>
      <c r="R112" s="16"/>
      <c r="S112" s="16"/>
      <c r="T112" s="16"/>
      <c r="U112" s="16"/>
      <c r="V112" s="16"/>
      <c r="W112" s="16"/>
      <c r="X112" s="16"/>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6.5" thickBot="1">
      <c r="A113" s="16"/>
      <c r="B113" s="16"/>
      <c r="C113" s="16"/>
      <c r="D113" s="16"/>
      <c r="E113" s="16"/>
      <c r="F113" s="18"/>
      <c r="G113" s="125" t="s">
        <v>107</v>
      </c>
      <c r="H113" s="110">
        <f>SUM(H93:H112)</f>
        <v>0</v>
      </c>
      <c r="I113" s="68"/>
      <c r="J113" s="69"/>
      <c r="K113" s="70"/>
      <c r="L113" s="135"/>
      <c r="M113" s="7"/>
      <c r="N113" s="7"/>
      <c r="O113" s="16"/>
      <c r="P113" s="16"/>
      <c r="Q113" s="16"/>
      <c r="R113" s="16"/>
      <c r="S113" s="16"/>
      <c r="T113" s="16"/>
      <c r="U113" s="16"/>
      <c r="V113" s="16"/>
      <c r="W113" s="16"/>
      <c r="X113" s="16"/>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6"/>
      <c r="B114" s="16"/>
      <c r="C114" s="16"/>
      <c r="D114" s="16"/>
      <c r="E114" s="16"/>
      <c r="F114" s="7"/>
      <c r="G114" s="38"/>
      <c r="H114" s="22"/>
      <c r="I114" s="71"/>
      <c r="J114" s="18"/>
      <c r="K114" s="137"/>
      <c r="L114" s="136"/>
      <c r="M114" s="7"/>
      <c r="N114" s="7"/>
      <c r="O114" s="16"/>
      <c r="P114" s="16"/>
      <c r="Q114" s="16"/>
      <c r="R114" s="16"/>
      <c r="S114" s="16"/>
      <c r="T114" s="16"/>
      <c r="U114" s="16"/>
      <c r="V114" s="16"/>
      <c r="W114" s="16"/>
      <c r="X114" s="16"/>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6"/>
      <c r="B115" s="16"/>
      <c r="C115" s="16"/>
      <c r="D115" s="16"/>
      <c r="E115" s="138">
        <v>0</v>
      </c>
      <c r="F115" s="7"/>
      <c r="G115" s="38"/>
      <c r="H115" s="142">
        <f>+E115</f>
        <v>0</v>
      </c>
      <c r="I115" s="245" t="s">
        <v>130</v>
      </c>
      <c r="J115" s="230" t="s">
        <v>108</v>
      </c>
      <c r="K115" s="232"/>
      <c r="L115" s="16"/>
      <c r="M115" s="7"/>
      <c r="N115" s="233"/>
      <c r="O115" s="16"/>
      <c r="P115" s="16"/>
      <c r="Q115" s="16"/>
      <c r="R115" s="16"/>
      <c r="S115" s="16"/>
      <c r="T115" s="16"/>
      <c r="U115" s="16"/>
      <c r="V115" s="16"/>
      <c r="W115" s="16"/>
      <c r="X115" s="16"/>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6"/>
      <c r="B116" s="16"/>
      <c r="C116" s="16"/>
      <c r="D116" s="16"/>
      <c r="E116" s="16"/>
      <c r="F116" s="234" t="s">
        <v>109</v>
      </c>
      <c r="G116" s="235"/>
      <c r="H116" s="73">
        <f>H90+H113</f>
        <v>0</v>
      </c>
      <c r="I116" s="246"/>
      <c r="J116" s="231"/>
      <c r="K116" s="232"/>
      <c r="L116" s="16"/>
      <c r="M116" s="7"/>
      <c r="N116" s="233"/>
      <c r="O116" s="16"/>
      <c r="P116" s="16"/>
      <c r="Q116" s="16"/>
      <c r="R116" s="16"/>
      <c r="S116" s="16"/>
      <c r="T116" s="16"/>
      <c r="U116" s="16"/>
      <c r="V116" s="16"/>
      <c r="W116" s="16"/>
      <c r="X116" s="16"/>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6"/>
      <c r="B117" s="16">
        <f>1.13*1.15</f>
        <v>1.2994999999999999</v>
      </c>
      <c r="C117" s="16"/>
      <c r="D117" s="16" t="s">
        <v>173</v>
      </c>
      <c r="E117" s="27"/>
      <c r="F117" s="74" t="s">
        <v>110</v>
      </c>
      <c r="G117" s="172">
        <v>1.1000000000000001</v>
      </c>
      <c r="H117" s="116">
        <f>H116*G117-H116</f>
        <v>0</v>
      </c>
      <c r="I117" s="115">
        <f>+(H124-K123)*0.23</f>
        <v>0</v>
      </c>
      <c r="J117" s="117">
        <f>H117-M123</f>
        <v>0</v>
      </c>
      <c r="K117" s="9"/>
      <c r="L117" s="9"/>
      <c r="M117" s="9"/>
      <c r="N117" s="126" t="s">
        <v>171</v>
      </c>
      <c r="O117" s="126"/>
      <c r="P117" s="16"/>
      <c r="Q117" s="16"/>
      <c r="R117" s="16"/>
      <c r="S117" s="16"/>
      <c r="T117" s="16"/>
      <c r="U117" s="16"/>
      <c r="V117" s="16"/>
      <c r="W117" s="16"/>
      <c r="X117" s="16"/>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6"/>
      <c r="B118" s="16"/>
      <c r="C118" s="16"/>
      <c r="D118" s="16"/>
      <c r="E118" s="27"/>
      <c r="F118" s="77" t="s">
        <v>111</v>
      </c>
      <c r="G118" s="78"/>
      <c r="H118" s="13">
        <f>H116+H117</f>
        <v>0</v>
      </c>
      <c r="I118" s="20"/>
      <c r="J118" s="79"/>
      <c r="K118" s="22"/>
      <c r="L118" s="22"/>
      <c r="M118" s="7"/>
      <c r="N118" s="126"/>
      <c r="O118" s="126"/>
      <c r="P118" s="16"/>
      <c r="Q118" s="16"/>
      <c r="R118" s="16"/>
      <c r="S118" s="16"/>
      <c r="T118" s="16"/>
      <c r="U118" s="16"/>
      <c r="V118" s="16"/>
      <c r="W118" s="16"/>
      <c r="X118" s="16"/>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A119" s="16"/>
      <c r="B119" s="16"/>
      <c r="C119" s="16"/>
      <c r="D119" s="16"/>
      <c r="E119" s="27"/>
      <c r="F119" s="124" t="s">
        <v>113</v>
      </c>
      <c r="G119" s="82">
        <v>0.06</v>
      </c>
      <c r="H119" s="13">
        <f>H118*G119</f>
        <v>0</v>
      </c>
      <c r="I119" s="83"/>
      <c r="J119" s="80"/>
      <c r="K119" s="81" t="s">
        <v>112</v>
      </c>
      <c r="L119" s="111" t="s">
        <v>131</v>
      </c>
      <c r="M119" s="7"/>
      <c r="N119" s="135"/>
      <c r="O119" s="16"/>
      <c r="P119" s="16"/>
      <c r="Q119" s="16"/>
      <c r="R119" s="16"/>
      <c r="S119" s="16"/>
      <c r="T119" s="16"/>
      <c r="U119" s="16"/>
      <c r="V119" s="16"/>
      <c r="W119" s="16"/>
      <c r="X119" s="16"/>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A120" s="16"/>
      <c r="B120" s="16"/>
      <c r="C120" s="16"/>
      <c r="D120" s="16"/>
      <c r="E120" s="27"/>
      <c r="F120" s="4" t="s">
        <v>115</v>
      </c>
      <c r="G120" s="77"/>
      <c r="H120" s="13">
        <f>H118+H119</f>
        <v>0</v>
      </c>
      <c r="I120" s="80"/>
      <c r="J120" s="80" t="s">
        <v>114</v>
      </c>
      <c r="K120" s="6">
        <f>+H30</f>
        <v>0</v>
      </c>
      <c r="L120" s="112"/>
      <c r="M120" s="135"/>
      <c r="N120" s="7"/>
      <c r="O120" s="16"/>
      <c r="P120" s="16"/>
      <c r="Q120" s="16"/>
      <c r="R120" s="16"/>
      <c r="S120" s="16"/>
      <c r="T120" s="16"/>
      <c r="U120" s="16"/>
      <c r="V120" s="16"/>
      <c r="W120" s="16"/>
      <c r="X120" s="16"/>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row r="121" spans="1:72" ht="15.75">
      <c r="A121" s="16"/>
      <c r="B121" s="16"/>
      <c r="C121" s="16"/>
      <c r="D121" s="16"/>
      <c r="E121" s="170">
        <v>0.27500000000000002</v>
      </c>
      <c r="F121" s="124" t="s">
        <v>117</v>
      </c>
      <c r="G121" s="82">
        <v>0.2</v>
      </c>
      <c r="H121" s="13">
        <f>H120*G121</f>
        <v>0</v>
      </c>
      <c r="I121" s="80"/>
      <c r="J121" s="80" t="s">
        <v>116</v>
      </c>
      <c r="K121" s="6">
        <f>H58</f>
        <v>0</v>
      </c>
      <c r="L121" s="112"/>
      <c r="M121" s="135"/>
      <c r="N121" s="7"/>
      <c r="O121" s="16"/>
      <c r="P121" s="16"/>
      <c r="Q121" s="16"/>
      <c r="R121" s="16"/>
      <c r="S121" s="16"/>
      <c r="T121" s="16"/>
      <c r="U121" s="16"/>
      <c r="V121" s="16"/>
      <c r="W121" s="16"/>
      <c r="X121" s="16"/>
      <c r="Y121" s="1"/>
      <c r="Z121" s="120"/>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row>
    <row r="122" spans="1:72" ht="15.75">
      <c r="A122" s="16"/>
      <c r="B122" s="16"/>
      <c r="C122" s="16"/>
      <c r="D122" s="16"/>
      <c r="E122" s="16"/>
      <c r="F122" s="124" t="s">
        <v>119</v>
      </c>
      <c r="G122" s="74"/>
      <c r="H122" s="85">
        <f>H120+H121</f>
        <v>0</v>
      </c>
      <c r="I122" s="13"/>
      <c r="J122" s="80" t="s">
        <v>118</v>
      </c>
      <c r="K122" s="6">
        <f>H90-H60</f>
        <v>0</v>
      </c>
      <c r="L122" s="112"/>
      <c r="M122" s="84" t="s">
        <v>127</v>
      </c>
      <c r="N122" s="7"/>
      <c r="O122" s="16"/>
      <c r="P122" s="16"/>
      <c r="Q122" s="16"/>
      <c r="R122" s="16"/>
      <c r="S122" s="16"/>
      <c r="T122" s="16"/>
      <c r="U122" s="16"/>
      <c r="V122" s="16"/>
      <c r="W122" s="16"/>
      <c r="X122" s="16"/>
      <c r="Y122" s="1"/>
      <c r="Z122" s="120"/>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row>
    <row r="123" spans="1:72" ht="15.75">
      <c r="A123" s="16"/>
      <c r="B123" s="16"/>
      <c r="C123" s="16"/>
      <c r="D123" s="16"/>
      <c r="E123" s="16"/>
      <c r="F123" s="124"/>
      <c r="G123" s="87"/>
      <c r="H123" s="13"/>
      <c r="I123" s="88" t="s">
        <v>120</v>
      </c>
      <c r="J123" s="86" t="s">
        <v>56</v>
      </c>
      <c r="K123" s="6">
        <f>SUM(K120:K122)</f>
        <v>0</v>
      </c>
      <c r="L123" s="113">
        <f>H122-H121</f>
        <v>0</v>
      </c>
      <c r="M123" s="114">
        <f>+(L123-K123)*0.3</f>
        <v>0</v>
      </c>
      <c r="N123" s="7"/>
      <c r="O123" s="16"/>
      <c r="P123" s="16"/>
      <c r="Q123" s="16"/>
      <c r="R123" s="16"/>
      <c r="S123" s="16"/>
      <c r="T123" s="16"/>
      <c r="U123" s="16"/>
      <c r="V123" s="16"/>
      <c r="W123" s="16"/>
      <c r="X123" s="16"/>
      <c r="Y123" s="1"/>
      <c r="Z123" s="120"/>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row>
    <row r="124" spans="1:72" ht="15.75">
      <c r="A124" s="16"/>
      <c r="B124" s="16" t="s">
        <v>121</v>
      </c>
      <c r="C124" s="16"/>
      <c r="D124" s="16"/>
      <c r="E124" s="16"/>
      <c r="F124" s="124" t="s">
        <v>126</v>
      </c>
      <c r="G124" s="90"/>
      <c r="H124" s="98">
        <f>H122+H123</f>
        <v>0</v>
      </c>
      <c r="I124" s="13"/>
      <c r="J124" s="89" t="e">
        <f>H122/H116</f>
        <v>#DIV/0!</v>
      </c>
      <c r="K124" s="7"/>
      <c r="L124" s="7"/>
      <c r="M124" s="23"/>
      <c r="N124" s="7"/>
      <c r="O124" s="16"/>
      <c r="P124" s="16"/>
      <c r="Q124" s="16"/>
      <c r="R124" s="16"/>
      <c r="S124" s="16"/>
      <c r="T124" s="16"/>
      <c r="U124" s="16"/>
      <c r="V124" s="16"/>
      <c r="W124" s="16"/>
      <c r="X124" s="16"/>
      <c r="Y124" s="1"/>
      <c r="Z124" s="120"/>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row>
    <row r="125" spans="1:72" ht="15.75">
      <c r="A125" s="16"/>
      <c r="B125" s="139" t="s">
        <v>172</v>
      </c>
      <c r="C125" s="139" t="s">
        <v>123</v>
      </c>
      <c r="D125" s="140" t="s">
        <v>124</v>
      </c>
      <c r="E125" s="132"/>
      <c r="F125" s="7"/>
      <c r="G125" s="92"/>
      <c r="H125" s="9"/>
      <c r="I125" s="7"/>
      <c r="J125" s="7"/>
      <c r="K125" s="7"/>
      <c r="L125" s="7"/>
      <c r="M125" s="9"/>
      <c r="N125" s="91"/>
      <c r="O125" s="16"/>
      <c r="P125" s="16"/>
      <c r="Q125" s="16"/>
      <c r="R125" s="16"/>
      <c r="S125" s="16"/>
      <c r="T125" s="16"/>
      <c r="U125" s="16"/>
      <c r="V125" s="16"/>
      <c r="W125" s="16"/>
      <c r="X125" s="16"/>
      <c r="Y125" s="1"/>
      <c r="Z125" s="120"/>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row>
    <row r="126" spans="1:72" ht="15.75">
      <c r="A126" s="16"/>
      <c r="B126" s="141">
        <v>0.27500000000000002</v>
      </c>
      <c r="C126" s="141">
        <v>0.05</v>
      </c>
      <c r="D126" s="171">
        <f>1.275*1.05</f>
        <v>1.3387499999999999</v>
      </c>
      <c r="E126" s="16"/>
      <c r="F126" s="92"/>
      <c r="G126" s="93"/>
      <c r="H126" s="9"/>
      <c r="I126" s="7"/>
      <c r="J126" s="7"/>
      <c r="K126" s="7"/>
      <c r="L126" s="7"/>
      <c r="M126" s="9"/>
      <c r="N126" s="7"/>
      <c r="O126" s="16"/>
      <c r="P126" s="16"/>
      <c r="Q126" s="16"/>
      <c r="R126" s="16"/>
      <c r="S126" s="16"/>
      <c r="T126" s="16"/>
      <c r="U126" s="16"/>
      <c r="V126" s="16"/>
      <c r="W126" s="16"/>
      <c r="X126" s="16"/>
      <c r="Y126" s="1"/>
      <c r="Z126" s="120"/>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row>
    <row r="127" spans="1:72" ht="15.75">
      <c r="A127" s="16"/>
      <c r="B127" s="16"/>
      <c r="C127" s="16"/>
      <c r="D127" s="170">
        <v>0.33879999999999999</v>
      </c>
      <c r="E127" s="16"/>
      <c r="F127" s="23"/>
      <c r="G127" s="94"/>
      <c r="H127" s="93"/>
      <c r="I127" s="27"/>
      <c r="J127" s="7"/>
      <c r="K127" s="7"/>
      <c r="L127" s="7"/>
      <c r="M127" s="7"/>
      <c r="N127" s="7"/>
      <c r="O127" s="16"/>
      <c r="P127" s="16"/>
      <c r="Q127" s="16"/>
      <c r="R127" s="16"/>
      <c r="S127" s="16"/>
      <c r="T127" s="16"/>
      <c r="U127" s="16"/>
      <c r="V127" s="16"/>
      <c r="W127" s="16"/>
      <c r="X127" s="16"/>
      <c r="Y127" s="1"/>
      <c r="Z127" s="120"/>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row>
    <row r="128" spans="1:72" ht="15.75">
      <c r="A128" s="1"/>
      <c r="B128" s="1"/>
      <c r="C128" s="1"/>
      <c r="D128" s="1"/>
      <c r="E128" s="1"/>
      <c r="F128" s="23"/>
      <c r="G128" s="94"/>
      <c r="H128" s="93"/>
      <c r="I128" s="95"/>
      <c r="J128" s="18"/>
      <c r="K128" s="18"/>
      <c r="L128" s="18"/>
      <c r="M128" s="18"/>
      <c r="N128" s="18"/>
      <c r="O128" s="1"/>
      <c r="P128" s="1"/>
      <c r="Q128" s="1"/>
      <c r="R128" s="1"/>
      <c r="S128" s="1"/>
      <c r="T128" s="1"/>
      <c r="U128" s="1"/>
      <c r="V128" s="1"/>
      <c r="W128" s="1"/>
      <c r="X128" s="1"/>
      <c r="Y128" s="1"/>
      <c r="Z128" s="120"/>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row>
    <row r="129" spans="1:72" ht="15.75">
      <c r="A129" s="1"/>
      <c r="B129" s="1"/>
      <c r="C129" s="1"/>
      <c r="D129" s="1"/>
      <c r="E129" s="1"/>
      <c r="F129" s="23"/>
      <c r="G129" s="76"/>
      <c r="H129" s="76"/>
      <c r="I129" s="18"/>
      <c r="J129" s="18"/>
      <c r="K129" s="18"/>
      <c r="L129" s="18"/>
      <c r="M129" s="18"/>
      <c r="N129" s="18"/>
      <c r="O129" s="1"/>
      <c r="P129" s="1"/>
      <c r="Q129" s="1"/>
      <c r="R129" s="1"/>
      <c r="S129" s="1"/>
      <c r="T129" s="1"/>
      <c r="U129" s="1"/>
      <c r="V129" s="1"/>
      <c r="W129" s="1"/>
      <c r="X129" s="1"/>
      <c r="Y129" s="1"/>
      <c r="Z129" s="120"/>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row>
    <row r="130" spans="1:72" ht="15.75">
      <c r="A130" s="1"/>
      <c r="B130" s="1"/>
      <c r="C130" s="1"/>
      <c r="D130" s="1"/>
      <c r="E130" s="1"/>
      <c r="F130" s="23"/>
      <c r="G130" s="5"/>
      <c r="H130" s="1"/>
      <c r="I130" s="1"/>
      <c r="J130" s="18"/>
      <c r="K130" s="18"/>
      <c r="L130" s="18"/>
      <c r="M130" s="18"/>
      <c r="N130" s="18"/>
      <c r="O130" s="1"/>
      <c r="P130" s="1"/>
      <c r="Q130" s="1"/>
      <c r="R130" s="1"/>
      <c r="S130" s="1"/>
      <c r="T130" s="1"/>
      <c r="U130" s="1"/>
      <c r="V130" s="1"/>
      <c r="W130" s="1"/>
      <c r="X130" s="1"/>
      <c r="Y130" s="1"/>
      <c r="Z130" s="120"/>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row>
    <row r="131" spans="1:72" ht="15.75">
      <c r="A131" s="1"/>
      <c r="B131" s="1"/>
      <c r="C131" s="1"/>
      <c r="D131" s="1"/>
      <c r="E131" s="1"/>
      <c r="F131" s="1"/>
      <c r="G131" s="18"/>
      <c r="H131" s="41"/>
      <c r="I131" s="1"/>
      <c r="J131" s="1"/>
      <c r="K131" s="1"/>
      <c r="L131" s="1"/>
      <c r="M131" s="1"/>
      <c r="N131" s="1"/>
      <c r="O131" s="1"/>
      <c r="P131" s="1"/>
      <c r="Q131" s="1"/>
      <c r="R131" s="1"/>
      <c r="S131" s="1"/>
      <c r="T131" s="1"/>
      <c r="U131" s="1"/>
      <c r="V131" s="1"/>
      <c r="W131" s="1"/>
      <c r="X131" s="1"/>
      <c r="Y131" s="1"/>
      <c r="Z131" s="120"/>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row>
    <row r="132" spans="1:72" ht="15.75">
      <c r="A132" s="1"/>
      <c r="B132" s="1"/>
      <c r="C132" s="96"/>
      <c r="D132" s="1"/>
      <c r="E132" s="1"/>
      <c r="F132" s="1"/>
      <c r="G132" s="1"/>
      <c r="H132" s="1"/>
      <c r="I132" s="1"/>
      <c r="J132" s="1"/>
      <c r="K132" s="1"/>
      <c r="L132" s="1"/>
      <c r="M132" s="1"/>
      <c r="N132" s="1"/>
      <c r="O132" s="1"/>
      <c r="P132" s="1"/>
      <c r="Q132" s="1"/>
      <c r="R132" s="1"/>
      <c r="S132" s="1"/>
      <c r="T132" s="1"/>
      <c r="U132" s="1"/>
      <c r="V132" s="1"/>
      <c r="W132" s="1"/>
      <c r="X132" s="1"/>
      <c r="Y132" s="1"/>
      <c r="Z132" s="120"/>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row>
    <row r="133" spans="1:72" ht="15.75">
      <c r="A133" s="1"/>
      <c r="B133" s="1"/>
      <c r="C133" s="96"/>
      <c r="D133" s="1"/>
      <c r="E133" s="1"/>
      <c r="F133" s="1"/>
      <c r="G133" s="18"/>
      <c r="H133" s="41"/>
      <c r="I133" s="1"/>
      <c r="J133" s="1"/>
      <c r="K133" s="1"/>
      <c r="L133" s="1"/>
      <c r="M133" s="1"/>
      <c r="N133" s="1"/>
      <c r="O133" s="1"/>
      <c r="P133" s="1"/>
      <c r="Q133" s="1"/>
      <c r="R133" s="1"/>
      <c r="S133" s="1"/>
      <c r="T133" s="1"/>
      <c r="U133" s="1"/>
      <c r="V133" s="1"/>
      <c r="W133" s="1"/>
      <c r="X133" s="1"/>
      <c r="Y133" s="1"/>
      <c r="Z133" s="120"/>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row>
    <row r="134" spans="1:72" ht="15.75">
      <c r="A134" s="1"/>
      <c r="B134" s="1"/>
      <c r="C134" s="96"/>
      <c r="D134" s="1"/>
      <c r="E134" s="1"/>
      <c r="F134" s="1"/>
      <c r="G134" s="1"/>
      <c r="H134" s="1"/>
      <c r="I134" s="1"/>
      <c r="J134" s="1"/>
      <c r="K134" s="1"/>
      <c r="L134" s="1"/>
      <c r="M134" s="1"/>
      <c r="N134" s="1"/>
      <c r="O134" s="1"/>
      <c r="P134" s="1"/>
      <c r="Q134" s="1"/>
      <c r="R134" s="1"/>
      <c r="S134" s="1"/>
      <c r="T134" s="1"/>
      <c r="U134" s="1"/>
      <c r="V134" s="1"/>
      <c r="W134" s="1"/>
      <c r="X134" s="1"/>
      <c r="Y134" s="1"/>
      <c r="Z134" s="120"/>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row>
    <row r="135" spans="1:72" ht="15.75">
      <c r="A135" s="1"/>
      <c r="B135" s="1"/>
      <c r="C135" s="96"/>
      <c r="D135" s="1"/>
      <c r="E135" s="1"/>
      <c r="F135" s="1"/>
      <c r="G135" s="1"/>
      <c r="H135" s="1"/>
      <c r="I135" s="1"/>
      <c r="J135" s="1"/>
      <c r="K135" s="1"/>
      <c r="L135" s="1"/>
      <c r="M135" s="1"/>
      <c r="N135" s="1"/>
      <c r="O135" s="1"/>
      <c r="P135" s="1"/>
      <c r="Q135" s="1"/>
      <c r="R135" s="1"/>
      <c r="S135" s="1"/>
      <c r="T135" s="1"/>
      <c r="U135" s="1"/>
      <c r="V135" s="1"/>
      <c r="W135" s="1"/>
      <c r="X135" s="1"/>
      <c r="Y135" s="1"/>
      <c r="Z135" s="120"/>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row>
    <row r="136" spans="1:72" ht="15.75">
      <c r="A136" s="1"/>
      <c r="B136" s="1"/>
      <c r="C136" s="40"/>
      <c r="D136" s="96"/>
      <c r="E136" s="96"/>
      <c r="F136" s="1"/>
      <c r="G136" s="1"/>
      <c r="H136" s="1"/>
      <c r="I136" s="1"/>
      <c r="J136" s="1"/>
      <c r="K136" s="1"/>
      <c r="L136" s="1"/>
      <c r="M136" s="1"/>
      <c r="N136" s="1"/>
      <c r="O136" s="1"/>
      <c r="P136" s="1"/>
      <c r="Q136" s="1"/>
      <c r="R136" s="1"/>
      <c r="S136" s="1"/>
      <c r="T136" s="1"/>
      <c r="U136" s="1"/>
      <c r="V136" s="1"/>
      <c r="W136" s="1"/>
      <c r="X136" s="1"/>
      <c r="Y136" s="1"/>
      <c r="Z136" s="120"/>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row>
    <row r="137" spans="1:72" ht="15.75">
      <c r="A137" s="1"/>
      <c r="B137" s="96"/>
      <c r="C137" s="1"/>
      <c r="D137" s="1"/>
      <c r="E137" s="1"/>
      <c r="F137" s="1"/>
      <c r="G137" s="1"/>
      <c r="H137" s="1"/>
      <c r="I137" s="1"/>
      <c r="J137" s="1"/>
      <c r="K137" s="1"/>
      <c r="L137" s="1"/>
      <c r="M137" s="1"/>
      <c r="N137" s="1"/>
      <c r="O137" s="1"/>
      <c r="P137" s="1"/>
      <c r="Q137" s="1"/>
      <c r="R137" s="1"/>
      <c r="S137" s="1"/>
      <c r="T137" s="1"/>
      <c r="U137" s="1"/>
      <c r="V137" s="1"/>
      <c r="W137" s="1"/>
      <c r="X137" s="1"/>
      <c r="Y137" s="1"/>
      <c r="Z137" s="120"/>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row>
    <row r="138" spans="1:72" ht="15.75">
      <c r="A138" s="1"/>
      <c r="B138" s="96"/>
      <c r="C138" s="1"/>
      <c r="D138" s="1"/>
      <c r="E138" s="1"/>
      <c r="F138" s="1"/>
      <c r="G138" s="1"/>
      <c r="H138" s="1"/>
      <c r="I138" s="1"/>
      <c r="J138" s="1"/>
      <c r="K138" s="1"/>
      <c r="L138" s="1"/>
      <c r="M138" s="1"/>
      <c r="N138" s="1"/>
      <c r="O138" s="1"/>
      <c r="P138" s="1"/>
      <c r="Q138" s="1"/>
      <c r="R138" s="1"/>
      <c r="S138" s="1"/>
      <c r="T138" s="1"/>
      <c r="U138" s="1"/>
      <c r="V138" s="1"/>
      <c r="W138" s="1"/>
      <c r="X138" s="1"/>
      <c r="Y138" s="1"/>
      <c r="Z138" s="120"/>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row>
    <row r="139" spans="1:72" ht="15.75">
      <c r="A139" s="1"/>
      <c r="B139" s="96"/>
      <c r="C139" s="96"/>
      <c r="D139" s="96"/>
      <c r="E139" s="96"/>
      <c r="F139" s="1"/>
      <c r="G139" s="1"/>
      <c r="H139" s="1"/>
      <c r="I139" s="1"/>
      <c r="J139" s="1"/>
      <c r="K139" s="1"/>
      <c r="L139" s="1"/>
      <c r="M139" s="1"/>
      <c r="N139" s="1"/>
      <c r="O139" s="1"/>
      <c r="P139" s="1"/>
      <c r="Q139" s="1"/>
      <c r="R139" s="1"/>
      <c r="S139" s="1"/>
      <c r="T139" s="1"/>
      <c r="U139" s="1"/>
      <c r="V139" s="1"/>
      <c r="W139" s="1"/>
      <c r="X139" s="1"/>
      <c r="Y139" s="1"/>
      <c r="Z139" s="120"/>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row>
    <row r="140" spans="1:72" ht="15.75">
      <c r="A140" s="1"/>
      <c r="B140" s="1"/>
      <c r="C140" s="1"/>
      <c r="D140" s="1"/>
      <c r="E140" s="1"/>
      <c r="F140" s="96"/>
      <c r="G140" s="72"/>
      <c r="H140" s="1"/>
      <c r="I140" s="1"/>
      <c r="J140" s="1"/>
      <c r="K140" s="1"/>
      <c r="L140" s="1"/>
      <c r="M140" s="1"/>
      <c r="N140" s="1"/>
      <c r="O140" s="1"/>
      <c r="P140" s="1"/>
      <c r="Q140" s="1"/>
      <c r="R140" s="1"/>
      <c r="S140" s="1"/>
      <c r="T140" s="1"/>
      <c r="U140" s="1"/>
      <c r="V140" s="1"/>
      <c r="W140" s="1"/>
      <c r="X140" s="1"/>
      <c r="Y140" s="1"/>
      <c r="Z140" s="120"/>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row>
    <row r="141" spans="1:72" ht="15.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20"/>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row>
    <row r="142" spans="1:72" ht="15.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20"/>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row>
    <row r="143" spans="1:72" ht="15.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20"/>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row>
    <row r="144" spans="1:72" ht="15.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20"/>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row>
    <row r="145" spans="1:72" ht="15.75">
      <c r="A145" s="1"/>
      <c r="B145" s="1"/>
      <c r="C145" s="1"/>
      <c r="D145" s="1"/>
      <c r="E145" s="1"/>
      <c r="F145" s="1"/>
      <c r="G145" s="1"/>
      <c r="H145" s="1"/>
      <c r="I145" s="1"/>
      <c r="J145" s="1"/>
      <c r="K145" s="1"/>
      <c r="L145" s="1"/>
      <c r="O145" s="1"/>
      <c r="P145" s="1"/>
      <c r="Q145" s="1"/>
      <c r="R145" s="1"/>
      <c r="S145" s="1"/>
      <c r="T145" s="1"/>
      <c r="U145" s="1"/>
      <c r="V145" s="1"/>
      <c r="W145" s="1"/>
      <c r="X145" s="1"/>
      <c r="Y145" s="1"/>
      <c r="Z145" s="120"/>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row>
    <row r="146" spans="1:72" ht="15.75">
      <c r="F146" s="1"/>
      <c r="G146" s="1"/>
      <c r="H146" s="1"/>
      <c r="I146" s="1"/>
      <c r="J146" s="1"/>
      <c r="K146" s="1"/>
      <c r="L146" s="1"/>
      <c r="O146" s="1"/>
      <c r="P146" s="1"/>
      <c r="Q146" s="1"/>
      <c r="R146" s="1"/>
      <c r="S146" s="1"/>
      <c r="T146" s="1"/>
      <c r="U146" s="1"/>
      <c r="V146" s="1"/>
      <c r="W146" s="1"/>
      <c r="X146" s="1"/>
      <c r="Y146" s="1"/>
      <c r="Z146" s="120"/>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row>
    <row r="147" spans="1:72" ht="15.75">
      <c r="J147" s="1"/>
      <c r="K147" s="1"/>
      <c r="L147" s="1"/>
      <c r="M147" s="1"/>
      <c r="N147" s="1"/>
      <c r="O147" s="1"/>
      <c r="P147" s="1"/>
      <c r="Q147" s="1"/>
      <c r="R147" s="1"/>
      <c r="S147" s="1"/>
      <c r="T147" s="1"/>
      <c r="U147" s="1"/>
      <c r="V147" s="1"/>
      <c r="W147" s="1"/>
      <c r="X147" s="1"/>
      <c r="Y147" s="1"/>
      <c r="Z147" s="120"/>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row>
  </sheetData>
  <mergeCells count="103">
    <mergeCell ref="A10:D10"/>
    <mergeCell ref="A11:D11"/>
    <mergeCell ref="A12:D12"/>
    <mergeCell ref="A13:D13"/>
    <mergeCell ref="A14:D14"/>
    <mergeCell ref="A15:D15"/>
    <mergeCell ref="A1:H1"/>
    <mergeCell ref="A2:H2"/>
    <mergeCell ref="B5:J5"/>
    <mergeCell ref="A8:D8"/>
    <mergeCell ref="J8:M8"/>
    <mergeCell ref="A9:D9"/>
    <mergeCell ref="A22:D22"/>
    <mergeCell ref="A23:D23"/>
    <mergeCell ref="A24:D24"/>
    <mergeCell ref="A25:D25"/>
    <mergeCell ref="L25:Q28"/>
    <mergeCell ref="A26:D26"/>
    <mergeCell ref="A27:D27"/>
    <mergeCell ref="A28:D28"/>
    <mergeCell ref="A16:D16"/>
    <mergeCell ref="A17:D17"/>
    <mergeCell ref="A18:D18"/>
    <mergeCell ref="A19:D19"/>
    <mergeCell ref="A20:D20"/>
    <mergeCell ref="A21:D21"/>
    <mergeCell ref="A36:D36"/>
    <mergeCell ref="A37:D37"/>
    <mergeCell ref="A38:D38"/>
    <mergeCell ref="A39:D39"/>
    <mergeCell ref="A40:D40"/>
    <mergeCell ref="A41:D41"/>
    <mergeCell ref="A29:D29"/>
    <mergeCell ref="O32:U32"/>
    <mergeCell ref="V32:X32"/>
    <mergeCell ref="A33:D33"/>
    <mergeCell ref="A34:D34"/>
    <mergeCell ref="A35:D35"/>
    <mergeCell ref="A48:D48"/>
    <mergeCell ref="A49:D49"/>
    <mergeCell ref="A51:D51"/>
    <mergeCell ref="A52:D52"/>
    <mergeCell ref="A53:D53"/>
    <mergeCell ref="A54:D54"/>
    <mergeCell ref="A42:D42"/>
    <mergeCell ref="A43:D43"/>
    <mergeCell ref="A44:D44"/>
    <mergeCell ref="A45:D45"/>
    <mergeCell ref="A46:D46"/>
    <mergeCell ref="A47:D47"/>
    <mergeCell ref="A64:D64"/>
    <mergeCell ref="A65:D65"/>
    <mergeCell ref="A66:D66"/>
    <mergeCell ref="A67:D67"/>
    <mergeCell ref="A68:D68"/>
    <mergeCell ref="A69:D69"/>
    <mergeCell ref="A55:D55"/>
    <mergeCell ref="A56:D56"/>
    <mergeCell ref="A59:D59"/>
    <mergeCell ref="A61:D61"/>
    <mergeCell ref="A62:D62"/>
    <mergeCell ref="A63:D63"/>
    <mergeCell ref="J82:K82"/>
    <mergeCell ref="A83:D83"/>
    <mergeCell ref="A84:D84"/>
    <mergeCell ref="A71:B71"/>
    <mergeCell ref="A72:D72"/>
    <mergeCell ref="A73:D73"/>
    <mergeCell ref="A74:D74"/>
    <mergeCell ref="A76:B76"/>
    <mergeCell ref="A77:D77"/>
    <mergeCell ref="A86:B86"/>
    <mergeCell ref="A87:D87"/>
    <mergeCell ref="A88:D88"/>
    <mergeCell ref="A92:D92"/>
    <mergeCell ref="A93:D93"/>
    <mergeCell ref="A94:D94"/>
    <mergeCell ref="A78:D78"/>
    <mergeCell ref="A79:D79"/>
    <mergeCell ref="A82:B82"/>
    <mergeCell ref="A101:D101"/>
    <mergeCell ref="A102:D102"/>
    <mergeCell ref="A103:D103"/>
    <mergeCell ref="A104:D104"/>
    <mergeCell ref="A105:D105"/>
    <mergeCell ref="A106:D106"/>
    <mergeCell ref="A95:D95"/>
    <mergeCell ref="A96:D96"/>
    <mergeCell ref="A97:D97"/>
    <mergeCell ref="A98:D98"/>
    <mergeCell ref="A99:D99"/>
    <mergeCell ref="A100:D100"/>
    <mergeCell ref="I115:I116"/>
    <mergeCell ref="J115:J116"/>
    <mergeCell ref="K115:K116"/>
    <mergeCell ref="N115:N116"/>
    <mergeCell ref="F116:G116"/>
    <mergeCell ref="A107:D107"/>
    <mergeCell ref="A108:D108"/>
    <mergeCell ref="A109:D109"/>
    <mergeCell ref="A110:D110"/>
    <mergeCell ref="A111:D111"/>
    <mergeCell ref="A112:D112"/>
  </mergeCells>
  <pageMargins left="0.7" right="0.7" top="0.75" bottom="0.75" header="0.3" footer="0.3"/>
  <pageSetup paperSize="9" scale="23" fitToWidth="0" orientation="landscape" horizontalDpi="300" verticalDpi="300" r:id="rId1"/>
  <rowBreaks count="1" manualBreakCount="1">
    <brk id="126"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5C4D7-5F10-45BD-99AA-CF827D69E6C3}">
  <sheetPr>
    <pageSetUpPr fitToPage="1"/>
  </sheetPr>
  <dimension ref="A1:BT120"/>
  <sheetViews>
    <sheetView view="pageBreakPreview" topLeftCell="A42" zoomScale="70" zoomScaleNormal="70" zoomScaleSheetLayoutView="70" workbookViewId="0">
      <selection activeCell="H27" sqref="H27"/>
    </sheetView>
  </sheetViews>
  <sheetFormatPr baseColWidth="10" defaultColWidth="10.7109375" defaultRowHeight="15"/>
  <cols>
    <col min="4" max="4" width="14.5703125" customWidth="1"/>
    <col min="8" max="8" width="15.42578125" customWidth="1"/>
    <col min="10" max="10" width="13" customWidth="1"/>
    <col min="11" max="12" width="13.42578125" customWidth="1"/>
    <col min="13" max="13" width="12.5703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136</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180</v>
      </c>
      <c r="B9" s="274"/>
      <c r="C9" s="274"/>
      <c r="D9" s="275"/>
      <c r="E9" s="4" t="s">
        <v>11</v>
      </c>
      <c r="F9" s="128"/>
      <c r="G9" s="129"/>
      <c r="H9" s="148">
        <f>G9*F9</f>
        <v>0</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85"/>
      <c r="B10" s="285"/>
      <c r="C10" s="285"/>
      <c r="D10" s="285"/>
      <c r="E10" s="4" t="s">
        <v>11</v>
      </c>
      <c r="F10" s="128"/>
      <c r="G10" s="129"/>
      <c r="H10" s="148">
        <f t="shared" ref="H10:H16" si="0">G10*F10</f>
        <v>0</v>
      </c>
      <c r="I10" s="134"/>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82"/>
      <c r="B11" s="283"/>
      <c r="C11" s="283"/>
      <c r="D11" s="284"/>
      <c r="E11" s="4" t="s">
        <v>11</v>
      </c>
      <c r="F11" s="128"/>
      <c r="G11" s="129"/>
      <c r="H11" s="148">
        <f t="shared" si="0"/>
        <v>0</v>
      </c>
      <c r="I11" s="134"/>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82"/>
      <c r="B12" s="283"/>
      <c r="C12" s="283"/>
      <c r="D12" s="284"/>
      <c r="E12" s="4" t="s">
        <v>11</v>
      </c>
      <c r="F12" s="128"/>
      <c r="G12" s="129"/>
      <c r="H12" s="148">
        <f t="shared" si="0"/>
        <v>0</v>
      </c>
      <c r="I12" s="134"/>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82"/>
      <c r="B13" s="283"/>
      <c r="C13" s="283"/>
      <c r="D13" s="284"/>
      <c r="E13" s="4" t="s">
        <v>11</v>
      </c>
      <c r="F13" s="128"/>
      <c r="G13" s="129"/>
      <c r="H13" s="148">
        <f t="shared" si="0"/>
        <v>0</v>
      </c>
      <c r="I13" s="134"/>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82"/>
      <c r="B14" s="283"/>
      <c r="C14" s="283"/>
      <c r="D14" s="284"/>
      <c r="E14" s="4" t="s">
        <v>11</v>
      </c>
      <c r="F14" s="128"/>
      <c r="G14" s="129"/>
      <c r="H14" s="148">
        <f t="shared" si="0"/>
        <v>0</v>
      </c>
      <c r="I14" s="134"/>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82"/>
      <c r="B15" s="283"/>
      <c r="C15" s="283"/>
      <c r="D15" s="284"/>
      <c r="E15" s="4" t="s">
        <v>11</v>
      </c>
      <c r="F15" s="128"/>
      <c r="G15" s="129"/>
      <c r="H15" s="148">
        <f t="shared" si="0"/>
        <v>0</v>
      </c>
      <c r="I15" s="134"/>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c r="B16" s="267"/>
      <c r="C16" s="267"/>
      <c r="D16" s="268"/>
      <c r="E16" s="4" t="s">
        <v>11</v>
      </c>
      <c r="F16" s="128"/>
      <c r="G16" s="129"/>
      <c r="H16" s="148">
        <f t="shared" si="0"/>
        <v>0</v>
      </c>
      <c r="I16" s="134">
        <f>H16*1.455</f>
        <v>0</v>
      </c>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16"/>
      <c r="B17" s="16"/>
      <c r="C17" s="16"/>
      <c r="D17" s="16"/>
      <c r="E17" s="16"/>
      <c r="F17" s="16"/>
      <c r="G17" s="6" t="s">
        <v>12</v>
      </c>
      <c r="H17" s="6">
        <f>SUM(H9:H16)</f>
        <v>0</v>
      </c>
      <c r="I17" s="134"/>
      <c r="J17" s="2"/>
      <c r="K17" s="139"/>
      <c r="L17" s="139"/>
      <c r="M17" s="143"/>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
      <c r="B18" s="16"/>
      <c r="C18" s="16"/>
      <c r="D18" s="16"/>
      <c r="E18" s="16"/>
      <c r="F18" s="16"/>
      <c r="G18" s="16"/>
      <c r="H18" s="30"/>
      <c r="I18" s="30"/>
      <c r="J18" s="144"/>
      <c r="K18" s="144"/>
      <c r="L18" s="16"/>
      <c r="M18" s="3"/>
      <c r="N18" s="16"/>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3" t="s">
        <v>13</v>
      </c>
      <c r="B19" s="7"/>
      <c r="C19" s="7"/>
      <c r="D19" s="7"/>
      <c r="E19" s="7"/>
      <c r="F19" s="7"/>
      <c r="G19" s="8"/>
      <c r="H19" s="9"/>
      <c r="I19" s="9"/>
      <c r="J19" s="10"/>
      <c r="K19" s="7"/>
      <c r="L19" s="7"/>
      <c r="M19" s="7"/>
      <c r="N19" s="7"/>
      <c r="O19" s="269" t="s">
        <v>14</v>
      </c>
      <c r="P19" s="270"/>
      <c r="Q19" s="270"/>
      <c r="R19" s="270"/>
      <c r="S19" s="270"/>
      <c r="T19" s="270"/>
      <c r="U19" s="271"/>
      <c r="V19" s="263" t="s">
        <v>15</v>
      </c>
      <c r="W19" s="263"/>
      <c r="X19" s="264"/>
      <c r="Y19" s="1" t="s">
        <v>157</v>
      </c>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31.5">
      <c r="A20" s="265" t="s">
        <v>16</v>
      </c>
      <c r="B20" s="265"/>
      <c r="C20" s="265"/>
      <c r="D20" s="265"/>
      <c r="E20" s="121" t="s">
        <v>8</v>
      </c>
      <c r="F20" s="121" t="s">
        <v>9</v>
      </c>
      <c r="G20" s="121" t="s">
        <v>159</v>
      </c>
      <c r="H20" s="121" t="s">
        <v>0</v>
      </c>
      <c r="I20" s="121" t="s">
        <v>9</v>
      </c>
      <c r="J20" s="121" t="s">
        <v>17</v>
      </c>
      <c r="K20" s="121" t="s">
        <v>0</v>
      </c>
      <c r="L20" s="121" t="s">
        <v>9</v>
      </c>
      <c r="M20" s="11" t="s">
        <v>160</v>
      </c>
      <c r="N20" s="121" t="s">
        <v>0</v>
      </c>
      <c r="O20" s="121" t="s">
        <v>18</v>
      </c>
      <c r="P20" s="121" t="s">
        <v>19</v>
      </c>
      <c r="Q20" s="121" t="s">
        <v>20</v>
      </c>
      <c r="R20" s="121" t="s">
        <v>21</v>
      </c>
      <c r="S20" s="121" t="s">
        <v>22</v>
      </c>
      <c r="T20" s="121" t="s">
        <v>23</v>
      </c>
      <c r="U20" s="121" t="s">
        <v>24</v>
      </c>
      <c r="V20" s="11" t="s">
        <v>25</v>
      </c>
      <c r="W20" s="11" t="s">
        <v>24</v>
      </c>
      <c r="X20" s="11" t="s">
        <v>26</v>
      </c>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42" t="s">
        <v>30</v>
      </c>
      <c r="B21" s="243"/>
      <c r="C21" s="243"/>
      <c r="D21" s="244"/>
      <c r="E21" s="124" t="s">
        <v>28</v>
      </c>
      <c r="F21" s="128"/>
      <c r="G21" s="12">
        <v>390.39</v>
      </c>
      <c r="H21" s="12">
        <f t="shared" ref="H21:H35" si="1">F21*G21</f>
        <v>0</v>
      </c>
      <c r="I21" s="128"/>
      <c r="J21" s="13">
        <v>358.81</v>
      </c>
      <c r="K21" s="13">
        <f t="shared" ref="K21:K43" si="2">I21*J21</f>
        <v>0</v>
      </c>
      <c r="L21" s="129"/>
      <c r="M21" s="13">
        <v>538.27</v>
      </c>
      <c r="N21" s="13">
        <f t="shared" ref="N21:N43" si="3">L21*M21</f>
        <v>0</v>
      </c>
      <c r="O21" s="107"/>
      <c r="P21" s="107"/>
      <c r="Q21" s="107"/>
      <c r="R21" s="107"/>
      <c r="S21" s="107"/>
      <c r="T21" s="107"/>
      <c r="U21" s="107"/>
      <c r="V21" s="15">
        <f t="shared" ref="V21:V43" si="4">+O21+P21+Q21+R21+S21+T21+U21-W21-X21</f>
        <v>0</v>
      </c>
      <c r="W21" s="107"/>
      <c r="X21" s="107"/>
      <c r="Y21" s="16"/>
      <c r="Z21" s="17"/>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row>
    <row r="22" spans="1:72" ht="15.75">
      <c r="A22" s="260" t="s">
        <v>163</v>
      </c>
      <c r="B22" s="260"/>
      <c r="C22" s="260"/>
      <c r="D22" s="260"/>
      <c r="E22" s="124" t="s">
        <v>28</v>
      </c>
      <c r="F22" s="128"/>
      <c r="G22" s="12">
        <v>317.98</v>
      </c>
      <c r="H22" s="12">
        <f t="shared" si="1"/>
        <v>0</v>
      </c>
      <c r="I22" s="128"/>
      <c r="J22" s="13">
        <v>326.25</v>
      </c>
      <c r="K22" s="13">
        <f t="shared" si="2"/>
        <v>0</v>
      </c>
      <c r="L22" s="129"/>
      <c r="M22" s="13">
        <v>489.37</v>
      </c>
      <c r="N22" s="13">
        <f t="shared" si="3"/>
        <v>0</v>
      </c>
      <c r="O22" s="107"/>
      <c r="P22" s="107"/>
      <c r="Q22" s="107"/>
      <c r="R22" s="107"/>
      <c r="S22" s="107"/>
      <c r="T22" s="107"/>
      <c r="U22" s="107"/>
      <c r="V22" s="15">
        <f t="shared" si="4"/>
        <v>0</v>
      </c>
      <c r="W22" s="107"/>
      <c r="X22" s="107"/>
      <c r="Y22" s="16" t="s">
        <v>168</v>
      </c>
      <c r="Z22" s="17"/>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row>
    <row r="23" spans="1:72" s="102" customFormat="1" ht="15.75">
      <c r="A23" s="242" t="s">
        <v>31</v>
      </c>
      <c r="B23" s="243"/>
      <c r="C23" s="243"/>
      <c r="D23" s="244"/>
      <c r="E23" s="124" t="s">
        <v>28</v>
      </c>
      <c r="F23" s="128"/>
      <c r="G23" s="14">
        <v>390.39</v>
      </c>
      <c r="H23" s="12">
        <f t="shared" si="1"/>
        <v>0</v>
      </c>
      <c r="I23" s="128"/>
      <c r="J23" s="13">
        <v>358.81</v>
      </c>
      <c r="K23" s="13">
        <f t="shared" si="2"/>
        <v>0</v>
      </c>
      <c r="L23" s="129"/>
      <c r="M23" s="13">
        <v>538.22</v>
      </c>
      <c r="N23" s="13">
        <f t="shared" si="3"/>
        <v>0</v>
      </c>
      <c r="O23" s="107"/>
      <c r="P23" s="107"/>
      <c r="Q23" s="107"/>
      <c r="R23" s="107"/>
      <c r="S23" s="107"/>
      <c r="T23" s="107"/>
      <c r="U23" s="107"/>
      <c r="V23" s="15">
        <f t="shared" si="4"/>
        <v>0</v>
      </c>
      <c r="W23" s="107"/>
      <c r="X23" s="107"/>
      <c r="Y23" s="7" t="s">
        <v>161</v>
      </c>
      <c r="Z23" s="101"/>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row>
    <row r="24" spans="1:72" s="106" customFormat="1" ht="15.75">
      <c r="A24" s="242" t="s">
        <v>32</v>
      </c>
      <c r="B24" s="243"/>
      <c r="C24" s="243"/>
      <c r="D24" s="244"/>
      <c r="E24" s="124" t="s">
        <v>28</v>
      </c>
      <c r="F24" s="128"/>
      <c r="G24" s="14">
        <v>317.98</v>
      </c>
      <c r="H24" s="12">
        <f t="shared" si="1"/>
        <v>0</v>
      </c>
      <c r="I24" s="128"/>
      <c r="J24" s="13">
        <v>244.27</v>
      </c>
      <c r="K24" s="13">
        <f t="shared" si="2"/>
        <v>0</v>
      </c>
      <c r="L24" s="129"/>
      <c r="M24" s="13">
        <v>489.37</v>
      </c>
      <c r="N24" s="13">
        <f t="shared" si="3"/>
        <v>0</v>
      </c>
      <c r="O24" s="107"/>
      <c r="P24" s="107"/>
      <c r="Q24" s="107"/>
      <c r="R24" s="107"/>
      <c r="S24" s="107"/>
      <c r="T24" s="107"/>
      <c r="U24" s="107"/>
      <c r="V24" s="15">
        <f t="shared" si="4"/>
        <v>0</v>
      </c>
      <c r="W24" s="107"/>
      <c r="X24" s="107"/>
      <c r="Y24" s="104" t="s">
        <v>162</v>
      </c>
      <c r="Z24" s="105"/>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c r="BN24" s="104"/>
      <c r="BO24" s="104"/>
      <c r="BP24" s="104"/>
      <c r="BQ24" s="104"/>
      <c r="BR24" s="104"/>
      <c r="BS24" s="104"/>
      <c r="BT24" s="104"/>
    </row>
    <row r="25" spans="1:72" ht="15.75">
      <c r="A25" s="242" t="s">
        <v>33</v>
      </c>
      <c r="B25" s="243"/>
      <c r="C25" s="243"/>
      <c r="D25" s="244"/>
      <c r="E25" s="124" t="s">
        <v>28</v>
      </c>
      <c r="F25" s="128"/>
      <c r="G25" s="14">
        <v>310.62</v>
      </c>
      <c r="H25" s="12">
        <f t="shared" si="1"/>
        <v>0</v>
      </c>
      <c r="I25" s="128"/>
      <c r="J25" s="13">
        <v>335</v>
      </c>
      <c r="K25" s="13">
        <f t="shared" si="2"/>
        <v>0</v>
      </c>
      <c r="L25" s="129"/>
      <c r="M25" s="13">
        <v>436.87</v>
      </c>
      <c r="N25" s="13">
        <f t="shared" si="3"/>
        <v>0</v>
      </c>
      <c r="O25" s="107"/>
      <c r="P25" s="107"/>
      <c r="Q25" s="107"/>
      <c r="R25" s="107"/>
      <c r="S25" s="107"/>
      <c r="T25" s="107"/>
      <c r="U25" s="107"/>
      <c r="V25" s="15">
        <f t="shared" si="4"/>
        <v>0</v>
      </c>
      <c r="W25" s="107"/>
      <c r="X25" s="107"/>
      <c r="Y25" s="16"/>
      <c r="Z25" s="17"/>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row>
    <row r="26" spans="1:72" s="100" customFormat="1" ht="15.75">
      <c r="A26" s="242" t="s">
        <v>34</v>
      </c>
      <c r="B26" s="243"/>
      <c r="C26" s="243"/>
      <c r="D26" s="244"/>
      <c r="E26" s="124" t="s">
        <v>28</v>
      </c>
      <c r="F26" s="128"/>
      <c r="G26" s="14">
        <v>209.25</v>
      </c>
      <c r="H26" s="12">
        <f t="shared" si="1"/>
        <v>0</v>
      </c>
      <c r="I26" s="128"/>
      <c r="J26" s="13">
        <v>221.7</v>
      </c>
      <c r="K26" s="13">
        <f t="shared" si="2"/>
        <v>0</v>
      </c>
      <c r="L26" s="129"/>
      <c r="M26" s="13">
        <v>437.63</v>
      </c>
      <c r="N26" s="13">
        <f t="shared" si="3"/>
        <v>0</v>
      </c>
      <c r="O26" s="107"/>
      <c r="P26" s="107"/>
      <c r="Q26" s="107"/>
      <c r="R26" s="107"/>
      <c r="S26" s="107"/>
      <c r="T26" s="107"/>
      <c r="U26" s="107"/>
      <c r="V26" s="15">
        <f t="shared" si="4"/>
        <v>0</v>
      </c>
      <c r="W26" s="107"/>
      <c r="X26" s="107"/>
      <c r="Y26" s="16" t="s">
        <v>164</v>
      </c>
      <c r="Z26" s="17"/>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row>
    <row r="27" spans="1:72" s="106" customFormat="1" ht="15.75">
      <c r="A27" s="260" t="s">
        <v>128</v>
      </c>
      <c r="B27" s="260"/>
      <c r="C27" s="260"/>
      <c r="D27" s="260"/>
      <c r="E27" s="124" t="s">
        <v>28</v>
      </c>
      <c r="F27" s="128"/>
      <c r="G27" s="14">
        <v>237.68</v>
      </c>
      <c r="H27" s="12">
        <f t="shared" si="1"/>
        <v>0</v>
      </c>
      <c r="I27" s="128"/>
      <c r="J27" s="13">
        <v>277.97000000000003</v>
      </c>
      <c r="K27" s="13">
        <f t="shared" si="2"/>
        <v>0</v>
      </c>
      <c r="L27" s="129"/>
      <c r="M27" s="13">
        <v>538.84</v>
      </c>
      <c r="N27" s="13">
        <f t="shared" si="3"/>
        <v>0</v>
      </c>
      <c r="O27" s="107"/>
      <c r="P27" s="107"/>
      <c r="Q27" s="107"/>
      <c r="R27" s="107"/>
      <c r="S27" s="107"/>
      <c r="T27" s="108"/>
      <c r="U27" s="107"/>
      <c r="V27" s="15">
        <f t="shared" si="4"/>
        <v>0</v>
      </c>
      <c r="W27" s="107"/>
      <c r="X27" s="107"/>
      <c r="Y27" s="104"/>
      <c r="Z27" s="105"/>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04"/>
      <c r="BJ27" s="104"/>
      <c r="BK27" s="104"/>
      <c r="BL27" s="104"/>
      <c r="BM27" s="104"/>
      <c r="BN27" s="104"/>
      <c r="BO27" s="104"/>
      <c r="BP27" s="104"/>
      <c r="BQ27" s="104"/>
      <c r="BR27" s="104"/>
      <c r="BS27" s="104"/>
      <c r="BT27" s="104"/>
    </row>
    <row r="28" spans="1:72" ht="15.75">
      <c r="A28" s="242" t="s">
        <v>35</v>
      </c>
      <c r="B28" s="243"/>
      <c r="C28" s="243"/>
      <c r="D28" s="244"/>
      <c r="E28" s="124" t="s">
        <v>28</v>
      </c>
      <c r="F28" s="128"/>
      <c r="G28" s="14">
        <v>368.59</v>
      </c>
      <c r="H28" s="14">
        <f t="shared" si="1"/>
        <v>0</v>
      </c>
      <c r="I28" s="128"/>
      <c r="J28" s="13">
        <v>221.7</v>
      </c>
      <c r="K28" s="13">
        <f t="shared" si="2"/>
        <v>0</v>
      </c>
      <c r="L28" s="129"/>
      <c r="M28" s="13">
        <v>538.84</v>
      </c>
      <c r="N28" s="13">
        <f t="shared" si="3"/>
        <v>0</v>
      </c>
      <c r="O28" s="107"/>
      <c r="P28" s="107"/>
      <c r="Q28" s="107"/>
      <c r="R28" s="107"/>
      <c r="S28" s="107"/>
      <c r="T28" s="108"/>
      <c r="U28" s="107"/>
      <c r="V28" s="15">
        <f t="shared" si="4"/>
        <v>0</v>
      </c>
      <c r="W28" s="107"/>
      <c r="X28" s="107"/>
      <c r="Y28" s="16"/>
      <c r="Z28" s="17"/>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row>
    <row r="29" spans="1:72" s="106" customFormat="1" ht="15.75">
      <c r="A29" s="260" t="s">
        <v>129</v>
      </c>
      <c r="B29" s="260"/>
      <c r="C29" s="260"/>
      <c r="D29" s="260"/>
      <c r="E29" s="124" t="s">
        <v>28</v>
      </c>
      <c r="F29" s="128"/>
      <c r="G29" s="14">
        <v>143</v>
      </c>
      <c r="H29" s="14">
        <f t="shared" si="1"/>
        <v>0</v>
      </c>
      <c r="I29" s="128"/>
      <c r="J29" s="13">
        <v>165</v>
      </c>
      <c r="K29" s="13">
        <f t="shared" si="2"/>
        <v>0</v>
      </c>
      <c r="L29" s="129"/>
      <c r="M29" s="13">
        <v>277.56</v>
      </c>
      <c r="N29" s="13">
        <f t="shared" si="3"/>
        <v>0</v>
      </c>
      <c r="O29" s="107"/>
      <c r="P29" s="107"/>
      <c r="Q29" s="107"/>
      <c r="R29" s="107"/>
      <c r="S29" s="107"/>
      <c r="T29" s="108"/>
      <c r="U29" s="107"/>
      <c r="V29" s="15">
        <f t="shared" si="4"/>
        <v>0</v>
      </c>
      <c r="W29" s="107"/>
      <c r="X29" s="107"/>
      <c r="Y29" s="104"/>
      <c r="Z29" s="105"/>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c r="BO29" s="104"/>
      <c r="BP29" s="104"/>
      <c r="BQ29" s="104"/>
      <c r="BR29" s="104"/>
      <c r="BS29" s="104"/>
      <c r="BT29" s="104"/>
    </row>
    <row r="30" spans="1:72" s="100" customFormat="1" ht="15.75">
      <c r="A30" s="260" t="s">
        <v>36</v>
      </c>
      <c r="B30" s="260"/>
      <c r="C30" s="260"/>
      <c r="D30" s="260"/>
      <c r="E30" s="124" t="s">
        <v>28</v>
      </c>
      <c r="F30" s="128"/>
      <c r="G30" s="14">
        <v>190.25</v>
      </c>
      <c r="H30" s="14">
        <f t="shared" si="1"/>
        <v>0</v>
      </c>
      <c r="I30" s="128"/>
      <c r="J30" s="13">
        <v>221.7</v>
      </c>
      <c r="K30" s="13">
        <f t="shared" si="2"/>
        <v>0</v>
      </c>
      <c r="L30" s="129"/>
      <c r="M30" s="13">
        <v>297.41000000000003</v>
      </c>
      <c r="N30" s="13">
        <f t="shared" si="3"/>
        <v>0</v>
      </c>
      <c r="O30" s="107"/>
      <c r="P30" s="107"/>
      <c r="Q30" s="107"/>
      <c r="R30" s="107"/>
      <c r="S30" s="107"/>
      <c r="T30" s="108"/>
      <c r="U30" s="107"/>
      <c r="V30" s="15">
        <f t="shared" si="4"/>
        <v>0</v>
      </c>
      <c r="W30" s="107"/>
      <c r="X30" s="107"/>
      <c r="Y30" s="16"/>
      <c r="Z30" s="17"/>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row>
    <row r="31" spans="1:72" s="100" customFormat="1" ht="15.75">
      <c r="A31" s="260" t="s">
        <v>37</v>
      </c>
      <c r="B31" s="260"/>
      <c r="C31" s="260"/>
      <c r="D31" s="260"/>
      <c r="E31" s="124" t="s">
        <v>28</v>
      </c>
      <c r="F31" s="128"/>
      <c r="G31" s="14">
        <v>119.54</v>
      </c>
      <c r="H31" s="12">
        <f t="shared" si="1"/>
        <v>0</v>
      </c>
      <c r="I31" s="128"/>
      <c r="J31" s="13">
        <v>137.91999999999999</v>
      </c>
      <c r="K31" s="13">
        <f>I31*J31</f>
        <v>0</v>
      </c>
      <c r="L31" s="129"/>
      <c r="M31" s="13">
        <v>0</v>
      </c>
      <c r="N31" s="13">
        <f t="shared" si="3"/>
        <v>0</v>
      </c>
      <c r="O31" s="107"/>
      <c r="P31" s="107"/>
      <c r="Q31" s="107"/>
      <c r="R31" s="107"/>
      <c r="S31" s="107"/>
      <c r="T31" s="108"/>
      <c r="U31" s="107"/>
      <c r="V31" s="15">
        <f t="shared" si="4"/>
        <v>0</v>
      </c>
      <c r="W31" s="107"/>
      <c r="X31" s="107"/>
      <c r="Y31" s="16" t="s">
        <v>166</v>
      </c>
      <c r="Z31" s="17"/>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row>
    <row r="32" spans="1:72" ht="15.75">
      <c r="A32" s="260" t="s">
        <v>38</v>
      </c>
      <c r="B32" s="260"/>
      <c r="C32" s="260"/>
      <c r="D32" s="260"/>
      <c r="E32" s="124" t="s">
        <v>28</v>
      </c>
      <c r="F32" s="128"/>
      <c r="G32" s="14">
        <v>119.54</v>
      </c>
      <c r="H32" s="12">
        <f t="shared" si="1"/>
        <v>0</v>
      </c>
      <c r="I32" s="128"/>
      <c r="J32" s="13">
        <v>137.91999999999999</v>
      </c>
      <c r="K32" s="13">
        <f>I32*J32</f>
        <v>0</v>
      </c>
      <c r="L32" s="129"/>
      <c r="M32" s="13">
        <v>240.95</v>
      </c>
      <c r="N32" s="13">
        <f t="shared" si="3"/>
        <v>0</v>
      </c>
      <c r="O32" s="107"/>
      <c r="P32" s="107"/>
      <c r="Q32" s="107"/>
      <c r="R32" s="107"/>
      <c r="S32" s="107"/>
      <c r="T32" s="108"/>
      <c r="U32" s="107"/>
      <c r="V32" s="15">
        <f t="shared" si="4"/>
        <v>0</v>
      </c>
      <c r="W32" s="107"/>
      <c r="X32" s="107"/>
      <c r="Y32" s="16" t="s">
        <v>165</v>
      </c>
      <c r="Z32" s="17"/>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row>
    <row r="33" spans="1:72" ht="15.75">
      <c r="A33" s="260" t="s">
        <v>39</v>
      </c>
      <c r="B33" s="260"/>
      <c r="C33" s="260"/>
      <c r="D33" s="260"/>
      <c r="E33" s="124" t="s">
        <v>28</v>
      </c>
      <c r="F33" s="128"/>
      <c r="G33" s="14">
        <v>106.45</v>
      </c>
      <c r="H33" s="14">
        <f t="shared" si="1"/>
        <v>0</v>
      </c>
      <c r="I33" s="128"/>
      <c r="J33" s="13">
        <v>137.91999999999999</v>
      </c>
      <c r="K33" s="13">
        <f t="shared" si="2"/>
        <v>0</v>
      </c>
      <c r="L33" s="129"/>
      <c r="M33" s="13">
        <v>260.95</v>
      </c>
      <c r="N33" s="13">
        <f t="shared" si="3"/>
        <v>0</v>
      </c>
      <c r="O33" s="107"/>
      <c r="P33" s="107"/>
      <c r="Q33" s="107"/>
      <c r="R33" s="107"/>
      <c r="S33" s="107"/>
      <c r="T33" s="108"/>
      <c r="U33" s="107"/>
      <c r="V33" s="15">
        <f t="shared" si="4"/>
        <v>0</v>
      </c>
      <c r="W33" s="107"/>
      <c r="X33" s="107"/>
      <c r="Y33" s="16"/>
      <c r="Z33" s="17"/>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row>
    <row r="34" spans="1:72" s="100" customFormat="1" ht="15.75">
      <c r="A34" s="242" t="s">
        <v>40</v>
      </c>
      <c r="B34" s="243"/>
      <c r="C34" s="243"/>
      <c r="D34" s="244"/>
      <c r="E34" s="124" t="s">
        <v>28</v>
      </c>
      <c r="F34" s="128"/>
      <c r="G34" s="14">
        <v>106.45</v>
      </c>
      <c r="H34" s="14">
        <f t="shared" si="1"/>
        <v>0</v>
      </c>
      <c r="I34" s="128"/>
      <c r="J34" s="13">
        <v>122.4</v>
      </c>
      <c r="K34" s="13">
        <f t="shared" si="2"/>
        <v>0</v>
      </c>
      <c r="L34" s="129"/>
      <c r="M34" s="13"/>
      <c r="N34" s="13">
        <f t="shared" si="3"/>
        <v>0</v>
      </c>
      <c r="O34" s="107"/>
      <c r="P34" s="107"/>
      <c r="Q34" s="107"/>
      <c r="R34" s="107"/>
      <c r="S34" s="107"/>
      <c r="T34" s="108"/>
      <c r="U34" s="107"/>
      <c r="V34" s="15">
        <f t="shared" si="4"/>
        <v>0</v>
      </c>
      <c r="W34" s="107"/>
      <c r="X34" s="107"/>
      <c r="Y34" s="3"/>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s="100" customFormat="1" ht="15.75">
      <c r="A35" s="242" t="s">
        <v>41</v>
      </c>
      <c r="B35" s="243"/>
      <c r="C35" s="243"/>
      <c r="D35" s="244"/>
      <c r="E35" s="124" t="s">
        <v>28</v>
      </c>
      <c r="F35" s="128"/>
      <c r="G35" s="14">
        <v>106.54</v>
      </c>
      <c r="H35" s="14">
        <f t="shared" si="1"/>
        <v>0</v>
      </c>
      <c r="I35" s="128"/>
      <c r="J35" s="13">
        <v>122.4</v>
      </c>
      <c r="K35" s="13">
        <f t="shared" si="2"/>
        <v>0</v>
      </c>
      <c r="L35" s="129"/>
      <c r="M35" s="13">
        <v>198.17</v>
      </c>
      <c r="N35" s="13">
        <f t="shared" si="3"/>
        <v>0</v>
      </c>
      <c r="O35" s="107"/>
      <c r="P35" s="107"/>
      <c r="Q35" s="107"/>
      <c r="R35" s="107"/>
      <c r="S35" s="107"/>
      <c r="T35" s="107"/>
      <c r="U35" s="107"/>
      <c r="V35" s="15">
        <f t="shared" si="4"/>
        <v>0</v>
      </c>
      <c r="W35" s="107"/>
      <c r="X35" s="107"/>
      <c r="Y35" s="16" t="s">
        <v>167</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ht="15.75">
      <c r="A36" s="242" t="s">
        <v>42</v>
      </c>
      <c r="B36" s="243"/>
      <c r="C36" s="243"/>
      <c r="D36" s="244"/>
      <c r="E36" s="124" t="s">
        <v>28</v>
      </c>
      <c r="F36" s="128"/>
      <c r="G36" s="14">
        <v>100.42</v>
      </c>
      <c r="H36" s="14">
        <f>F36*G36</f>
        <v>0</v>
      </c>
      <c r="I36" s="128"/>
      <c r="J36" s="13">
        <v>122.4</v>
      </c>
      <c r="K36" s="13">
        <f t="shared" si="2"/>
        <v>0</v>
      </c>
      <c r="L36" s="129"/>
      <c r="M36" s="13">
        <v>0</v>
      </c>
      <c r="N36" s="13">
        <f t="shared" si="3"/>
        <v>0</v>
      </c>
      <c r="O36" s="109"/>
      <c r="P36" s="109"/>
      <c r="Q36" s="109"/>
      <c r="R36" s="109"/>
      <c r="S36" s="109"/>
      <c r="T36" s="109"/>
      <c r="U36" s="107"/>
      <c r="V36" s="15">
        <f t="shared" si="4"/>
        <v>0</v>
      </c>
      <c r="W36" s="107"/>
      <c r="X36" s="107"/>
      <c r="Y36" s="16"/>
      <c r="Z36" s="17"/>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row>
    <row r="37" spans="1:72" ht="15.75">
      <c r="A37" s="167" t="s">
        <v>169</v>
      </c>
      <c r="B37" s="168"/>
      <c r="C37" s="168"/>
      <c r="D37" s="169"/>
      <c r="E37" s="124" t="s">
        <v>28</v>
      </c>
      <c r="F37" s="128"/>
      <c r="G37" s="12">
        <v>209.25</v>
      </c>
      <c r="H37" s="12">
        <f t="shared" ref="H37:H43" si="5">F37*G37</f>
        <v>0</v>
      </c>
      <c r="I37" s="128"/>
      <c r="J37" s="13">
        <v>406</v>
      </c>
      <c r="K37" s="13">
        <f t="shared" si="2"/>
        <v>0</v>
      </c>
      <c r="L37" s="129"/>
      <c r="M37" s="13">
        <v>564.86</v>
      </c>
      <c r="N37" s="13">
        <f t="shared" si="3"/>
        <v>0</v>
      </c>
      <c r="O37" s="109"/>
      <c r="P37" s="109"/>
      <c r="Q37" s="109"/>
      <c r="R37" s="109"/>
      <c r="S37" s="109"/>
      <c r="T37" s="109"/>
      <c r="U37" s="107"/>
      <c r="V37" s="15">
        <v>0</v>
      </c>
      <c r="W37" s="107"/>
      <c r="X37" s="107"/>
      <c r="Y37" s="16" t="s">
        <v>170</v>
      </c>
      <c r="Z37" s="17"/>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row>
    <row r="38" spans="1:72" ht="15.75">
      <c r="A38" s="260" t="s">
        <v>27</v>
      </c>
      <c r="B38" s="260"/>
      <c r="C38" s="260"/>
      <c r="D38" s="260"/>
      <c r="E38" s="124" t="s">
        <v>28</v>
      </c>
      <c r="F38" s="128"/>
      <c r="G38" s="12">
        <v>0</v>
      </c>
      <c r="H38" s="12">
        <f t="shared" si="5"/>
        <v>0</v>
      </c>
      <c r="I38" s="128"/>
      <c r="J38" s="13">
        <v>0</v>
      </c>
      <c r="K38" s="13">
        <f t="shared" si="2"/>
        <v>0</v>
      </c>
      <c r="L38" s="129"/>
      <c r="M38" s="13">
        <v>0</v>
      </c>
      <c r="N38" s="13">
        <f t="shared" si="3"/>
        <v>0</v>
      </c>
      <c r="O38" s="107"/>
      <c r="P38" s="107"/>
      <c r="Q38" s="107"/>
      <c r="R38" s="107"/>
      <c r="S38" s="107"/>
      <c r="T38" s="107"/>
      <c r="U38" s="107"/>
      <c r="V38" s="15">
        <f>+O38+P38+Q38+R38+S38+T38+U38-W38-X38</f>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ht="15.75">
      <c r="A39" s="260" t="s">
        <v>29</v>
      </c>
      <c r="B39" s="260"/>
      <c r="C39" s="260"/>
      <c r="D39" s="260"/>
      <c r="E39" s="124" t="s">
        <v>28</v>
      </c>
      <c r="F39" s="128"/>
      <c r="G39" s="12">
        <v>339.75</v>
      </c>
      <c r="H39" s="12">
        <f t="shared" si="5"/>
        <v>0</v>
      </c>
      <c r="I39" s="128"/>
      <c r="J39" s="13">
        <v>325.79000000000002</v>
      </c>
      <c r="K39" s="13">
        <f t="shared" si="2"/>
        <v>0</v>
      </c>
      <c r="L39" s="129"/>
      <c r="M39" s="13">
        <v>488.68</v>
      </c>
      <c r="N39" s="13">
        <f t="shared" si="3"/>
        <v>0</v>
      </c>
      <c r="O39" s="107"/>
      <c r="P39" s="107"/>
      <c r="Q39" s="107"/>
      <c r="R39" s="107"/>
      <c r="S39" s="107"/>
      <c r="T39" s="107"/>
      <c r="U39" s="107"/>
      <c r="V39" s="15">
        <f>+O39+P39+Q39+R39+S39+T39+U39-W39-X39</f>
        <v>0</v>
      </c>
      <c r="W39" s="107"/>
      <c r="X39" s="107"/>
      <c r="Y39" s="16"/>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ht="15.75">
      <c r="A40" s="242" t="s">
        <v>43</v>
      </c>
      <c r="B40" s="243"/>
      <c r="C40" s="243"/>
      <c r="D40" s="244"/>
      <c r="E40" s="124" t="s">
        <v>28</v>
      </c>
      <c r="F40" s="128"/>
      <c r="G40" s="12">
        <v>339.75</v>
      </c>
      <c r="H40" s="12">
        <f t="shared" si="5"/>
        <v>0</v>
      </c>
      <c r="I40" s="128"/>
      <c r="J40" s="13">
        <v>325.79000000000002</v>
      </c>
      <c r="K40" s="13">
        <f t="shared" si="2"/>
        <v>0</v>
      </c>
      <c r="L40" s="129"/>
      <c r="M40" s="13">
        <v>488.68</v>
      </c>
      <c r="N40" s="13">
        <f t="shared" si="3"/>
        <v>0</v>
      </c>
      <c r="O40" s="107"/>
      <c r="P40" s="107"/>
      <c r="Q40" s="107"/>
      <c r="R40" s="107"/>
      <c r="S40" s="107"/>
      <c r="T40" s="107"/>
      <c r="U40" s="107"/>
      <c r="V40" s="15">
        <f t="shared" si="4"/>
        <v>0</v>
      </c>
      <c r="W40" s="107"/>
      <c r="X40" s="107"/>
      <c r="Y40" s="16"/>
      <c r="Z40" s="17"/>
      <c r="AA40" s="16"/>
      <c r="AB40" s="16"/>
      <c r="AC40" s="16"/>
      <c r="AD40" s="16"/>
      <c r="AE40" s="16"/>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row>
    <row r="41" spans="1:72" ht="15.75">
      <c r="A41" s="242" t="s">
        <v>44</v>
      </c>
      <c r="B41" s="243"/>
      <c r="C41" s="243"/>
      <c r="D41" s="244"/>
      <c r="E41" s="124" t="s">
        <v>28</v>
      </c>
      <c r="F41" s="128"/>
      <c r="G41" s="12">
        <v>339.75</v>
      </c>
      <c r="H41" s="12">
        <f t="shared" si="5"/>
        <v>0</v>
      </c>
      <c r="I41" s="128"/>
      <c r="J41" s="13">
        <v>325.79000000000002</v>
      </c>
      <c r="K41" s="13">
        <f t="shared" si="2"/>
        <v>0</v>
      </c>
      <c r="L41" s="129"/>
      <c r="M41" s="13">
        <v>488.68</v>
      </c>
      <c r="N41" s="13">
        <f t="shared" si="3"/>
        <v>0</v>
      </c>
      <c r="O41" s="107"/>
      <c r="P41" s="107"/>
      <c r="Q41" s="107"/>
      <c r="R41" s="107"/>
      <c r="S41" s="107"/>
      <c r="T41" s="107"/>
      <c r="U41" s="107"/>
      <c r="V41" s="15">
        <f t="shared" si="4"/>
        <v>0</v>
      </c>
      <c r="W41" s="107"/>
      <c r="X41" s="107"/>
      <c r="Y41" s="1"/>
      <c r="Z41" s="120"/>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row>
    <row r="42" spans="1:72" ht="15.75">
      <c r="A42" s="242" t="s">
        <v>45</v>
      </c>
      <c r="B42" s="243"/>
      <c r="C42" s="243"/>
      <c r="D42" s="244"/>
      <c r="E42" s="124" t="s">
        <v>28</v>
      </c>
      <c r="F42" s="128"/>
      <c r="G42" s="14">
        <v>650</v>
      </c>
      <c r="H42" s="14">
        <f t="shared" si="5"/>
        <v>0</v>
      </c>
      <c r="I42" s="128"/>
      <c r="J42" s="13">
        <f>G42*1.5</f>
        <v>975</v>
      </c>
      <c r="K42" s="13">
        <f t="shared" si="2"/>
        <v>0</v>
      </c>
      <c r="L42" s="129"/>
      <c r="M42" s="13">
        <v>1747.46</v>
      </c>
      <c r="N42" s="13">
        <f t="shared" si="3"/>
        <v>0</v>
      </c>
      <c r="O42" s="107"/>
      <c r="P42" s="107"/>
      <c r="Q42" s="107"/>
      <c r="R42" s="107"/>
      <c r="S42" s="107"/>
      <c r="T42" s="107"/>
      <c r="U42" s="107"/>
      <c r="V42" s="15">
        <f t="shared" si="4"/>
        <v>0</v>
      </c>
      <c r="W42" s="107"/>
      <c r="X42" s="107"/>
      <c r="Y42" s="1"/>
      <c r="Z42" s="120"/>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row>
    <row r="43" spans="1:72" ht="15.75">
      <c r="A43" s="242" t="s">
        <v>46</v>
      </c>
      <c r="B43" s="243"/>
      <c r="C43" s="243"/>
      <c r="D43" s="244"/>
      <c r="E43" s="124" t="s">
        <v>28</v>
      </c>
      <c r="F43" s="128"/>
      <c r="G43" s="14"/>
      <c r="H43" s="14">
        <f t="shared" si="5"/>
        <v>0</v>
      </c>
      <c r="I43" s="128"/>
      <c r="J43" s="13">
        <f t="shared" ref="J43" si="6">G43*1.5</f>
        <v>0</v>
      </c>
      <c r="K43" s="13">
        <f t="shared" si="2"/>
        <v>0</v>
      </c>
      <c r="L43" s="129"/>
      <c r="M43" s="13">
        <f t="shared" ref="M43" si="7">G43*2.25</f>
        <v>0</v>
      </c>
      <c r="N43" s="13">
        <f t="shared" si="3"/>
        <v>0</v>
      </c>
      <c r="O43" s="107"/>
      <c r="P43" s="107"/>
      <c r="Q43" s="107"/>
      <c r="R43" s="107"/>
      <c r="S43" s="107"/>
      <c r="T43" s="107"/>
      <c r="U43" s="107"/>
      <c r="V43" s="15">
        <f t="shared" si="4"/>
        <v>0</v>
      </c>
      <c r="W43" s="107"/>
      <c r="X43" s="107"/>
      <c r="Y43" s="1"/>
      <c r="Z43" s="120"/>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row>
    <row r="44" spans="1:72" ht="15.75">
      <c r="A44" s="7"/>
      <c r="B44" s="7"/>
      <c r="C44" s="7"/>
      <c r="D44" s="7"/>
      <c r="E44" s="7"/>
      <c r="F44" s="7">
        <f>V44</f>
        <v>0</v>
      </c>
      <c r="G44" s="6" t="s">
        <v>47</v>
      </c>
      <c r="H44" s="19">
        <f>SUM(H21:H43)</f>
        <v>0</v>
      </c>
      <c r="I44" s="103"/>
      <c r="J44" s="6" t="s">
        <v>48</v>
      </c>
      <c r="K44" s="6">
        <f>SUM(K21:K43)</f>
        <v>0</v>
      </c>
      <c r="L44" s="145"/>
      <c r="M44" s="21" t="s">
        <v>48</v>
      </c>
      <c r="N44" s="6">
        <f>SUM(N21:N43)</f>
        <v>0</v>
      </c>
      <c r="O44" s="16"/>
      <c r="P44" s="16"/>
      <c r="Q44" s="16"/>
      <c r="R44" s="16"/>
      <c r="S44" s="16"/>
      <c r="T44" s="16"/>
      <c r="U44" s="16"/>
      <c r="V44" s="16"/>
      <c r="W44" s="16"/>
      <c r="X44" s="16"/>
      <c r="Y44" s="1"/>
      <c r="Z44" s="120"/>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row>
    <row r="45" spans="1:72" ht="15.75">
      <c r="A45" s="7"/>
      <c r="B45" s="7"/>
      <c r="C45" s="7"/>
      <c r="D45" s="7"/>
      <c r="E45" s="7"/>
      <c r="F45" s="7"/>
      <c r="G45" s="6" t="s">
        <v>49</v>
      </c>
      <c r="H45" s="19">
        <f>H44+K44+N44</f>
        <v>0</v>
      </c>
      <c r="I45" s="22"/>
      <c r="J45" s="22"/>
      <c r="K45" s="22"/>
      <c r="L45" s="7"/>
      <c r="M45" s="23"/>
      <c r="N45" s="22"/>
      <c r="O45" s="16"/>
      <c r="P45" s="16"/>
      <c r="Q45" s="16"/>
      <c r="R45" s="16"/>
      <c r="S45" s="16"/>
      <c r="T45" s="16"/>
      <c r="U45" s="16"/>
      <c r="V45" s="16"/>
      <c r="W45" s="16"/>
      <c r="X45" s="16"/>
      <c r="Y45" s="1"/>
      <c r="Z45" s="120"/>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row>
    <row r="46" spans="1:72" ht="15.75">
      <c r="A46" s="281" t="s">
        <v>50</v>
      </c>
      <c r="B46" s="281"/>
      <c r="C46" s="281"/>
      <c r="D46" s="281"/>
      <c r="E46" s="24"/>
      <c r="F46" s="25"/>
      <c r="G46" s="26" t="s">
        <v>51</v>
      </c>
      <c r="H46" s="6">
        <f>+H45*0.06</f>
        <v>0</v>
      </c>
      <c r="I46" s="22"/>
      <c r="J46" s="7"/>
      <c r="K46" s="7"/>
      <c r="L46" s="7"/>
      <c r="M46" s="7"/>
      <c r="N46" s="7"/>
      <c r="O46" s="16"/>
      <c r="P46" s="16"/>
      <c r="Q46" s="16"/>
      <c r="R46" s="16"/>
      <c r="S46" s="16"/>
      <c r="T46" s="16"/>
      <c r="U46" s="16"/>
      <c r="V46" s="16"/>
      <c r="W46" s="16"/>
      <c r="X46" s="16"/>
      <c r="Y46" s="1"/>
      <c r="Z46" s="120"/>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row>
    <row r="47" spans="1:72" ht="15.75">
      <c r="A47" s="173"/>
      <c r="B47" s="173"/>
      <c r="C47" s="173"/>
      <c r="D47" s="173"/>
      <c r="E47" s="7"/>
      <c r="F47" s="7"/>
      <c r="G47" s="176"/>
      <c r="H47" s="22"/>
      <c r="I47" s="174"/>
      <c r="J47" s="7"/>
      <c r="K47" s="7"/>
      <c r="L47" s="7"/>
      <c r="M47" s="7"/>
      <c r="N47" s="7"/>
      <c r="O47" s="16"/>
      <c r="P47" s="16"/>
      <c r="Q47" s="16"/>
      <c r="R47" s="16"/>
      <c r="S47" s="16"/>
      <c r="T47" s="16"/>
      <c r="U47" s="16"/>
      <c r="V47" s="16"/>
      <c r="W47" s="16"/>
      <c r="X47" s="16"/>
      <c r="Y47" s="1"/>
      <c r="Z47" s="120"/>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row>
    <row r="48" spans="1:72" ht="15.75">
      <c r="A48" s="37"/>
      <c r="B48" s="37"/>
      <c r="C48" s="37"/>
      <c r="D48" s="37"/>
      <c r="E48" s="7"/>
      <c r="F48" s="7"/>
      <c r="G48" s="176"/>
      <c r="H48" s="22"/>
      <c r="I48" s="22"/>
      <c r="J48" s="7"/>
      <c r="K48" s="7"/>
      <c r="L48" s="7"/>
      <c r="M48" s="7"/>
      <c r="N48" s="7"/>
      <c r="O48" s="16"/>
      <c r="P48" s="16"/>
      <c r="Q48" s="16"/>
      <c r="R48" s="16"/>
      <c r="S48" s="16"/>
      <c r="T48" s="16"/>
      <c r="U48" s="16"/>
      <c r="V48" s="16"/>
      <c r="W48" s="16"/>
      <c r="X48" s="16"/>
      <c r="Y48" s="1"/>
      <c r="Z48" s="120"/>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row>
    <row r="49" spans="1:72" ht="15.75">
      <c r="A49" s="262" t="s">
        <v>52</v>
      </c>
      <c r="B49" s="262"/>
      <c r="C49" s="262"/>
      <c r="D49" s="262"/>
      <c r="E49" s="7"/>
      <c r="F49" s="7"/>
      <c r="G49" s="38"/>
      <c r="H49" s="22"/>
      <c r="I49" s="22"/>
      <c r="J49" s="7"/>
      <c r="K49" s="7"/>
      <c r="L49" s="7"/>
      <c r="M49" s="7"/>
      <c r="N49" s="7"/>
      <c r="O49" s="16"/>
      <c r="P49" s="16"/>
      <c r="Q49" s="16"/>
      <c r="R49" s="16"/>
      <c r="S49" s="16"/>
      <c r="T49" s="16"/>
      <c r="U49" s="16"/>
      <c r="V49" s="16"/>
      <c r="W49" s="16"/>
      <c r="X49" s="16"/>
      <c r="Y49" s="1"/>
      <c r="Z49" s="120"/>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row>
    <row r="50" spans="1:72" ht="15.75">
      <c r="A50" s="255" t="s">
        <v>7</v>
      </c>
      <c r="B50" s="255"/>
      <c r="C50" s="255"/>
      <c r="D50" s="255"/>
      <c r="E50" s="28" t="s">
        <v>8</v>
      </c>
      <c r="F50" s="175" t="s">
        <v>9</v>
      </c>
      <c r="G50" s="175" t="s">
        <v>10</v>
      </c>
      <c r="H50" s="175" t="s">
        <v>0</v>
      </c>
      <c r="I50" s="38"/>
      <c r="J50" s="118" t="s">
        <v>53</v>
      </c>
      <c r="K50" s="118" t="s">
        <v>54</v>
      </c>
      <c r="L50" s="118" t="s">
        <v>55</v>
      </c>
      <c r="M50" s="118" t="s">
        <v>56</v>
      </c>
      <c r="N50" s="16"/>
      <c r="O50" s="16"/>
      <c r="P50" s="16"/>
      <c r="Q50" s="16"/>
      <c r="R50" s="16"/>
      <c r="S50" s="16"/>
      <c r="T50" s="16"/>
      <c r="U50" s="16"/>
      <c r="V50" s="16"/>
      <c r="W50" s="16"/>
      <c r="X50" s="16"/>
      <c r="Y50" s="1"/>
      <c r="Z50" s="120"/>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row>
    <row r="51" spans="1:72" ht="33.6" customHeight="1">
      <c r="A51" s="257" t="s">
        <v>133</v>
      </c>
      <c r="B51" s="258"/>
      <c r="C51" s="258"/>
      <c r="D51" s="258"/>
      <c r="E51" s="31" t="s">
        <v>57</v>
      </c>
      <c r="F51" s="146">
        <v>0</v>
      </c>
      <c r="G51" s="127">
        <v>150</v>
      </c>
      <c r="H51" s="127">
        <f t="shared" ref="H51:H57" si="8">F51*G51</f>
        <v>0</v>
      </c>
      <c r="I51" s="30"/>
      <c r="J51" s="31"/>
      <c r="K51" s="31"/>
      <c r="L51" s="31"/>
      <c r="M51" s="31">
        <f>J51+K51+L51</f>
        <v>0</v>
      </c>
      <c r="N51" s="16"/>
      <c r="O51" s="16"/>
      <c r="P51" s="16"/>
      <c r="Q51" s="16"/>
      <c r="R51" s="16"/>
      <c r="S51" s="16"/>
      <c r="T51" s="16"/>
      <c r="U51" s="16"/>
      <c r="V51" s="16"/>
      <c r="W51" s="16"/>
      <c r="X51" s="16"/>
      <c r="Y51" s="1"/>
      <c r="Z51" s="120"/>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row>
    <row r="52" spans="1:72" ht="33.6" customHeight="1">
      <c r="A52" s="257" t="s">
        <v>134</v>
      </c>
      <c r="B52" s="258"/>
      <c r="C52" s="258"/>
      <c r="D52" s="258"/>
      <c r="E52" s="31" t="s">
        <v>57</v>
      </c>
      <c r="F52" s="146">
        <v>0</v>
      </c>
      <c r="G52" s="127">
        <v>150</v>
      </c>
      <c r="H52" s="127">
        <f t="shared" si="8"/>
        <v>0</v>
      </c>
      <c r="I52" s="30"/>
      <c r="J52" s="31"/>
      <c r="K52" s="31"/>
      <c r="L52" s="31"/>
      <c r="M52" s="31">
        <f>J52+K52+L52</f>
        <v>0</v>
      </c>
      <c r="N52" s="16"/>
      <c r="O52" s="16"/>
      <c r="P52" s="16"/>
      <c r="Q52" s="16"/>
      <c r="R52" s="16"/>
      <c r="S52" s="16"/>
      <c r="T52" s="16"/>
      <c r="U52" s="16"/>
      <c r="V52" s="16"/>
      <c r="W52" s="16"/>
      <c r="X52" s="16"/>
      <c r="Y52" s="1"/>
      <c r="Z52" s="120"/>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row>
    <row r="53" spans="1:72" ht="33.6" customHeight="1">
      <c r="A53" s="257" t="s">
        <v>58</v>
      </c>
      <c r="B53" s="258"/>
      <c r="C53" s="258"/>
      <c r="D53" s="258"/>
      <c r="E53" s="31" t="s">
        <v>57</v>
      </c>
      <c r="F53" s="146">
        <v>0</v>
      </c>
      <c r="G53" s="127">
        <v>60</v>
      </c>
      <c r="H53" s="127">
        <f t="shared" si="8"/>
        <v>0</v>
      </c>
      <c r="I53" s="30"/>
      <c r="J53" s="31"/>
      <c r="K53" s="31"/>
      <c r="L53" s="31"/>
      <c r="M53" s="31">
        <f>J53+K53+L53</f>
        <v>0</v>
      </c>
      <c r="N53" s="16"/>
      <c r="O53" s="16"/>
      <c r="P53" s="16"/>
      <c r="Q53" s="16"/>
      <c r="R53" s="16"/>
      <c r="S53" s="16"/>
      <c r="T53" s="16"/>
      <c r="U53" s="16"/>
      <c r="V53" s="16"/>
      <c r="W53" s="16"/>
      <c r="X53" s="16"/>
      <c r="Y53" s="1"/>
      <c r="Z53" s="120"/>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row>
    <row r="54" spans="1:72" ht="33.6" customHeight="1">
      <c r="A54" s="257" t="s">
        <v>135</v>
      </c>
      <c r="B54" s="258"/>
      <c r="C54" s="258"/>
      <c r="D54" s="258"/>
      <c r="E54" s="31" t="s">
        <v>57</v>
      </c>
      <c r="F54" s="146">
        <v>0</v>
      </c>
      <c r="G54" s="127">
        <v>120</v>
      </c>
      <c r="H54" s="127">
        <f t="shared" si="8"/>
        <v>0</v>
      </c>
      <c r="I54" s="30"/>
      <c r="J54" s="31"/>
      <c r="K54" s="31"/>
      <c r="L54" s="31"/>
      <c r="M54" s="31">
        <f>J54+K54+L54</f>
        <v>0</v>
      </c>
      <c r="N54" s="16"/>
      <c r="O54" s="16"/>
      <c r="P54" s="16"/>
      <c r="Q54" s="16"/>
      <c r="R54" s="16"/>
      <c r="S54" s="16"/>
      <c r="T54" s="16"/>
      <c r="U54" s="16"/>
      <c r="V54" s="16"/>
      <c r="W54" s="16"/>
      <c r="X54" s="16"/>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33.6" customHeight="1">
      <c r="A55" s="257"/>
      <c r="B55" s="258"/>
      <c r="C55" s="258"/>
      <c r="D55" s="258"/>
      <c r="E55" s="31" t="s">
        <v>57</v>
      </c>
      <c r="F55" s="146">
        <v>0</v>
      </c>
      <c r="G55" s="127"/>
      <c r="H55" s="127">
        <f t="shared" si="8"/>
        <v>0</v>
      </c>
      <c r="I55" s="30"/>
      <c r="J55" s="31"/>
      <c r="K55" s="31"/>
      <c r="L55" s="31"/>
      <c r="M55" s="31">
        <f t="shared" ref="M55:M57" si="9">J55+K55+L55</f>
        <v>0</v>
      </c>
      <c r="N55" s="16"/>
      <c r="O55" s="16"/>
      <c r="P55" s="16"/>
      <c r="Q55" s="16"/>
      <c r="R55" s="16"/>
      <c r="S55" s="16"/>
      <c r="T55" s="16"/>
      <c r="U55" s="16"/>
      <c r="V55" s="16"/>
      <c r="W55" s="16"/>
      <c r="X55" s="16"/>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33.6" customHeight="1">
      <c r="A56" s="257"/>
      <c r="B56" s="258"/>
      <c r="C56" s="258"/>
      <c r="D56" s="258"/>
      <c r="E56" s="31" t="s">
        <v>59</v>
      </c>
      <c r="F56" s="146">
        <v>0</v>
      </c>
      <c r="G56" s="127"/>
      <c r="H56" s="127">
        <f t="shared" si="8"/>
        <v>0</v>
      </c>
      <c r="I56" s="30"/>
      <c r="J56" s="31"/>
      <c r="K56" s="31"/>
      <c r="L56" s="31"/>
      <c r="M56" s="31">
        <f t="shared" si="9"/>
        <v>0</v>
      </c>
      <c r="N56" s="16"/>
      <c r="O56" s="16"/>
      <c r="P56" s="16"/>
      <c r="Q56" s="16"/>
      <c r="R56" s="16"/>
      <c r="S56" s="16"/>
      <c r="T56" s="16"/>
      <c r="U56" s="16"/>
      <c r="V56" s="16"/>
      <c r="W56" s="16"/>
      <c r="X56" s="16"/>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33.6" customHeight="1">
      <c r="A57" s="257" t="s">
        <v>60</v>
      </c>
      <c r="B57" s="258"/>
      <c r="C57" s="258"/>
      <c r="D57" s="258"/>
      <c r="E57" s="31" t="s">
        <v>61</v>
      </c>
      <c r="F57" s="146">
        <v>0</v>
      </c>
      <c r="G57" s="127">
        <v>2.5</v>
      </c>
      <c r="H57" s="127">
        <f t="shared" si="8"/>
        <v>0</v>
      </c>
      <c r="I57" s="30"/>
      <c r="J57" s="31"/>
      <c r="K57" s="31"/>
      <c r="L57" s="31"/>
      <c r="M57" s="31">
        <f t="shared" si="9"/>
        <v>0</v>
      </c>
      <c r="N57" s="16"/>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16"/>
      <c r="B58" s="16"/>
      <c r="C58" s="16"/>
      <c r="D58" s="16"/>
      <c r="E58" s="16"/>
      <c r="F58" s="16"/>
      <c r="G58" s="34" t="s">
        <v>62</v>
      </c>
      <c r="H58" s="34">
        <f>SUM(H51:H57)</f>
        <v>0</v>
      </c>
      <c r="I58" s="22"/>
      <c r="J58" s="16"/>
      <c r="K58" s="16"/>
      <c r="L58" s="16"/>
      <c r="M58" s="139"/>
      <c r="N58" s="16"/>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16"/>
      <c r="B59" s="16"/>
      <c r="C59" s="16"/>
      <c r="D59" s="16"/>
      <c r="E59" s="16"/>
      <c r="F59" s="16"/>
      <c r="G59" s="118" t="s">
        <v>82</v>
      </c>
      <c r="H59" s="34">
        <f>H58+H45+H17</f>
        <v>0</v>
      </c>
      <c r="I59" s="134"/>
      <c r="J59" s="62"/>
      <c r="K59" s="16"/>
      <c r="L59" s="16"/>
      <c r="M59" s="16"/>
      <c r="N59" s="16"/>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3" t="s">
        <v>83</v>
      </c>
      <c r="B60" s="7"/>
      <c r="C60" s="7"/>
      <c r="D60" s="16"/>
      <c r="E60" s="16"/>
      <c r="F60" s="16"/>
      <c r="G60" s="1"/>
      <c r="H60" s="42"/>
      <c r="I60" s="9"/>
      <c r="J60" s="62"/>
      <c r="K60" s="7"/>
      <c r="L60" s="16"/>
      <c r="M60" s="16"/>
      <c r="N60" s="16"/>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56" t="s">
        <v>7</v>
      </c>
      <c r="B61" s="256"/>
      <c r="C61" s="256"/>
      <c r="D61" s="256"/>
      <c r="E61" s="43" t="s">
        <v>8</v>
      </c>
      <c r="F61" s="119" t="s">
        <v>9</v>
      </c>
      <c r="G61" s="119" t="s">
        <v>10</v>
      </c>
      <c r="H61" s="44" t="s">
        <v>0</v>
      </c>
      <c r="I61" s="45" t="s">
        <v>84</v>
      </c>
      <c r="J61" s="46"/>
      <c r="K61" s="46" t="s">
        <v>85</v>
      </c>
      <c r="L61" s="47"/>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36" t="s">
        <v>86</v>
      </c>
      <c r="B62" s="237"/>
      <c r="C62" s="237"/>
      <c r="D62" s="237"/>
      <c r="E62" s="123" t="s">
        <v>87</v>
      </c>
      <c r="F62" s="128"/>
      <c r="G62" s="36">
        <v>2200</v>
      </c>
      <c r="H62" s="48">
        <f>(F62*G62)</f>
        <v>0</v>
      </c>
      <c r="I62" s="49"/>
      <c r="J62" s="50"/>
      <c r="K62" s="51"/>
      <c r="L62" s="62"/>
      <c r="M62" s="16"/>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15.75">
      <c r="A63" s="236" t="s">
        <v>88</v>
      </c>
      <c r="B63" s="237"/>
      <c r="C63" s="237"/>
      <c r="D63" s="237"/>
      <c r="E63" s="123" t="s">
        <v>87</v>
      </c>
      <c r="F63" s="128"/>
      <c r="G63" s="36">
        <v>2000</v>
      </c>
      <c r="H63" s="48">
        <f t="shared" ref="H63:H84" si="10">(F63*G63)</f>
        <v>0</v>
      </c>
      <c r="I63" s="49"/>
      <c r="J63" s="50"/>
      <c r="K63" s="51"/>
      <c r="L63" s="62"/>
      <c r="M63" s="16"/>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15.75">
      <c r="A64" s="236" t="s">
        <v>89</v>
      </c>
      <c r="B64" s="237"/>
      <c r="C64" s="237"/>
      <c r="D64" s="237"/>
      <c r="E64" s="123" t="s">
        <v>87</v>
      </c>
      <c r="F64" s="128"/>
      <c r="G64" s="36">
        <v>7000</v>
      </c>
      <c r="H64" s="48">
        <f t="shared" si="10"/>
        <v>0</v>
      </c>
      <c r="I64" s="49"/>
      <c r="J64" s="50"/>
      <c r="K64" s="51"/>
      <c r="L64" s="62"/>
      <c r="M64" s="16"/>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15.75">
      <c r="A65" s="236" t="s">
        <v>90</v>
      </c>
      <c r="B65" s="237"/>
      <c r="C65" s="237"/>
      <c r="D65" s="237"/>
      <c r="E65" s="123" t="s">
        <v>87</v>
      </c>
      <c r="F65" s="128"/>
      <c r="G65" s="36">
        <v>15200</v>
      </c>
      <c r="H65" s="48">
        <f t="shared" si="10"/>
        <v>0</v>
      </c>
      <c r="I65" s="49"/>
      <c r="J65" s="50"/>
      <c r="K65" s="51"/>
      <c r="L65" s="62"/>
      <c r="M65" s="16"/>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15.75">
      <c r="A66" s="236" t="s">
        <v>91</v>
      </c>
      <c r="B66" s="237"/>
      <c r="C66" s="237"/>
      <c r="D66" s="237"/>
      <c r="E66" s="123" t="s">
        <v>87</v>
      </c>
      <c r="F66" s="128"/>
      <c r="G66" s="36">
        <v>2200</v>
      </c>
      <c r="H66" s="48">
        <f t="shared" si="10"/>
        <v>0</v>
      </c>
      <c r="I66" s="55"/>
      <c r="J66" s="50"/>
      <c r="K66" s="51"/>
      <c r="L66" s="62"/>
      <c r="M66" s="16"/>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15.75">
      <c r="A67" s="236" t="s">
        <v>92</v>
      </c>
      <c r="B67" s="237"/>
      <c r="C67" s="237"/>
      <c r="D67" s="237"/>
      <c r="E67" s="123" t="s">
        <v>87</v>
      </c>
      <c r="F67" s="128"/>
      <c r="G67" s="36">
        <v>2000</v>
      </c>
      <c r="H67" s="48">
        <f t="shared" si="10"/>
        <v>0</v>
      </c>
      <c r="I67" s="49"/>
      <c r="J67" s="50"/>
      <c r="K67" s="51"/>
      <c r="L67" s="62"/>
      <c r="M67" s="16"/>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15.75">
      <c r="A68" s="236" t="s">
        <v>93</v>
      </c>
      <c r="B68" s="237"/>
      <c r="C68" s="237"/>
      <c r="D68" s="237"/>
      <c r="E68" s="123" t="s">
        <v>87</v>
      </c>
      <c r="F68" s="128"/>
      <c r="G68" s="36">
        <v>2500</v>
      </c>
      <c r="H68" s="48">
        <f t="shared" si="10"/>
        <v>0</v>
      </c>
      <c r="I68" s="55"/>
      <c r="J68" s="50"/>
      <c r="K68" s="51"/>
      <c r="L68" s="62"/>
      <c r="M68" s="16"/>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15.75">
      <c r="A69" s="236" t="s">
        <v>94</v>
      </c>
      <c r="B69" s="237"/>
      <c r="C69" s="237"/>
      <c r="D69" s="237"/>
      <c r="E69" s="123" t="s">
        <v>87</v>
      </c>
      <c r="F69" s="128"/>
      <c r="G69" s="36">
        <v>1600</v>
      </c>
      <c r="H69" s="48">
        <f t="shared" si="10"/>
        <v>0</v>
      </c>
      <c r="I69" s="49"/>
      <c r="J69" s="50"/>
      <c r="K69" s="51"/>
      <c r="L69" s="62"/>
      <c r="M69" s="16"/>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236" t="s">
        <v>95</v>
      </c>
      <c r="B70" s="237"/>
      <c r="C70" s="237"/>
      <c r="D70" s="237"/>
      <c r="E70" s="123" t="s">
        <v>87</v>
      </c>
      <c r="F70" s="128"/>
      <c r="G70" s="36">
        <v>1100</v>
      </c>
      <c r="H70" s="48">
        <f t="shared" si="10"/>
        <v>0</v>
      </c>
      <c r="I70" s="49"/>
      <c r="J70" s="50"/>
      <c r="K70" s="51"/>
      <c r="L70" s="62"/>
      <c r="M70" s="16"/>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36" t="s">
        <v>96</v>
      </c>
      <c r="B71" s="237"/>
      <c r="C71" s="237"/>
      <c r="D71" s="237"/>
      <c r="E71" s="123" t="s">
        <v>87</v>
      </c>
      <c r="F71" s="128"/>
      <c r="G71" s="36">
        <v>2700</v>
      </c>
      <c r="H71" s="48">
        <f t="shared" si="10"/>
        <v>0</v>
      </c>
      <c r="I71" s="59"/>
      <c r="J71" s="50"/>
      <c r="K71" s="51"/>
      <c r="L71" s="62"/>
      <c r="M71" s="16"/>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36" t="s">
        <v>97</v>
      </c>
      <c r="B72" s="237"/>
      <c r="C72" s="237"/>
      <c r="D72" s="237"/>
      <c r="E72" s="123" t="s">
        <v>87</v>
      </c>
      <c r="F72" s="128"/>
      <c r="G72" s="36">
        <v>2500</v>
      </c>
      <c r="H72" s="48">
        <f t="shared" si="10"/>
        <v>0</v>
      </c>
      <c r="I72" s="59"/>
      <c r="J72" s="50"/>
      <c r="K72" s="51"/>
      <c r="L72" s="62"/>
      <c r="M72" s="16"/>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15.75">
      <c r="A73" s="236" t="s">
        <v>98</v>
      </c>
      <c r="B73" s="237"/>
      <c r="C73" s="237"/>
      <c r="D73" s="237"/>
      <c r="E73" s="123" t="s">
        <v>87</v>
      </c>
      <c r="F73" s="128"/>
      <c r="G73" s="36">
        <v>13373</v>
      </c>
      <c r="H73" s="48">
        <f t="shared" si="10"/>
        <v>0</v>
      </c>
      <c r="I73" s="59"/>
      <c r="J73" s="50"/>
      <c r="K73" s="51"/>
      <c r="L73" s="62"/>
      <c r="M73" s="16"/>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15.75">
      <c r="A74" s="236" t="s">
        <v>99</v>
      </c>
      <c r="B74" s="237"/>
      <c r="C74" s="237"/>
      <c r="D74" s="237"/>
      <c r="E74" s="123" t="s">
        <v>87</v>
      </c>
      <c r="F74" s="128"/>
      <c r="G74" s="36">
        <v>800</v>
      </c>
      <c r="H74" s="48">
        <f t="shared" si="10"/>
        <v>0</v>
      </c>
      <c r="I74" s="59"/>
      <c r="J74" s="50"/>
      <c r="K74" s="51"/>
      <c r="L74" s="62"/>
      <c r="M74" s="16"/>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236" t="s">
        <v>156</v>
      </c>
      <c r="B75" s="237"/>
      <c r="C75" s="237"/>
      <c r="D75" s="237"/>
      <c r="E75" s="4" t="s">
        <v>87</v>
      </c>
      <c r="F75" s="128"/>
      <c r="G75" s="31">
        <v>1900</v>
      </c>
      <c r="H75" s="60">
        <f t="shared" si="10"/>
        <v>0</v>
      </c>
      <c r="I75" s="61"/>
      <c r="J75" s="50"/>
      <c r="K75" s="51"/>
      <c r="L75" s="62"/>
      <c r="M75" s="16"/>
      <c r="N75" s="16"/>
      <c r="O75" s="16"/>
      <c r="P75" s="16"/>
      <c r="Q75" s="16"/>
      <c r="R75" s="16"/>
      <c r="S75" s="16"/>
      <c r="T75" s="16"/>
      <c r="U75" s="16"/>
      <c r="V75" s="16"/>
      <c r="W75" s="16"/>
      <c r="X75" s="16"/>
      <c r="Y75" s="16"/>
      <c r="Z75" s="17"/>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row>
    <row r="76" spans="1:72" ht="15.75">
      <c r="A76" s="236" t="s">
        <v>101</v>
      </c>
      <c r="B76" s="237"/>
      <c r="C76" s="237"/>
      <c r="D76" s="237"/>
      <c r="E76" s="123" t="s">
        <v>87</v>
      </c>
      <c r="F76" s="128"/>
      <c r="G76" s="36">
        <v>2000</v>
      </c>
      <c r="H76" s="48">
        <f t="shared" si="10"/>
        <v>0</v>
      </c>
      <c r="I76" s="59"/>
      <c r="J76" s="50"/>
      <c r="K76" s="51"/>
      <c r="L76" s="62"/>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36" t="s">
        <v>102</v>
      </c>
      <c r="B77" s="237"/>
      <c r="C77" s="237"/>
      <c r="D77" s="237"/>
      <c r="E77" s="123" t="s">
        <v>87</v>
      </c>
      <c r="F77" s="128"/>
      <c r="G77" s="36">
        <v>200</v>
      </c>
      <c r="H77" s="48">
        <f t="shared" si="10"/>
        <v>0</v>
      </c>
      <c r="I77" s="59"/>
      <c r="J77" s="50"/>
      <c r="K77" s="51"/>
      <c r="L77" s="62"/>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15.75">
      <c r="A78" s="236" t="s">
        <v>103</v>
      </c>
      <c r="B78" s="237"/>
      <c r="C78" s="237"/>
      <c r="D78" s="237"/>
      <c r="E78" s="123" t="s">
        <v>87</v>
      </c>
      <c r="F78" s="128"/>
      <c r="G78" s="36">
        <v>1100</v>
      </c>
      <c r="H78" s="48">
        <f t="shared" si="10"/>
        <v>0</v>
      </c>
      <c r="I78" s="59"/>
      <c r="J78" s="50"/>
      <c r="K78" s="51"/>
      <c r="L78" s="62"/>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15.75">
      <c r="A79" s="236" t="s">
        <v>104</v>
      </c>
      <c r="B79" s="237"/>
      <c r="C79" s="237"/>
      <c r="D79" s="237"/>
      <c r="E79" s="123" t="s">
        <v>87</v>
      </c>
      <c r="F79" s="128"/>
      <c r="G79" s="36">
        <v>2200</v>
      </c>
      <c r="H79" s="48">
        <f t="shared" si="10"/>
        <v>0</v>
      </c>
      <c r="I79" s="59"/>
      <c r="J79" s="50"/>
      <c r="K79" s="51"/>
      <c r="L79" s="62"/>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236" t="s">
        <v>105</v>
      </c>
      <c r="B80" s="237"/>
      <c r="C80" s="237"/>
      <c r="D80" s="237"/>
      <c r="E80" s="4" t="s">
        <v>87</v>
      </c>
      <c r="F80" s="128"/>
      <c r="G80" s="31">
        <v>1420</v>
      </c>
      <c r="H80" s="60">
        <f t="shared" si="10"/>
        <v>0</v>
      </c>
      <c r="I80" s="64"/>
      <c r="J80" s="50"/>
      <c r="K80" s="51"/>
      <c r="L80" s="62"/>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236" t="s">
        <v>153</v>
      </c>
      <c r="B81" s="237"/>
      <c r="C81" s="237"/>
      <c r="D81" s="237"/>
      <c r="E81" s="4" t="s">
        <v>87</v>
      </c>
      <c r="F81" s="128"/>
      <c r="G81" s="31">
        <v>15200</v>
      </c>
      <c r="H81" s="60">
        <f t="shared" si="10"/>
        <v>0</v>
      </c>
      <c r="I81" s="166"/>
      <c r="J81" s="66"/>
      <c r="K81" s="67"/>
      <c r="L81" s="62"/>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36" t="s">
        <v>155</v>
      </c>
      <c r="B82" s="237"/>
      <c r="C82" s="237"/>
      <c r="D82" s="237"/>
      <c r="E82" s="4" t="s">
        <v>87</v>
      </c>
      <c r="F82" s="128"/>
      <c r="G82" s="31">
        <v>5800</v>
      </c>
      <c r="H82" s="60">
        <f t="shared" si="10"/>
        <v>0</v>
      </c>
      <c r="I82" s="166"/>
      <c r="J82" s="66"/>
      <c r="K82" s="67"/>
      <c r="L82" s="62"/>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36"/>
      <c r="B83" s="237"/>
      <c r="C83" s="237"/>
      <c r="D83" s="237"/>
      <c r="E83" s="4" t="s">
        <v>87</v>
      </c>
      <c r="F83" s="128"/>
      <c r="G83" s="31"/>
      <c r="H83" s="60">
        <f t="shared" si="10"/>
        <v>0</v>
      </c>
      <c r="I83" s="166"/>
      <c r="J83" s="66"/>
      <c r="K83" s="67"/>
      <c r="L83" s="62"/>
      <c r="M83" s="16"/>
      <c r="N83" s="16"/>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15.75">
      <c r="A84" s="236" t="s">
        <v>154</v>
      </c>
      <c r="B84" s="237"/>
      <c r="C84" s="237"/>
      <c r="D84" s="237"/>
      <c r="E84" s="4" t="s">
        <v>87</v>
      </c>
      <c r="F84" s="128"/>
      <c r="G84" s="31">
        <v>15000</v>
      </c>
      <c r="H84" s="60">
        <f t="shared" si="10"/>
        <v>0</v>
      </c>
      <c r="I84" s="166"/>
      <c r="J84" s="66"/>
      <c r="K84" s="67"/>
      <c r="L84" s="62"/>
      <c r="M84" s="16"/>
      <c r="N84" s="16"/>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6.5" thickBot="1">
      <c r="A85" s="236" t="s">
        <v>106</v>
      </c>
      <c r="B85" s="237"/>
      <c r="C85" s="237"/>
      <c r="D85" s="237"/>
      <c r="E85" s="123" t="s">
        <v>87</v>
      </c>
      <c r="F85" s="128"/>
      <c r="G85" s="36">
        <v>383.5</v>
      </c>
      <c r="H85" s="99">
        <f>(F85*G85)</f>
        <v>0</v>
      </c>
      <c r="I85" s="65"/>
      <c r="J85" s="66"/>
      <c r="K85" s="67"/>
      <c r="L85" s="62"/>
      <c r="M85" s="16"/>
      <c r="N85" s="16"/>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6.5" thickBot="1">
      <c r="A86" s="16"/>
      <c r="B86" s="16"/>
      <c r="C86" s="16"/>
      <c r="D86" s="16"/>
      <c r="E86" s="16"/>
      <c r="F86" s="18"/>
      <c r="G86" s="125" t="s">
        <v>107</v>
      </c>
      <c r="H86" s="110">
        <f>SUM(H62:H85)</f>
        <v>0</v>
      </c>
      <c r="I86" s="68"/>
      <c r="J86" s="69"/>
      <c r="K86" s="70"/>
      <c r="L86" s="135"/>
      <c r="M86" s="7"/>
      <c r="N86" s="7"/>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16"/>
      <c r="B87" s="16"/>
      <c r="C87" s="16"/>
      <c r="D87" s="16"/>
      <c r="E87" s="16"/>
      <c r="F87" s="7"/>
      <c r="G87" s="38"/>
      <c r="H87" s="22"/>
      <c r="I87" s="71"/>
      <c r="J87" s="18"/>
      <c r="K87" s="137"/>
      <c r="L87" s="136"/>
      <c r="M87" s="7"/>
      <c r="N87" s="7"/>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5.75">
      <c r="A88" s="16"/>
      <c r="B88" s="16"/>
      <c r="C88" s="16"/>
      <c r="D88" s="16"/>
      <c r="E88" s="138">
        <v>0</v>
      </c>
      <c r="F88" s="7"/>
      <c r="G88" s="38"/>
      <c r="H88" s="142">
        <f>+E88</f>
        <v>0</v>
      </c>
      <c r="I88" s="245" t="s">
        <v>130</v>
      </c>
      <c r="J88" s="230" t="s">
        <v>108</v>
      </c>
      <c r="K88" s="232"/>
      <c r="L88" s="16"/>
      <c r="M88" s="7"/>
      <c r="N88" s="233"/>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234" t="s">
        <v>109</v>
      </c>
      <c r="G89" s="235"/>
      <c r="H89" s="73">
        <f>H59+H86</f>
        <v>0</v>
      </c>
      <c r="I89" s="246"/>
      <c r="J89" s="231"/>
      <c r="K89" s="232"/>
      <c r="L89" s="16"/>
      <c r="M89" s="7"/>
      <c r="N89" s="233"/>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27"/>
      <c r="F90" s="74" t="s">
        <v>110</v>
      </c>
      <c r="G90" s="75">
        <v>0.25</v>
      </c>
      <c r="H90" s="116">
        <f>H89*G90</f>
        <v>0</v>
      </c>
      <c r="I90" s="115">
        <f>+M96</f>
        <v>0</v>
      </c>
      <c r="J90" s="117">
        <f>H90-M96</f>
        <v>0</v>
      </c>
      <c r="K90" s="9"/>
      <c r="L90" s="9"/>
      <c r="M90" s="9"/>
      <c r="N90" s="126" t="s">
        <v>132</v>
      </c>
      <c r="O90" s="12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16"/>
      <c r="B91" s="16"/>
      <c r="C91" s="16"/>
      <c r="D91" s="16"/>
      <c r="E91" s="27"/>
      <c r="F91" s="77" t="s">
        <v>111</v>
      </c>
      <c r="G91" s="78"/>
      <c r="H91" s="13">
        <f>H89+H90</f>
        <v>0</v>
      </c>
      <c r="I91" s="20"/>
      <c r="J91" s="79"/>
      <c r="K91" s="22"/>
      <c r="L91" s="22"/>
      <c r="M91" s="7"/>
      <c r="N91" s="126"/>
      <c r="O91" s="12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16"/>
      <c r="B92" s="16"/>
      <c r="C92" s="16"/>
      <c r="D92" s="16"/>
      <c r="E92" s="27"/>
      <c r="F92" s="124" t="s">
        <v>113</v>
      </c>
      <c r="G92" s="82">
        <v>0.06</v>
      </c>
      <c r="H92" s="13">
        <f>H91*G92</f>
        <v>0</v>
      </c>
      <c r="I92" s="83"/>
      <c r="J92" s="80"/>
      <c r="K92" s="81" t="s">
        <v>112</v>
      </c>
      <c r="L92" s="111" t="s">
        <v>131</v>
      </c>
      <c r="M92" s="7"/>
      <c r="N92" s="135"/>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16"/>
      <c r="B93" s="16"/>
      <c r="C93" s="16"/>
      <c r="D93" s="16"/>
      <c r="E93" s="27"/>
      <c r="F93" s="4" t="s">
        <v>115</v>
      </c>
      <c r="G93" s="77"/>
      <c r="H93" s="13">
        <f>H91+H92</f>
        <v>0</v>
      </c>
      <c r="I93" s="80"/>
      <c r="J93" s="80" t="s">
        <v>114</v>
      </c>
      <c r="K93" s="6">
        <f>+H17</f>
        <v>0</v>
      </c>
      <c r="L93" s="112"/>
      <c r="M93" s="135"/>
      <c r="N93" s="7"/>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16"/>
      <c r="B94" s="16"/>
      <c r="C94" s="16"/>
      <c r="D94" s="16"/>
      <c r="E94" s="16"/>
      <c r="F94" s="124" t="s">
        <v>117</v>
      </c>
      <c r="G94" s="82">
        <v>0.2</v>
      </c>
      <c r="H94" s="13">
        <f>H93*G94</f>
        <v>0</v>
      </c>
      <c r="I94" s="80"/>
      <c r="J94" s="80" t="s">
        <v>116</v>
      </c>
      <c r="K94" s="6">
        <f>H44</f>
        <v>0</v>
      </c>
      <c r="L94" s="112"/>
      <c r="M94" s="135"/>
      <c r="N94" s="7"/>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16"/>
      <c r="B95" s="16"/>
      <c r="C95" s="16"/>
      <c r="D95" s="16"/>
      <c r="E95" s="16"/>
      <c r="F95" s="124" t="s">
        <v>119</v>
      </c>
      <c r="G95" s="74"/>
      <c r="H95" s="85">
        <f>H93+H94</f>
        <v>0</v>
      </c>
      <c r="I95" s="13"/>
      <c r="J95" s="80" t="s">
        <v>118</v>
      </c>
      <c r="K95" s="6">
        <f>H59-H46</f>
        <v>0</v>
      </c>
      <c r="L95" s="112"/>
      <c r="M95" s="84" t="s">
        <v>127</v>
      </c>
      <c r="N95" s="7"/>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16"/>
      <c r="B96" s="16"/>
      <c r="C96" s="16"/>
      <c r="D96" s="16"/>
      <c r="E96" s="16"/>
      <c r="F96" s="124" t="s">
        <v>125</v>
      </c>
      <c r="G96" s="87"/>
      <c r="H96" s="97">
        <f>'MAT (9)'!H124</f>
        <v>0</v>
      </c>
      <c r="I96" s="88" t="s">
        <v>120</v>
      </c>
      <c r="J96" s="86" t="s">
        <v>56</v>
      </c>
      <c r="K96" s="6">
        <f>SUM(K93:K95)</f>
        <v>0</v>
      </c>
      <c r="L96" s="113">
        <f>H95-H94</f>
        <v>0</v>
      </c>
      <c r="M96" s="114">
        <f>+(L96-K96)*0.3</f>
        <v>0</v>
      </c>
      <c r="N96" s="7"/>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16"/>
      <c r="B97" s="16" t="s">
        <v>121</v>
      </c>
      <c r="C97" s="16"/>
      <c r="D97" s="16"/>
      <c r="E97" s="16"/>
      <c r="F97" s="124" t="s">
        <v>126</v>
      </c>
      <c r="G97" s="90"/>
      <c r="H97" s="98">
        <f>H95+H96</f>
        <v>0</v>
      </c>
      <c r="I97" s="13"/>
      <c r="J97" s="89" t="e">
        <f>H95/H89</f>
        <v>#DIV/0!</v>
      </c>
      <c r="K97" s="7"/>
      <c r="L97" s="7"/>
      <c r="M97" s="23"/>
      <c r="N97" s="7"/>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16"/>
      <c r="B98" s="139" t="s">
        <v>122</v>
      </c>
      <c r="C98" s="139" t="s">
        <v>123</v>
      </c>
      <c r="D98" s="140" t="s">
        <v>124</v>
      </c>
      <c r="E98" s="132"/>
      <c r="F98" s="7"/>
      <c r="G98" s="92"/>
      <c r="H98" s="9"/>
      <c r="I98" s="7"/>
      <c r="J98" s="7"/>
      <c r="K98" s="7"/>
      <c r="L98" s="7"/>
      <c r="M98" s="9"/>
      <c r="N98" s="91"/>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16"/>
      <c r="B99" s="141">
        <v>0.27500000000000002</v>
      </c>
      <c r="C99" s="141">
        <v>0.05</v>
      </c>
      <c r="D99" s="141">
        <f>B99+C99</f>
        <v>0.32500000000000001</v>
      </c>
      <c r="E99" s="16"/>
      <c r="F99" s="92"/>
      <c r="G99" s="93"/>
      <c r="H99" s="9"/>
      <c r="I99" s="7"/>
      <c r="J99" s="7"/>
      <c r="K99" s="7"/>
      <c r="L99" s="7"/>
      <c r="M99" s="9"/>
      <c r="N99" s="7"/>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16"/>
      <c r="B100" s="16"/>
      <c r="C100" s="16"/>
      <c r="D100" s="16"/>
      <c r="E100" s="16"/>
      <c r="F100" s="23"/>
      <c r="G100" s="94"/>
      <c r="H100" s="93"/>
      <c r="I100" s="27"/>
      <c r="J100" s="7"/>
      <c r="K100" s="7"/>
      <c r="L100" s="7"/>
      <c r="M100" s="7"/>
      <c r="N100" s="7"/>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1"/>
      <c r="B101" s="1"/>
      <c r="C101" s="1"/>
      <c r="D101" s="1"/>
      <c r="E101" s="1"/>
      <c r="F101" s="23"/>
      <c r="G101" s="94"/>
      <c r="H101" s="93"/>
      <c r="I101" s="95"/>
      <c r="J101" s="18"/>
      <c r="K101" s="18"/>
      <c r="L101" s="18"/>
      <c r="M101" s="18"/>
      <c r="N101" s="18"/>
      <c r="O101" s="1"/>
      <c r="P101" s="1"/>
      <c r="Q101" s="1"/>
      <c r="R101" s="1"/>
      <c r="S101" s="1"/>
      <c r="T101" s="1"/>
      <c r="U101" s="1"/>
      <c r="V101" s="1"/>
      <c r="W101" s="1"/>
      <c r="X101" s="1"/>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1"/>
      <c r="B102" s="1"/>
      <c r="C102" s="1"/>
      <c r="D102" s="1"/>
      <c r="E102" s="1"/>
      <c r="F102" s="23"/>
      <c r="G102" s="76"/>
      <c r="H102" s="76"/>
      <c r="I102" s="18"/>
      <c r="J102" s="18"/>
      <c r="K102" s="18"/>
      <c r="L102" s="18"/>
      <c r="M102" s="18"/>
      <c r="N102" s="18"/>
      <c r="O102" s="1"/>
      <c r="P102" s="1"/>
      <c r="Q102" s="1"/>
      <c r="R102" s="1"/>
      <c r="S102" s="1"/>
      <c r="T102" s="1"/>
      <c r="U102" s="1"/>
      <c r="V102" s="1"/>
      <c r="W102" s="1"/>
      <c r="X102" s="1"/>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1"/>
      <c r="B103" s="1"/>
      <c r="C103" s="1"/>
      <c r="D103" s="1"/>
      <c r="E103" s="1"/>
      <c r="F103" s="23"/>
      <c r="G103" s="5"/>
      <c r="H103" s="1"/>
      <c r="I103" s="1"/>
      <c r="J103" s="18"/>
      <c r="K103" s="18"/>
      <c r="L103" s="18"/>
      <c r="M103" s="18"/>
      <c r="N103" s="18"/>
      <c r="O103" s="1"/>
      <c r="P103" s="1"/>
      <c r="Q103" s="1"/>
      <c r="R103" s="1"/>
      <c r="S103" s="1"/>
      <c r="T103" s="1"/>
      <c r="U103" s="1"/>
      <c r="V103" s="1"/>
      <c r="W103" s="1"/>
      <c r="X103" s="1"/>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1"/>
      <c r="B104" s="1"/>
      <c r="C104" s="1"/>
      <c r="D104" s="1"/>
      <c r="E104" s="1"/>
      <c r="F104" s="1"/>
      <c r="G104" s="18"/>
      <c r="H104" s="41"/>
      <c r="I104" s="1"/>
      <c r="J104" s="1"/>
      <c r="K104" s="1"/>
      <c r="L104" s="1"/>
      <c r="M104" s="1"/>
      <c r="N104" s="1"/>
      <c r="O104" s="1"/>
      <c r="P104" s="1"/>
      <c r="Q104" s="1"/>
      <c r="R104" s="1"/>
      <c r="S104" s="1"/>
      <c r="T104" s="1"/>
      <c r="U104" s="1"/>
      <c r="V104" s="1"/>
      <c r="W104" s="1"/>
      <c r="X104" s="1"/>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1"/>
      <c r="B105" s="1"/>
      <c r="C105" s="96"/>
      <c r="D105" s="1"/>
      <c r="E105" s="1"/>
      <c r="F105" s="1"/>
      <c r="G105" s="1"/>
      <c r="H105" s="1"/>
      <c r="I105" s="1"/>
      <c r="J105" s="1"/>
      <c r="K105" s="1"/>
      <c r="L105" s="1"/>
      <c r="M105" s="1"/>
      <c r="N105" s="1"/>
      <c r="O105" s="1"/>
      <c r="P105" s="1"/>
      <c r="Q105" s="1"/>
      <c r="R105" s="1"/>
      <c r="S105" s="1"/>
      <c r="T105" s="1"/>
      <c r="U105" s="1"/>
      <c r="V105" s="1"/>
      <c r="W105" s="1"/>
      <c r="X105" s="1"/>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1"/>
      <c r="B106" s="1"/>
      <c r="C106" s="96"/>
      <c r="D106" s="1"/>
      <c r="E106" s="1"/>
      <c r="F106" s="1"/>
      <c r="G106" s="18"/>
      <c r="H106" s="41"/>
      <c r="I106" s="1"/>
      <c r="J106" s="1"/>
      <c r="K106" s="1"/>
      <c r="L106" s="1"/>
      <c r="M106" s="1"/>
      <c r="N106" s="1"/>
      <c r="O106" s="1"/>
      <c r="P106" s="1"/>
      <c r="Q106" s="1"/>
      <c r="R106" s="1"/>
      <c r="S106" s="1"/>
      <c r="T106" s="1"/>
      <c r="U106" s="1"/>
      <c r="V106" s="1"/>
      <c r="W106" s="1"/>
      <c r="X106" s="1"/>
      <c r="Y106" s="1"/>
      <c r="Z106" s="120"/>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row>
    <row r="107" spans="1:72" ht="15.75">
      <c r="A107" s="1"/>
      <c r="B107" s="1"/>
      <c r="C107" s="96"/>
      <c r="D107" s="1"/>
      <c r="E107" s="1"/>
      <c r="F107" s="1"/>
      <c r="G107" s="1"/>
      <c r="H107" s="1"/>
      <c r="I107" s="1"/>
      <c r="J107" s="1"/>
      <c r="K107" s="1"/>
      <c r="L107" s="1"/>
      <c r="M107" s="1"/>
      <c r="N107" s="1"/>
      <c r="O107" s="1"/>
      <c r="P107" s="1"/>
      <c r="Q107" s="1"/>
      <c r="R107" s="1"/>
      <c r="S107" s="1"/>
      <c r="T107" s="1"/>
      <c r="U107" s="1"/>
      <c r="V107" s="1"/>
      <c r="W107" s="1"/>
      <c r="X107" s="1"/>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1"/>
      <c r="B108" s="1"/>
      <c r="C108" s="96"/>
      <c r="D108" s="1"/>
      <c r="E108" s="1"/>
      <c r="F108" s="1"/>
      <c r="G108" s="1"/>
      <c r="H108" s="1"/>
      <c r="I108" s="1"/>
      <c r="J108" s="1"/>
      <c r="K108" s="1"/>
      <c r="L108" s="1"/>
      <c r="M108" s="1"/>
      <c r="N108" s="1"/>
      <c r="O108" s="1"/>
      <c r="P108" s="1"/>
      <c r="Q108" s="1"/>
      <c r="R108" s="1"/>
      <c r="S108" s="1"/>
      <c r="T108" s="1"/>
      <c r="U108" s="1"/>
      <c r="V108" s="1"/>
      <c r="W108" s="1"/>
      <c r="X108" s="1"/>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1"/>
      <c r="B109" s="1"/>
      <c r="C109" s="40"/>
      <c r="D109" s="96"/>
      <c r="E109" s="96"/>
      <c r="F109" s="1"/>
      <c r="G109" s="1"/>
      <c r="H109" s="1"/>
      <c r="I109" s="1"/>
      <c r="J109" s="1"/>
      <c r="K109" s="1"/>
      <c r="L109" s="1"/>
      <c r="M109" s="1"/>
      <c r="N109" s="1"/>
      <c r="O109" s="1"/>
      <c r="P109" s="1"/>
      <c r="Q109" s="1"/>
      <c r="R109" s="1"/>
      <c r="S109" s="1"/>
      <c r="T109" s="1"/>
      <c r="U109" s="1"/>
      <c r="V109" s="1"/>
      <c r="W109" s="1"/>
      <c r="X109" s="1"/>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1"/>
      <c r="B110" s="96"/>
      <c r="C110" s="1"/>
      <c r="D110" s="1"/>
      <c r="E110" s="1"/>
      <c r="F110" s="1"/>
      <c r="G110" s="1"/>
      <c r="H110" s="1"/>
      <c r="I110" s="1"/>
      <c r="J110" s="1"/>
      <c r="K110" s="1"/>
      <c r="L110" s="1"/>
      <c r="M110" s="1"/>
      <c r="N110" s="1"/>
      <c r="O110" s="1"/>
      <c r="P110" s="1"/>
      <c r="Q110" s="1"/>
      <c r="R110" s="1"/>
      <c r="S110" s="1"/>
      <c r="T110" s="1"/>
      <c r="U110" s="1"/>
      <c r="V110" s="1"/>
      <c r="W110" s="1"/>
      <c r="X110" s="1"/>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1"/>
      <c r="B111" s="96"/>
      <c r="C111" s="1"/>
      <c r="D111" s="1"/>
      <c r="E111" s="1"/>
      <c r="F111" s="1"/>
      <c r="G111" s="1"/>
      <c r="H111" s="1"/>
      <c r="I111" s="1"/>
      <c r="J111" s="1"/>
      <c r="K111" s="1"/>
      <c r="L111" s="1"/>
      <c r="M111" s="1"/>
      <c r="N111" s="1"/>
      <c r="O111" s="1"/>
      <c r="P111" s="1"/>
      <c r="Q111" s="1"/>
      <c r="R111" s="1"/>
      <c r="S111" s="1"/>
      <c r="T111" s="1"/>
      <c r="U111" s="1"/>
      <c r="V111" s="1"/>
      <c r="W111" s="1"/>
      <c r="X111" s="1"/>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5.75">
      <c r="A112" s="1"/>
      <c r="B112" s="96"/>
      <c r="C112" s="96"/>
      <c r="D112" s="96"/>
      <c r="E112" s="96"/>
      <c r="F112" s="1"/>
      <c r="G112" s="1"/>
      <c r="H112" s="1"/>
      <c r="I112" s="1"/>
      <c r="J112" s="1"/>
      <c r="K112" s="1"/>
      <c r="L112" s="1"/>
      <c r="M112" s="1"/>
      <c r="N112" s="1"/>
      <c r="O112" s="1"/>
      <c r="P112" s="1"/>
      <c r="Q112" s="1"/>
      <c r="R112" s="1"/>
      <c r="S112" s="1"/>
      <c r="T112" s="1"/>
      <c r="U112" s="1"/>
      <c r="V112" s="1"/>
      <c r="W112" s="1"/>
      <c r="X112" s="1"/>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5.75">
      <c r="A113" s="1"/>
      <c r="B113" s="1"/>
      <c r="C113" s="1"/>
      <c r="D113" s="1"/>
      <c r="E113" s="1"/>
      <c r="F113" s="96"/>
      <c r="G113" s="72"/>
      <c r="H113" s="1"/>
      <c r="I113" s="1"/>
      <c r="J113" s="1"/>
      <c r="K113" s="1"/>
      <c r="L113" s="1"/>
      <c r="M113" s="1"/>
      <c r="N113" s="1"/>
      <c r="O113" s="1"/>
      <c r="P113" s="1"/>
      <c r="Q113" s="1"/>
      <c r="R113" s="1"/>
      <c r="S113" s="1"/>
      <c r="T113" s="1"/>
      <c r="U113" s="1"/>
      <c r="V113" s="1"/>
      <c r="W113" s="1"/>
      <c r="X113" s="1"/>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
      <c r="B118" s="1"/>
      <c r="C118" s="1"/>
      <c r="D118" s="1"/>
      <c r="E118" s="1"/>
      <c r="F118" s="1"/>
      <c r="G118" s="1"/>
      <c r="H118" s="1"/>
      <c r="I118" s="1"/>
      <c r="J118" s="1"/>
      <c r="K118" s="1"/>
      <c r="L118" s="1"/>
      <c r="O118" s="1"/>
      <c r="P118" s="1"/>
      <c r="Q118" s="1"/>
      <c r="R118" s="1"/>
      <c r="S118" s="1"/>
      <c r="T118" s="1"/>
      <c r="U118" s="1"/>
      <c r="V118" s="1"/>
      <c r="W118" s="1"/>
      <c r="X118" s="1"/>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F119" s="1"/>
      <c r="G119" s="1"/>
      <c r="H119" s="1"/>
      <c r="I119" s="1"/>
      <c r="J119" s="1"/>
      <c r="K119" s="1"/>
      <c r="L119" s="1"/>
      <c r="O119" s="1"/>
      <c r="P119" s="1"/>
      <c r="Q119" s="1"/>
      <c r="R119" s="1"/>
      <c r="S119" s="1"/>
      <c r="T119" s="1"/>
      <c r="U119" s="1"/>
      <c r="V119" s="1"/>
      <c r="W119" s="1"/>
      <c r="X119" s="1"/>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J120" s="1"/>
      <c r="K120" s="1"/>
      <c r="L120" s="1"/>
      <c r="M120" s="1"/>
      <c r="N120" s="1"/>
      <c r="O120" s="1"/>
      <c r="P120" s="1"/>
      <c r="Q120" s="1"/>
      <c r="R120" s="1"/>
      <c r="S120" s="1"/>
      <c r="T120" s="1"/>
      <c r="U120" s="1"/>
      <c r="V120" s="1"/>
      <c r="W120" s="1"/>
      <c r="X120" s="1"/>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sheetData>
  <mergeCells count="78">
    <mergeCell ref="A15:D15"/>
    <mergeCell ref="A1:H1"/>
    <mergeCell ref="A2:H2"/>
    <mergeCell ref="B5:J5"/>
    <mergeCell ref="A8:D8"/>
    <mergeCell ref="J8:M8"/>
    <mergeCell ref="A9:D9"/>
    <mergeCell ref="A10:D10"/>
    <mergeCell ref="A11:D11"/>
    <mergeCell ref="A12:D12"/>
    <mergeCell ref="A13:D13"/>
    <mergeCell ref="A14:D14"/>
    <mergeCell ref="A28:D28"/>
    <mergeCell ref="A16:D16"/>
    <mergeCell ref="O19:U19"/>
    <mergeCell ref="V19:X19"/>
    <mergeCell ref="A20:D20"/>
    <mergeCell ref="A21:D21"/>
    <mergeCell ref="A22:D22"/>
    <mergeCell ref="A23:D23"/>
    <mergeCell ref="A24:D24"/>
    <mergeCell ref="A25:D25"/>
    <mergeCell ref="A26:D26"/>
    <mergeCell ref="A27:D27"/>
    <mergeCell ref="A41:D41"/>
    <mergeCell ref="A29:D29"/>
    <mergeCell ref="A30:D30"/>
    <mergeCell ref="A31:D31"/>
    <mergeCell ref="A32:D32"/>
    <mergeCell ref="A33:D33"/>
    <mergeCell ref="A34:D34"/>
    <mergeCell ref="A35:D35"/>
    <mergeCell ref="A36:D36"/>
    <mergeCell ref="A38:D38"/>
    <mergeCell ref="A39:D39"/>
    <mergeCell ref="A40:D40"/>
    <mergeCell ref="A57:D57"/>
    <mergeCell ref="A42:D42"/>
    <mergeCell ref="A43:D43"/>
    <mergeCell ref="A46:D46"/>
    <mergeCell ref="A49:D49"/>
    <mergeCell ref="A50:D50"/>
    <mergeCell ref="A51:D51"/>
    <mergeCell ref="A52:D52"/>
    <mergeCell ref="A53:D53"/>
    <mergeCell ref="A54:D54"/>
    <mergeCell ref="A55:D55"/>
    <mergeCell ref="A56:D56"/>
    <mergeCell ref="A72:D72"/>
    <mergeCell ref="A61:D61"/>
    <mergeCell ref="A62:D62"/>
    <mergeCell ref="A63:D63"/>
    <mergeCell ref="A64:D64"/>
    <mergeCell ref="A65:D65"/>
    <mergeCell ref="A66:D66"/>
    <mergeCell ref="A67:D67"/>
    <mergeCell ref="A68:D68"/>
    <mergeCell ref="A69:D69"/>
    <mergeCell ref="A70:D70"/>
    <mergeCell ref="A71:D71"/>
    <mergeCell ref="A84:D84"/>
    <mergeCell ref="A73:D73"/>
    <mergeCell ref="A74:D74"/>
    <mergeCell ref="A75:D75"/>
    <mergeCell ref="A76:D76"/>
    <mergeCell ref="A77:D77"/>
    <mergeCell ref="A78:D78"/>
    <mergeCell ref="A79:D79"/>
    <mergeCell ref="A80:D80"/>
    <mergeCell ref="A81:D81"/>
    <mergeCell ref="A82:D82"/>
    <mergeCell ref="A83:D83"/>
    <mergeCell ref="A85:D85"/>
    <mergeCell ref="I88:I89"/>
    <mergeCell ref="J88:J89"/>
    <mergeCell ref="K88:K89"/>
    <mergeCell ref="N88:N89"/>
    <mergeCell ref="F89:G89"/>
  </mergeCells>
  <pageMargins left="0.7" right="0.7" top="0.75" bottom="0.75" header="0.3" footer="0.3"/>
  <pageSetup paperSize="9" scale="29" fitToWidth="0" orientation="landscape" horizontalDpi="300" verticalDpi="300" r:id="rId1"/>
  <rowBreaks count="1" manualBreakCount="1">
    <brk id="99"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09D00-12F6-4728-B127-8E38DE5B3EB2}">
  <sheetPr>
    <pageSetUpPr fitToPage="1"/>
  </sheetPr>
  <dimension ref="A1:BT147"/>
  <sheetViews>
    <sheetView view="pageBreakPreview" topLeftCell="A94" zoomScale="87" zoomScaleNormal="70" zoomScaleSheetLayoutView="87" workbookViewId="0">
      <selection activeCell="I31" sqref="I31"/>
    </sheetView>
  </sheetViews>
  <sheetFormatPr baseColWidth="10" defaultColWidth="10.7109375" defaultRowHeight="15"/>
  <cols>
    <col min="3" max="3" width="11.42578125" customWidth="1"/>
    <col min="4" max="4" width="21.7109375" bestFit="1" customWidth="1"/>
    <col min="5" max="6" width="11.42578125" customWidth="1"/>
    <col min="7" max="7" width="13.42578125" customWidth="1"/>
    <col min="8" max="8" width="15.42578125" customWidth="1"/>
    <col min="10" max="10" width="13" customWidth="1"/>
    <col min="11" max="12" width="13.42578125" customWidth="1"/>
    <col min="13" max="13" width="12.42578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137</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184</v>
      </c>
      <c r="B9" s="274"/>
      <c r="C9" s="274"/>
      <c r="D9" s="275"/>
      <c r="E9" s="4" t="s">
        <v>11</v>
      </c>
      <c r="F9" s="129">
        <v>6</v>
      </c>
      <c r="G9" s="129">
        <v>2540.0100000000002</v>
      </c>
      <c r="H9" s="148">
        <f>G9*F9</f>
        <v>15240.060000000001</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66" t="s">
        <v>185</v>
      </c>
      <c r="B10" s="267"/>
      <c r="C10" s="267"/>
      <c r="D10" s="268"/>
      <c r="E10" s="4" t="s">
        <v>11</v>
      </c>
      <c r="F10" s="129">
        <v>6</v>
      </c>
      <c r="G10" s="129">
        <v>1001</v>
      </c>
      <c r="H10" s="148">
        <f t="shared" ref="H10:H29" si="0">G10*F10</f>
        <v>6006</v>
      </c>
      <c r="I10" s="38"/>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66" t="s">
        <v>186</v>
      </c>
      <c r="B11" s="267"/>
      <c r="C11" s="267"/>
      <c r="D11" s="268"/>
      <c r="E11" s="4" t="s">
        <v>11</v>
      </c>
      <c r="F11" s="129">
        <v>4</v>
      </c>
      <c r="G11" s="129">
        <v>450.5</v>
      </c>
      <c r="H11" s="148">
        <f t="shared" si="0"/>
        <v>1802</v>
      </c>
      <c r="I11" s="38"/>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66" t="s">
        <v>187</v>
      </c>
      <c r="B12" s="267"/>
      <c r="C12" s="267"/>
      <c r="D12" s="268"/>
      <c r="E12" s="4" t="s">
        <v>11</v>
      </c>
      <c r="F12" s="129">
        <v>4</v>
      </c>
      <c r="G12" s="129">
        <v>136.52000000000001</v>
      </c>
      <c r="H12" s="148">
        <f t="shared" si="0"/>
        <v>546.08000000000004</v>
      </c>
      <c r="I12" s="38"/>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66" t="s">
        <v>188</v>
      </c>
      <c r="B13" s="267"/>
      <c r="C13" s="267"/>
      <c r="D13" s="268"/>
      <c r="E13" s="4" t="s">
        <v>11</v>
      </c>
      <c r="F13" s="129">
        <v>2</v>
      </c>
      <c r="G13" s="129">
        <v>620.97</v>
      </c>
      <c r="H13" s="148">
        <f t="shared" si="0"/>
        <v>1241.94</v>
      </c>
      <c r="I13" s="38"/>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66" t="s">
        <v>189</v>
      </c>
      <c r="B14" s="267"/>
      <c r="C14" s="267"/>
      <c r="D14" s="268"/>
      <c r="E14" s="4" t="s">
        <v>11</v>
      </c>
      <c r="F14" s="129">
        <v>6</v>
      </c>
      <c r="G14" s="129">
        <v>382.32</v>
      </c>
      <c r="H14" s="148">
        <f t="shared" si="0"/>
        <v>2293.92</v>
      </c>
      <c r="I14" s="38"/>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66" t="s">
        <v>190</v>
      </c>
      <c r="B15" s="267"/>
      <c r="C15" s="267"/>
      <c r="D15" s="268"/>
      <c r="E15" s="4" t="s">
        <v>11</v>
      </c>
      <c r="F15" s="129">
        <v>6</v>
      </c>
      <c r="G15" s="129">
        <v>200</v>
      </c>
      <c r="H15" s="148">
        <f t="shared" si="0"/>
        <v>1200</v>
      </c>
      <c r="I15" s="38"/>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t="s">
        <v>191</v>
      </c>
      <c r="B16" s="267"/>
      <c r="C16" s="267"/>
      <c r="D16" s="268"/>
      <c r="E16" s="4" t="s">
        <v>11</v>
      </c>
      <c r="F16" s="129">
        <v>6</v>
      </c>
      <c r="G16" s="129">
        <v>70</v>
      </c>
      <c r="H16" s="148">
        <f t="shared" si="0"/>
        <v>420</v>
      </c>
      <c r="I16" s="38"/>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266" t="s">
        <v>192</v>
      </c>
      <c r="B17" s="267"/>
      <c r="C17" s="267"/>
      <c r="D17" s="268"/>
      <c r="E17" s="4" t="s">
        <v>11</v>
      </c>
      <c r="F17" s="129">
        <v>2</v>
      </c>
      <c r="G17" s="129">
        <v>467.05</v>
      </c>
      <c r="H17" s="148">
        <f t="shared" si="0"/>
        <v>934.1</v>
      </c>
      <c r="I17" s="38"/>
      <c r="J17" s="16"/>
      <c r="K17" s="139"/>
      <c r="L17" s="139"/>
      <c r="M17" s="139"/>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2" t="s">
        <v>203</v>
      </c>
      <c r="B18" s="267"/>
      <c r="C18" s="267"/>
      <c r="D18" s="268"/>
      <c r="E18" s="4" t="s">
        <v>11</v>
      </c>
      <c r="F18" s="129">
        <v>80</v>
      </c>
      <c r="G18" s="129">
        <v>495.41</v>
      </c>
      <c r="H18" s="148">
        <f t="shared" si="0"/>
        <v>39632.800000000003</v>
      </c>
      <c r="I18" s="38"/>
      <c r="J18" s="16"/>
      <c r="K18" s="139"/>
      <c r="L18" s="139"/>
      <c r="M18" s="139"/>
      <c r="N18" s="139"/>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266" t="s">
        <v>193</v>
      </c>
      <c r="B19" s="267"/>
      <c r="C19" s="267"/>
      <c r="D19" s="268"/>
      <c r="E19" s="4" t="s">
        <v>11</v>
      </c>
      <c r="F19" s="129">
        <v>4</v>
      </c>
      <c r="G19" s="129">
        <v>212.43</v>
      </c>
      <c r="H19" s="148">
        <f t="shared" si="0"/>
        <v>849.72</v>
      </c>
      <c r="I19" s="38"/>
      <c r="J19" s="16"/>
      <c r="K19" s="139"/>
      <c r="L19" s="139"/>
      <c r="M19" s="139"/>
      <c r="N19" s="139"/>
      <c r="O19" s="16"/>
      <c r="P19" s="16"/>
      <c r="Q19" s="16"/>
      <c r="R19" s="16"/>
      <c r="S19" s="16"/>
      <c r="T19" s="16"/>
      <c r="U19" s="16"/>
      <c r="V19" s="16"/>
      <c r="W19" s="16"/>
      <c r="X19" s="16"/>
      <c r="Y19" s="1"/>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15.75">
      <c r="A20" s="266" t="s">
        <v>205</v>
      </c>
      <c r="B20" s="267"/>
      <c r="C20" s="267"/>
      <c r="D20" s="268"/>
      <c r="E20" s="4" t="s">
        <v>11</v>
      </c>
      <c r="F20" s="129">
        <v>40</v>
      </c>
      <c r="G20" s="129">
        <v>15</v>
      </c>
      <c r="H20" s="148">
        <f t="shared" si="0"/>
        <v>600</v>
      </c>
      <c r="I20" s="38"/>
      <c r="J20" s="16"/>
      <c r="K20" s="139"/>
      <c r="L20" s="139"/>
      <c r="M20" s="139"/>
      <c r="N20" s="139"/>
      <c r="O20" s="16"/>
      <c r="P20" s="16"/>
      <c r="Q20" s="16"/>
      <c r="R20" s="16"/>
      <c r="S20" s="16"/>
      <c r="T20" s="16"/>
      <c r="U20" s="16"/>
      <c r="V20" s="16"/>
      <c r="W20" s="16"/>
      <c r="X20" s="16"/>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66" t="s">
        <v>206</v>
      </c>
      <c r="B21" s="267"/>
      <c r="C21" s="267"/>
      <c r="D21" s="268"/>
      <c r="E21" s="4" t="s">
        <v>11</v>
      </c>
      <c r="F21" s="129">
        <v>40</v>
      </c>
      <c r="G21" s="129">
        <v>15</v>
      </c>
      <c r="H21" s="148">
        <f t="shared" si="0"/>
        <v>600</v>
      </c>
      <c r="I21" s="38"/>
      <c r="J21" s="16"/>
      <c r="K21" s="139"/>
      <c r="L21" s="139"/>
      <c r="M21" s="139"/>
      <c r="N21" s="139"/>
      <c r="O21" s="16"/>
      <c r="P21" s="16"/>
      <c r="Q21" s="16"/>
      <c r="R21" s="16"/>
      <c r="S21" s="16"/>
      <c r="T21" s="16"/>
      <c r="U21" s="16"/>
      <c r="V21" s="16"/>
      <c r="W21" s="16"/>
      <c r="X21" s="16"/>
      <c r="Y21" s="1"/>
      <c r="Z21" s="120"/>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row>
    <row r="22" spans="1:72" ht="15.75">
      <c r="A22" s="266" t="s">
        <v>194</v>
      </c>
      <c r="B22" s="267"/>
      <c r="C22" s="267"/>
      <c r="D22" s="268"/>
      <c r="E22" s="4" t="s">
        <v>11</v>
      </c>
      <c r="F22" s="129">
        <v>2</v>
      </c>
      <c r="G22" s="129">
        <v>698.25</v>
      </c>
      <c r="H22" s="148">
        <f t="shared" si="0"/>
        <v>1396.5</v>
      </c>
      <c r="I22" s="134"/>
      <c r="J22" s="16"/>
      <c r="K22" s="139"/>
      <c r="L22" s="139"/>
      <c r="M22" s="139"/>
      <c r="N22" s="139"/>
      <c r="O22" s="16"/>
      <c r="P22" s="16"/>
      <c r="Q22" s="16"/>
      <c r="R22" s="16"/>
      <c r="S22" s="16"/>
      <c r="T22" s="16"/>
      <c r="U22" s="16"/>
      <c r="V22" s="16"/>
      <c r="W22" s="16"/>
      <c r="X22" s="16"/>
      <c r="Y22" s="1"/>
      <c r="Z22" s="120"/>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row>
    <row r="23" spans="1:72" ht="15.75">
      <c r="A23" s="266" t="s">
        <v>204</v>
      </c>
      <c r="B23" s="267"/>
      <c r="C23" s="267"/>
      <c r="D23" s="268"/>
      <c r="E23" s="4" t="s">
        <v>183</v>
      </c>
      <c r="F23" s="129">
        <v>1</v>
      </c>
      <c r="G23" s="129">
        <v>500</v>
      </c>
      <c r="H23" s="148">
        <f t="shared" si="0"/>
        <v>500</v>
      </c>
      <c r="I23" s="134"/>
      <c r="J23" s="16"/>
      <c r="K23" s="139"/>
      <c r="L23" s="139"/>
      <c r="M23" s="139"/>
      <c r="N23" s="139"/>
      <c r="O23" s="16"/>
      <c r="P23" s="16"/>
      <c r="Q23" s="16"/>
      <c r="R23" s="16"/>
      <c r="S23" s="16"/>
      <c r="T23" s="16"/>
      <c r="U23" s="16"/>
      <c r="V23" s="16"/>
      <c r="W23" s="16"/>
      <c r="X23" s="16"/>
      <c r="Y23" s="1"/>
      <c r="Z23" s="120"/>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row>
    <row r="24" spans="1:72" ht="15.75">
      <c r="A24" s="266" t="s">
        <v>195</v>
      </c>
      <c r="B24" s="267"/>
      <c r="C24" s="267"/>
      <c r="D24" s="268"/>
      <c r="E24" s="4" t="s">
        <v>11</v>
      </c>
      <c r="F24" s="129">
        <v>1</v>
      </c>
      <c r="G24" s="129">
        <v>160.08000000000001</v>
      </c>
      <c r="H24" s="148">
        <f t="shared" si="0"/>
        <v>160.08000000000001</v>
      </c>
      <c r="I24" s="134"/>
      <c r="J24" s="16"/>
      <c r="K24" s="139"/>
      <c r="L24" s="139"/>
      <c r="M24" s="139"/>
      <c r="N24" s="139"/>
      <c r="O24" s="16"/>
      <c r="P24" s="16"/>
      <c r="Q24" s="16"/>
      <c r="R24" s="16"/>
      <c r="S24" s="16"/>
      <c r="T24" s="16"/>
      <c r="U24" s="16"/>
      <c r="V24" s="16"/>
      <c r="W24" s="16"/>
      <c r="X24" s="16"/>
      <c r="Y24" s="1"/>
      <c r="Z24" s="120"/>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row>
    <row r="25" spans="1:72" ht="15.75">
      <c r="A25" s="266" t="s">
        <v>197</v>
      </c>
      <c r="B25" s="267"/>
      <c r="C25" s="267"/>
      <c r="D25" s="268"/>
      <c r="E25" s="4" t="s">
        <v>196</v>
      </c>
      <c r="F25" s="129">
        <v>1</v>
      </c>
      <c r="G25" s="129">
        <v>12.63</v>
      </c>
      <c r="H25" s="148">
        <f t="shared" si="0"/>
        <v>12.63</v>
      </c>
      <c r="I25" s="134"/>
      <c r="J25" s="16"/>
      <c r="K25" s="139"/>
      <c r="L25" s="280" t="s">
        <v>158</v>
      </c>
      <c r="M25" s="280"/>
      <c r="N25" s="280"/>
      <c r="O25" s="280"/>
      <c r="P25" s="280"/>
      <c r="Q25" s="280"/>
      <c r="R25" s="16"/>
      <c r="S25" s="16"/>
      <c r="T25" s="16"/>
      <c r="U25" s="16"/>
      <c r="V25" s="16"/>
      <c r="W25" s="16"/>
      <c r="X25" s="16"/>
      <c r="Y25" s="1"/>
      <c r="Z25" s="120"/>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row>
    <row r="26" spans="1:72" ht="15.75">
      <c r="A26" s="272" t="s">
        <v>198</v>
      </c>
      <c r="B26" s="267"/>
      <c r="C26" s="267"/>
      <c r="D26" s="268"/>
      <c r="E26" s="4" t="s">
        <v>11</v>
      </c>
      <c r="F26" s="129">
        <v>1</v>
      </c>
      <c r="G26" s="129">
        <v>27.6</v>
      </c>
      <c r="H26" s="148">
        <f t="shared" si="0"/>
        <v>27.6</v>
      </c>
      <c r="I26" s="134"/>
      <c r="J26" s="16"/>
      <c r="K26" s="139"/>
      <c r="L26" s="280"/>
      <c r="M26" s="280"/>
      <c r="N26" s="280"/>
      <c r="O26" s="280"/>
      <c r="P26" s="280"/>
      <c r="Q26" s="280"/>
      <c r="R26" s="16"/>
      <c r="S26" s="16"/>
      <c r="T26" s="16"/>
      <c r="U26" s="16"/>
      <c r="V26" s="16"/>
      <c r="W26" s="16"/>
      <c r="X26" s="16"/>
      <c r="Y26" s="1"/>
      <c r="Z26" s="120"/>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row>
    <row r="27" spans="1:72" ht="15.75">
      <c r="A27" s="266" t="s">
        <v>199</v>
      </c>
      <c r="B27" s="267"/>
      <c r="C27" s="267"/>
      <c r="D27" s="268"/>
      <c r="E27" s="4" t="s">
        <v>11</v>
      </c>
      <c r="F27" s="129">
        <v>1</v>
      </c>
      <c r="G27" s="129">
        <v>70.34</v>
      </c>
      <c r="H27" s="148">
        <f t="shared" si="0"/>
        <v>70.34</v>
      </c>
      <c r="I27" s="134"/>
      <c r="J27" s="16"/>
      <c r="K27" s="139"/>
      <c r="L27" s="280"/>
      <c r="M27" s="280"/>
      <c r="N27" s="280"/>
      <c r="O27" s="280"/>
      <c r="P27" s="280"/>
      <c r="Q27" s="280"/>
      <c r="R27" s="16"/>
      <c r="S27" s="16"/>
      <c r="T27" s="16"/>
      <c r="U27" s="16"/>
      <c r="V27" s="16"/>
      <c r="W27" s="16"/>
      <c r="X27" s="16"/>
      <c r="Y27" s="1"/>
      <c r="Z27" s="120"/>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row>
    <row r="28" spans="1:72" ht="15.75">
      <c r="A28" s="266" t="s">
        <v>201</v>
      </c>
      <c r="B28" s="267"/>
      <c r="C28" s="267"/>
      <c r="D28" s="268"/>
      <c r="E28" s="4" t="s">
        <v>200</v>
      </c>
      <c r="F28" s="129">
        <v>1</v>
      </c>
      <c r="G28" s="129">
        <v>897.84</v>
      </c>
      <c r="H28" s="148">
        <f t="shared" si="0"/>
        <v>897.84</v>
      </c>
      <c r="I28" s="134"/>
      <c r="J28" s="16"/>
      <c r="K28" s="139"/>
      <c r="L28" s="280"/>
      <c r="M28" s="280"/>
      <c r="N28" s="280"/>
      <c r="O28" s="280"/>
      <c r="P28" s="280"/>
      <c r="Q28" s="280"/>
      <c r="R28" s="16"/>
      <c r="S28" s="16"/>
      <c r="T28" s="16"/>
      <c r="U28" s="16"/>
      <c r="V28" s="16"/>
      <c r="W28" s="16"/>
      <c r="X28" s="16"/>
      <c r="Y28" s="1"/>
      <c r="Z28" s="120"/>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row>
    <row r="29" spans="1:72" ht="15.75">
      <c r="A29" s="266" t="s">
        <v>202</v>
      </c>
      <c r="B29" s="267"/>
      <c r="C29" s="267"/>
      <c r="D29" s="268"/>
      <c r="E29" s="4" t="s">
        <v>11</v>
      </c>
      <c r="F29" s="129">
        <v>1</v>
      </c>
      <c r="G29" s="129">
        <v>48000</v>
      </c>
      <c r="H29" s="148">
        <f t="shared" si="0"/>
        <v>48000</v>
      </c>
      <c r="I29" s="134">
        <f>H29*1.455</f>
        <v>69840</v>
      </c>
      <c r="J29" s="16"/>
      <c r="K29" s="139"/>
      <c r="L29" s="139"/>
      <c r="M29" s="139"/>
      <c r="N29" s="139"/>
      <c r="O29" s="16"/>
      <c r="P29" s="16"/>
      <c r="Q29" s="16"/>
      <c r="R29" s="16"/>
      <c r="S29" s="16"/>
      <c r="T29" s="16"/>
      <c r="U29" s="16"/>
      <c r="V29" s="16"/>
      <c r="W29" s="16"/>
      <c r="X29" s="16"/>
      <c r="Y29" s="1"/>
      <c r="Z29" s="120"/>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row>
    <row r="30" spans="1:72" ht="15.75">
      <c r="A30" s="16"/>
      <c r="B30" s="16"/>
      <c r="C30" s="16"/>
      <c r="D30" s="16"/>
      <c r="E30" s="16"/>
      <c r="F30" s="16"/>
      <c r="G30" s="6" t="s">
        <v>12</v>
      </c>
      <c r="H30" s="6">
        <f>SUM(H9:H29)</f>
        <v>122431.61</v>
      </c>
      <c r="I30" s="134"/>
      <c r="J30" s="2"/>
      <c r="K30" s="139"/>
      <c r="L30" s="139"/>
      <c r="M30" s="143"/>
      <c r="N30" s="139"/>
      <c r="O30" s="16"/>
      <c r="P30" s="16"/>
      <c r="Q30" s="16"/>
      <c r="R30" s="16"/>
      <c r="S30" s="16"/>
      <c r="T30" s="16"/>
      <c r="U30" s="16"/>
      <c r="V30" s="16"/>
      <c r="W30" s="16"/>
      <c r="X30" s="16"/>
      <c r="Y30" s="1"/>
      <c r="Z30" s="120"/>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row>
    <row r="31" spans="1:72" ht="15.75">
      <c r="A31" s="27"/>
      <c r="B31" s="16"/>
      <c r="C31" s="16"/>
      <c r="D31" s="16"/>
      <c r="E31" s="16"/>
      <c r="F31" s="16"/>
      <c r="G31" s="16"/>
      <c r="H31" s="30"/>
      <c r="I31" s="30"/>
      <c r="J31" s="144"/>
      <c r="K31" s="144"/>
      <c r="L31" s="16"/>
      <c r="M31" s="3"/>
      <c r="N31" s="16"/>
      <c r="O31" s="16"/>
      <c r="P31" s="16"/>
      <c r="Q31" s="16"/>
      <c r="R31" s="16"/>
      <c r="S31" s="16"/>
      <c r="T31" s="16"/>
      <c r="U31" s="16"/>
      <c r="V31" s="16"/>
      <c r="W31" s="16"/>
      <c r="X31" s="16"/>
      <c r="Y31" s="1"/>
      <c r="Z31" s="120"/>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row>
    <row r="32" spans="1:72" ht="15.75">
      <c r="A32" s="3" t="s">
        <v>13</v>
      </c>
      <c r="B32" s="7"/>
      <c r="C32" s="7"/>
      <c r="D32" s="7"/>
      <c r="E32" s="7"/>
      <c r="F32" s="7"/>
      <c r="G32" s="8"/>
      <c r="H32" s="9"/>
      <c r="I32" s="9"/>
      <c r="J32" s="10"/>
      <c r="K32" s="7"/>
      <c r="L32" s="7"/>
      <c r="M32" s="7"/>
      <c r="N32" s="7"/>
      <c r="O32" s="269" t="s">
        <v>14</v>
      </c>
      <c r="P32" s="270"/>
      <c r="Q32" s="270"/>
      <c r="R32" s="270"/>
      <c r="S32" s="270"/>
      <c r="T32" s="270"/>
      <c r="U32" s="271"/>
      <c r="V32" s="263" t="s">
        <v>15</v>
      </c>
      <c r="W32" s="263"/>
      <c r="X32" s="264"/>
      <c r="Y32" s="1" t="s">
        <v>157</v>
      </c>
      <c r="Z32" s="120"/>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row>
    <row r="33" spans="1:72" ht="31.5">
      <c r="A33" s="265" t="s">
        <v>16</v>
      </c>
      <c r="B33" s="265"/>
      <c r="C33" s="265"/>
      <c r="D33" s="265"/>
      <c r="E33" s="121" t="s">
        <v>8</v>
      </c>
      <c r="F33" s="121" t="s">
        <v>9</v>
      </c>
      <c r="G33" s="121" t="s">
        <v>159</v>
      </c>
      <c r="H33" s="121" t="s">
        <v>0</v>
      </c>
      <c r="I33" s="121" t="s">
        <v>9</v>
      </c>
      <c r="J33" s="121" t="s">
        <v>17</v>
      </c>
      <c r="K33" s="121" t="s">
        <v>0</v>
      </c>
      <c r="L33" s="121" t="s">
        <v>9</v>
      </c>
      <c r="M33" s="11" t="s">
        <v>160</v>
      </c>
      <c r="N33" s="121" t="s">
        <v>0</v>
      </c>
      <c r="O33" s="121" t="s">
        <v>18</v>
      </c>
      <c r="P33" s="121" t="s">
        <v>19</v>
      </c>
      <c r="Q33" s="121" t="s">
        <v>20</v>
      </c>
      <c r="R33" s="121" t="s">
        <v>21</v>
      </c>
      <c r="S33" s="121" t="s">
        <v>22</v>
      </c>
      <c r="T33" s="121" t="s">
        <v>23</v>
      </c>
      <c r="U33" s="121" t="s">
        <v>24</v>
      </c>
      <c r="V33" s="11" t="s">
        <v>25</v>
      </c>
      <c r="W33" s="11" t="s">
        <v>24</v>
      </c>
      <c r="X33" s="11" t="s">
        <v>26</v>
      </c>
      <c r="Y33" s="1"/>
      <c r="Z33" s="120"/>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row>
    <row r="34" spans="1:72" ht="15.75">
      <c r="A34" s="242" t="s">
        <v>30</v>
      </c>
      <c r="B34" s="243"/>
      <c r="C34" s="243"/>
      <c r="D34" s="244"/>
      <c r="E34" s="124" t="s">
        <v>28</v>
      </c>
      <c r="F34" s="128"/>
      <c r="G34" s="12">
        <v>390.39</v>
      </c>
      <c r="H34" s="12">
        <f t="shared" ref="H34:H48" si="1">F34*G34</f>
        <v>0</v>
      </c>
      <c r="I34" s="128"/>
      <c r="J34" s="13">
        <v>358.81</v>
      </c>
      <c r="K34" s="13">
        <f t="shared" ref="K34:K56" si="2">I34*J34</f>
        <v>0</v>
      </c>
      <c r="L34" s="129"/>
      <c r="M34" s="13">
        <v>538.27</v>
      </c>
      <c r="N34" s="13">
        <f t="shared" ref="N34:N56" si="3">L34*M34</f>
        <v>0</v>
      </c>
      <c r="O34" s="107"/>
      <c r="P34" s="107"/>
      <c r="Q34" s="107"/>
      <c r="R34" s="107"/>
      <c r="S34" s="107"/>
      <c r="T34" s="107"/>
      <c r="U34" s="107"/>
      <c r="V34" s="15">
        <f t="shared" ref="V34:V56" si="4">+O34+P34+Q34+R34+S34+T34+U34-W34-X34</f>
        <v>0</v>
      </c>
      <c r="W34" s="107"/>
      <c r="X34" s="107"/>
      <c r="Y34" s="16"/>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ht="15.75">
      <c r="A35" s="260" t="s">
        <v>163</v>
      </c>
      <c r="B35" s="260"/>
      <c r="C35" s="260"/>
      <c r="D35" s="260"/>
      <c r="E35" s="124" t="s">
        <v>28</v>
      </c>
      <c r="F35" s="128"/>
      <c r="G35" s="12">
        <v>243.45</v>
      </c>
      <c r="H35" s="12">
        <f t="shared" si="1"/>
        <v>0</v>
      </c>
      <c r="I35" s="128"/>
      <c r="J35" s="13">
        <v>211.59</v>
      </c>
      <c r="K35" s="13">
        <f t="shared" si="2"/>
        <v>0</v>
      </c>
      <c r="L35" s="129"/>
      <c r="M35" s="13">
        <v>317.39</v>
      </c>
      <c r="N35" s="13">
        <f t="shared" si="3"/>
        <v>0</v>
      </c>
      <c r="O35" s="107"/>
      <c r="P35" s="107"/>
      <c r="Q35" s="107"/>
      <c r="R35" s="107"/>
      <c r="S35" s="107"/>
      <c r="T35" s="107"/>
      <c r="U35" s="107"/>
      <c r="V35" s="15">
        <f t="shared" si="4"/>
        <v>0</v>
      </c>
      <c r="W35" s="107"/>
      <c r="X35" s="107"/>
      <c r="Y35" s="16" t="s">
        <v>168</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s="102" customFormat="1" ht="15.75">
      <c r="A36" s="242" t="s">
        <v>31</v>
      </c>
      <c r="B36" s="243"/>
      <c r="C36" s="243"/>
      <c r="D36" s="244"/>
      <c r="E36" s="124" t="s">
        <v>28</v>
      </c>
      <c r="F36" s="128"/>
      <c r="G36" s="14">
        <v>390.39</v>
      </c>
      <c r="H36" s="12">
        <f t="shared" si="1"/>
        <v>0</v>
      </c>
      <c r="I36" s="128"/>
      <c r="J36" s="13">
        <v>358.81</v>
      </c>
      <c r="K36" s="13">
        <f t="shared" si="2"/>
        <v>0</v>
      </c>
      <c r="L36" s="129"/>
      <c r="M36" s="13">
        <v>538.22</v>
      </c>
      <c r="N36" s="13">
        <f t="shared" si="3"/>
        <v>0</v>
      </c>
      <c r="O36" s="107"/>
      <c r="P36" s="107"/>
      <c r="Q36" s="107"/>
      <c r="R36" s="107"/>
      <c r="S36" s="107"/>
      <c r="T36" s="107"/>
      <c r="U36" s="107"/>
      <c r="V36" s="15">
        <f t="shared" si="4"/>
        <v>0</v>
      </c>
      <c r="W36" s="107"/>
      <c r="X36" s="107"/>
      <c r="Y36" s="7" t="s">
        <v>161</v>
      </c>
      <c r="Z36" s="101"/>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row>
    <row r="37" spans="1:72" s="106" customFormat="1" ht="15.75">
      <c r="A37" s="242" t="s">
        <v>32</v>
      </c>
      <c r="B37" s="243"/>
      <c r="C37" s="243"/>
      <c r="D37" s="244"/>
      <c r="E37" s="124" t="s">
        <v>28</v>
      </c>
      <c r="F37" s="128"/>
      <c r="G37" s="14">
        <v>231.67</v>
      </c>
      <c r="H37" s="12">
        <f t="shared" si="1"/>
        <v>0</v>
      </c>
      <c r="I37" s="128"/>
      <c r="J37" s="13">
        <v>197.63</v>
      </c>
      <c r="K37" s="13">
        <f t="shared" si="2"/>
        <v>0</v>
      </c>
      <c r="L37" s="129"/>
      <c r="M37" s="13">
        <v>296.45</v>
      </c>
      <c r="N37" s="13">
        <f t="shared" si="3"/>
        <v>0</v>
      </c>
      <c r="O37" s="107"/>
      <c r="P37" s="107"/>
      <c r="Q37" s="107"/>
      <c r="R37" s="107"/>
      <c r="S37" s="107"/>
      <c r="T37" s="107"/>
      <c r="U37" s="107"/>
      <c r="V37" s="15">
        <f t="shared" si="4"/>
        <v>0</v>
      </c>
      <c r="W37" s="107"/>
      <c r="X37" s="107"/>
      <c r="Y37" s="104" t="s">
        <v>162</v>
      </c>
      <c r="Z37" s="105"/>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c r="BO37" s="104"/>
      <c r="BP37" s="104"/>
      <c r="BQ37" s="104"/>
      <c r="BR37" s="104"/>
      <c r="BS37" s="104"/>
      <c r="BT37" s="104"/>
    </row>
    <row r="38" spans="1:72" ht="15.75">
      <c r="A38" s="242" t="s">
        <v>33</v>
      </c>
      <c r="B38" s="243"/>
      <c r="C38" s="243"/>
      <c r="D38" s="244"/>
      <c r="E38" s="124" t="s">
        <v>28</v>
      </c>
      <c r="F38" s="128"/>
      <c r="G38" s="14">
        <v>310.62</v>
      </c>
      <c r="H38" s="12">
        <f t="shared" si="1"/>
        <v>0</v>
      </c>
      <c r="I38" s="128"/>
      <c r="J38" s="13">
        <v>291.24</v>
      </c>
      <c r="K38" s="13">
        <f t="shared" si="2"/>
        <v>0</v>
      </c>
      <c r="L38" s="129"/>
      <c r="M38" s="13">
        <v>436.87</v>
      </c>
      <c r="N38" s="13">
        <f t="shared" si="3"/>
        <v>0</v>
      </c>
      <c r="O38" s="107"/>
      <c r="P38" s="107"/>
      <c r="Q38" s="107"/>
      <c r="R38" s="107"/>
      <c r="S38" s="107"/>
      <c r="T38" s="107"/>
      <c r="U38" s="107"/>
      <c r="V38" s="15">
        <f t="shared" si="4"/>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s="100" customFormat="1" ht="15.75">
      <c r="A39" s="242" t="s">
        <v>34</v>
      </c>
      <c r="B39" s="243"/>
      <c r="C39" s="243"/>
      <c r="D39" s="244"/>
      <c r="E39" s="124" t="s">
        <v>28</v>
      </c>
      <c r="F39" s="128"/>
      <c r="G39" s="14">
        <v>310.62</v>
      </c>
      <c r="H39" s="12">
        <f t="shared" si="1"/>
        <v>0</v>
      </c>
      <c r="I39" s="128"/>
      <c r="J39" s="13">
        <v>291.24</v>
      </c>
      <c r="K39" s="13">
        <f t="shared" si="2"/>
        <v>0</v>
      </c>
      <c r="L39" s="129"/>
      <c r="M39" s="13">
        <v>436.87</v>
      </c>
      <c r="N39" s="13">
        <f t="shared" si="3"/>
        <v>0</v>
      </c>
      <c r="O39" s="107"/>
      <c r="P39" s="107"/>
      <c r="Q39" s="107"/>
      <c r="R39" s="107"/>
      <c r="S39" s="107"/>
      <c r="T39" s="107"/>
      <c r="U39" s="107"/>
      <c r="V39" s="15">
        <f t="shared" si="4"/>
        <v>0</v>
      </c>
      <c r="W39" s="107"/>
      <c r="X39" s="107"/>
      <c r="Y39" s="16" t="s">
        <v>164</v>
      </c>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s="106" customFormat="1" ht="15.75">
      <c r="A40" s="260" t="s">
        <v>128</v>
      </c>
      <c r="B40" s="260"/>
      <c r="C40" s="260"/>
      <c r="D40" s="260"/>
      <c r="E40" s="124" t="s">
        <v>28</v>
      </c>
      <c r="F40" s="128"/>
      <c r="G40" s="14"/>
      <c r="H40" s="12">
        <f t="shared" si="1"/>
        <v>0</v>
      </c>
      <c r="I40" s="128"/>
      <c r="J40" s="13">
        <v>0</v>
      </c>
      <c r="K40" s="13">
        <f t="shared" si="2"/>
        <v>0</v>
      </c>
      <c r="L40" s="129"/>
      <c r="M40" s="13">
        <v>0</v>
      </c>
      <c r="N40" s="13">
        <f t="shared" si="3"/>
        <v>0</v>
      </c>
      <c r="O40" s="107"/>
      <c r="P40" s="107"/>
      <c r="Q40" s="107"/>
      <c r="R40" s="107"/>
      <c r="S40" s="107"/>
      <c r="T40" s="108"/>
      <c r="U40" s="107"/>
      <c r="V40" s="15">
        <f t="shared" si="4"/>
        <v>0</v>
      </c>
      <c r="W40" s="107"/>
      <c r="X40" s="107"/>
      <c r="Y40" s="104"/>
      <c r="Z40" s="105"/>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c r="BQ40" s="104"/>
      <c r="BR40" s="104"/>
      <c r="BS40" s="104"/>
      <c r="BT40" s="104"/>
    </row>
    <row r="41" spans="1:72" ht="15.75">
      <c r="A41" s="242" t="s">
        <v>35</v>
      </c>
      <c r="B41" s="243"/>
      <c r="C41" s="243"/>
      <c r="D41" s="244"/>
      <c r="E41" s="124" t="s">
        <v>28</v>
      </c>
      <c r="F41" s="128"/>
      <c r="G41" s="14">
        <v>199.6</v>
      </c>
      <c r="H41" s="14">
        <f t="shared" si="1"/>
        <v>0</v>
      </c>
      <c r="I41" s="128"/>
      <c r="J41" s="13">
        <v>159.6</v>
      </c>
      <c r="K41" s="13">
        <f t="shared" si="2"/>
        <v>0</v>
      </c>
      <c r="L41" s="129"/>
      <c r="M41" s="13">
        <v>239.4</v>
      </c>
      <c r="N41" s="13">
        <f t="shared" si="3"/>
        <v>0</v>
      </c>
      <c r="O41" s="107"/>
      <c r="P41" s="107"/>
      <c r="Q41" s="107"/>
      <c r="R41" s="107"/>
      <c r="S41" s="107"/>
      <c r="T41" s="108"/>
      <c r="U41" s="107"/>
      <c r="V41" s="15">
        <f t="shared" si="4"/>
        <v>0</v>
      </c>
      <c r="W41" s="107"/>
      <c r="X41" s="107"/>
      <c r="Y41" s="16"/>
      <c r="Z41" s="17"/>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row>
    <row r="42" spans="1:72" s="106" customFormat="1" ht="15.75">
      <c r="A42" s="260" t="s">
        <v>129</v>
      </c>
      <c r="B42" s="260"/>
      <c r="C42" s="260"/>
      <c r="D42" s="260"/>
      <c r="E42" s="124" t="s">
        <v>28</v>
      </c>
      <c r="F42" s="128"/>
      <c r="G42" s="14">
        <v>199.6</v>
      </c>
      <c r="H42" s="14">
        <f t="shared" si="1"/>
        <v>0</v>
      </c>
      <c r="I42" s="128"/>
      <c r="J42" s="13">
        <v>159.6</v>
      </c>
      <c r="K42" s="13">
        <f t="shared" si="2"/>
        <v>0</v>
      </c>
      <c r="L42" s="129"/>
      <c r="M42" s="13">
        <v>239.4</v>
      </c>
      <c r="N42" s="13">
        <f t="shared" si="3"/>
        <v>0</v>
      </c>
      <c r="O42" s="107"/>
      <c r="P42" s="107"/>
      <c r="Q42" s="107"/>
      <c r="R42" s="107"/>
      <c r="S42" s="107"/>
      <c r="T42" s="108"/>
      <c r="U42" s="107"/>
      <c r="V42" s="15">
        <f t="shared" si="4"/>
        <v>0</v>
      </c>
      <c r="W42" s="107"/>
      <c r="X42" s="107"/>
      <c r="Y42" s="104"/>
      <c r="Z42" s="105"/>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c r="BO42" s="104"/>
      <c r="BP42" s="104"/>
      <c r="BQ42" s="104"/>
      <c r="BR42" s="104"/>
      <c r="BS42" s="104"/>
      <c r="BT42" s="104"/>
    </row>
    <row r="43" spans="1:72" s="100" customFormat="1" ht="15.75">
      <c r="A43" s="260" t="s">
        <v>36</v>
      </c>
      <c r="B43" s="260"/>
      <c r="C43" s="260"/>
      <c r="D43" s="260"/>
      <c r="E43" s="124" t="s">
        <v>28</v>
      </c>
      <c r="F43" s="128"/>
      <c r="G43" s="14">
        <v>199.6</v>
      </c>
      <c r="H43" s="14">
        <f t="shared" si="1"/>
        <v>0</v>
      </c>
      <c r="I43" s="128"/>
      <c r="J43" s="13">
        <v>159.6</v>
      </c>
      <c r="K43" s="13">
        <f t="shared" si="2"/>
        <v>0</v>
      </c>
      <c r="L43" s="129"/>
      <c r="M43" s="13">
        <v>239.4</v>
      </c>
      <c r="N43" s="13">
        <f t="shared" si="3"/>
        <v>0</v>
      </c>
      <c r="O43" s="107"/>
      <c r="P43" s="107"/>
      <c r="Q43" s="107"/>
      <c r="R43" s="107"/>
      <c r="S43" s="107"/>
      <c r="T43" s="108"/>
      <c r="U43" s="107"/>
      <c r="V43" s="15">
        <f t="shared" si="4"/>
        <v>0</v>
      </c>
      <c r="W43" s="107"/>
      <c r="X43" s="107"/>
      <c r="Y43" s="16"/>
      <c r="Z43" s="17"/>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row>
    <row r="44" spans="1:72" s="100" customFormat="1" ht="15.75">
      <c r="A44" s="260" t="s">
        <v>37</v>
      </c>
      <c r="B44" s="260"/>
      <c r="C44" s="260"/>
      <c r="D44" s="260"/>
      <c r="E44" s="124" t="s">
        <v>28</v>
      </c>
      <c r="F44" s="128"/>
      <c r="G44" s="14">
        <v>211.15</v>
      </c>
      <c r="H44" s="12">
        <f t="shared" si="1"/>
        <v>0</v>
      </c>
      <c r="I44" s="128"/>
      <c r="J44" s="13">
        <v>173.29</v>
      </c>
      <c r="K44" s="13">
        <f t="shared" si="2"/>
        <v>0</v>
      </c>
      <c r="L44" s="129"/>
      <c r="M44" s="13">
        <v>259.94</v>
      </c>
      <c r="N44" s="13">
        <f t="shared" si="3"/>
        <v>0</v>
      </c>
      <c r="O44" s="107"/>
      <c r="P44" s="107"/>
      <c r="Q44" s="107"/>
      <c r="R44" s="107"/>
      <c r="S44" s="107"/>
      <c r="T44" s="108"/>
      <c r="U44" s="107"/>
      <c r="V44" s="15">
        <f t="shared" si="4"/>
        <v>0</v>
      </c>
      <c r="W44" s="107"/>
      <c r="X44" s="107"/>
      <c r="Y44" s="16" t="s">
        <v>166</v>
      </c>
      <c r="Z44" s="17"/>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row>
    <row r="45" spans="1:72" ht="15.75">
      <c r="A45" s="260" t="s">
        <v>38</v>
      </c>
      <c r="B45" s="260"/>
      <c r="C45" s="260"/>
      <c r="D45" s="260"/>
      <c r="E45" s="124" t="s">
        <v>28</v>
      </c>
      <c r="F45" s="128"/>
      <c r="G45" s="14">
        <v>199.6</v>
      </c>
      <c r="H45" s="12">
        <f t="shared" si="1"/>
        <v>0</v>
      </c>
      <c r="I45" s="128"/>
      <c r="J45" s="13">
        <v>159.6</v>
      </c>
      <c r="K45" s="13">
        <f t="shared" si="2"/>
        <v>0</v>
      </c>
      <c r="L45" s="129"/>
      <c r="M45" s="13">
        <v>239.4</v>
      </c>
      <c r="N45" s="13">
        <f t="shared" si="3"/>
        <v>0</v>
      </c>
      <c r="O45" s="107"/>
      <c r="P45" s="107"/>
      <c r="Q45" s="107"/>
      <c r="R45" s="107"/>
      <c r="S45" s="107"/>
      <c r="T45" s="108"/>
      <c r="U45" s="107"/>
      <c r="V45" s="15">
        <f t="shared" si="4"/>
        <v>0</v>
      </c>
      <c r="W45" s="107"/>
      <c r="X45" s="107"/>
      <c r="Y45" s="16" t="s">
        <v>165</v>
      </c>
      <c r="Z45" s="17"/>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row>
    <row r="46" spans="1:72" ht="15.75">
      <c r="A46" s="260" t="s">
        <v>39</v>
      </c>
      <c r="B46" s="260"/>
      <c r="C46" s="260"/>
      <c r="D46" s="260"/>
      <c r="E46" s="124" t="s">
        <v>28</v>
      </c>
      <c r="F46" s="128"/>
      <c r="G46" s="14">
        <v>187.81</v>
      </c>
      <c r="H46" s="14">
        <f t="shared" si="1"/>
        <v>0</v>
      </c>
      <c r="I46" s="128"/>
      <c r="J46" s="13">
        <v>145.62</v>
      </c>
      <c r="K46" s="13">
        <f t="shared" si="2"/>
        <v>0</v>
      </c>
      <c r="L46" s="129"/>
      <c r="M46" s="13">
        <v>218.43</v>
      </c>
      <c r="N46" s="13">
        <f t="shared" si="3"/>
        <v>0</v>
      </c>
      <c r="O46" s="107"/>
      <c r="P46" s="107"/>
      <c r="Q46" s="107"/>
      <c r="R46" s="107"/>
      <c r="S46" s="107"/>
      <c r="T46" s="108"/>
      <c r="U46" s="107"/>
      <c r="V46" s="15">
        <f t="shared" si="4"/>
        <v>0</v>
      </c>
      <c r="W46" s="107"/>
      <c r="X46" s="107"/>
      <c r="Y46" s="16"/>
      <c r="Z46" s="17"/>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row>
    <row r="47" spans="1:72" s="100" customFormat="1" ht="15.75">
      <c r="A47" s="242" t="s">
        <v>40</v>
      </c>
      <c r="B47" s="243"/>
      <c r="C47" s="243"/>
      <c r="D47" s="244"/>
      <c r="E47" s="124" t="s">
        <v>28</v>
      </c>
      <c r="F47" s="128"/>
      <c r="G47" s="14"/>
      <c r="H47" s="14">
        <f t="shared" si="1"/>
        <v>0</v>
      </c>
      <c r="I47" s="128"/>
      <c r="J47" s="13">
        <v>0</v>
      </c>
      <c r="K47" s="13">
        <f t="shared" si="2"/>
        <v>0</v>
      </c>
      <c r="L47" s="129"/>
      <c r="M47" s="13"/>
      <c r="N47" s="13">
        <f t="shared" si="3"/>
        <v>0</v>
      </c>
      <c r="O47" s="107"/>
      <c r="P47" s="107"/>
      <c r="Q47" s="107"/>
      <c r="R47" s="107"/>
      <c r="S47" s="107"/>
      <c r="T47" s="108"/>
      <c r="U47" s="107"/>
      <c r="V47" s="15">
        <f t="shared" si="4"/>
        <v>0</v>
      </c>
      <c r="W47" s="107"/>
      <c r="X47" s="107"/>
      <c r="Y47" s="3"/>
      <c r="Z47" s="17"/>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row>
    <row r="48" spans="1:72" s="100" customFormat="1" ht="15.75">
      <c r="A48" s="242" t="s">
        <v>41</v>
      </c>
      <c r="B48" s="243"/>
      <c r="C48" s="243"/>
      <c r="D48" s="244"/>
      <c r="E48" s="124" t="s">
        <v>28</v>
      </c>
      <c r="F48" s="128"/>
      <c r="G48" s="14">
        <v>187.81</v>
      </c>
      <c r="H48" s="14">
        <f t="shared" si="1"/>
        <v>0</v>
      </c>
      <c r="I48" s="128"/>
      <c r="J48" s="13">
        <v>145.62</v>
      </c>
      <c r="K48" s="13">
        <f t="shared" si="2"/>
        <v>0</v>
      </c>
      <c r="L48" s="129"/>
      <c r="M48" s="13">
        <v>218.43</v>
      </c>
      <c r="N48" s="13">
        <f t="shared" si="3"/>
        <v>0</v>
      </c>
      <c r="O48" s="107"/>
      <c r="P48" s="107"/>
      <c r="Q48" s="107"/>
      <c r="R48" s="107"/>
      <c r="S48" s="107"/>
      <c r="T48" s="107"/>
      <c r="U48" s="107"/>
      <c r="V48" s="15">
        <f t="shared" si="4"/>
        <v>0</v>
      </c>
      <c r="W48" s="107"/>
      <c r="X48" s="107"/>
      <c r="Y48" s="16" t="s">
        <v>167</v>
      </c>
      <c r="Z48" s="17"/>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row>
    <row r="49" spans="1:72" ht="15.75">
      <c r="A49" s="242" t="s">
        <v>42</v>
      </c>
      <c r="B49" s="243"/>
      <c r="C49" s="243"/>
      <c r="D49" s="244"/>
      <c r="E49" s="124" t="s">
        <v>28</v>
      </c>
      <c r="F49" s="128"/>
      <c r="G49" s="14">
        <v>94.81</v>
      </c>
      <c r="H49" s="14">
        <f>F49*G49</f>
        <v>0</v>
      </c>
      <c r="I49" s="128"/>
      <c r="J49" s="13">
        <v>145.62</v>
      </c>
      <c r="K49" s="13">
        <f t="shared" si="2"/>
        <v>0</v>
      </c>
      <c r="L49" s="129"/>
      <c r="M49" s="13">
        <v>218.43</v>
      </c>
      <c r="N49" s="13">
        <f t="shared" si="3"/>
        <v>0</v>
      </c>
      <c r="O49" s="109"/>
      <c r="P49" s="109"/>
      <c r="Q49" s="109"/>
      <c r="R49" s="109"/>
      <c r="S49" s="109"/>
      <c r="T49" s="109"/>
      <c r="U49" s="107"/>
      <c r="V49" s="15">
        <f t="shared" si="4"/>
        <v>0</v>
      </c>
      <c r="W49" s="107"/>
      <c r="X49" s="107"/>
      <c r="Y49" s="16"/>
      <c r="Z49" s="17"/>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row>
    <row r="50" spans="1:72" ht="15.75">
      <c r="A50" s="167" t="s">
        <v>169</v>
      </c>
      <c r="B50" s="168"/>
      <c r="C50" s="168"/>
      <c r="D50" s="169"/>
      <c r="E50" s="124" t="s">
        <v>28</v>
      </c>
      <c r="F50" s="128"/>
      <c r="G50" s="12">
        <v>243.45</v>
      </c>
      <c r="H50" s="12">
        <f t="shared" ref="H50:H56" si="5">F50*G50</f>
        <v>0</v>
      </c>
      <c r="I50" s="128"/>
      <c r="J50" s="13">
        <v>211.59</v>
      </c>
      <c r="K50" s="13">
        <f t="shared" si="2"/>
        <v>0</v>
      </c>
      <c r="L50" s="129"/>
      <c r="M50" s="13">
        <v>317.39</v>
      </c>
      <c r="N50" s="13">
        <f t="shared" si="3"/>
        <v>0</v>
      </c>
      <c r="O50" s="109"/>
      <c r="P50" s="109"/>
      <c r="Q50" s="109"/>
      <c r="R50" s="109"/>
      <c r="S50" s="109"/>
      <c r="T50" s="109"/>
      <c r="U50" s="107"/>
      <c r="V50" s="15">
        <v>0</v>
      </c>
      <c r="W50" s="107"/>
      <c r="X50" s="107"/>
      <c r="Y50" s="16" t="s">
        <v>170</v>
      </c>
      <c r="Z50" s="17"/>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row>
    <row r="51" spans="1:72" ht="15.75">
      <c r="A51" s="260" t="s">
        <v>27</v>
      </c>
      <c r="B51" s="260"/>
      <c r="C51" s="260"/>
      <c r="D51" s="260"/>
      <c r="E51" s="124" t="s">
        <v>28</v>
      </c>
      <c r="F51" s="128"/>
      <c r="G51" s="12">
        <v>339.75</v>
      </c>
      <c r="H51" s="12">
        <f t="shared" si="5"/>
        <v>0</v>
      </c>
      <c r="I51" s="128"/>
      <c r="J51" s="13">
        <v>325.79000000000002</v>
      </c>
      <c r="K51" s="13">
        <f t="shared" si="2"/>
        <v>0</v>
      </c>
      <c r="L51" s="129"/>
      <c r="M51" s="13">
        <v>488.68</v>
      </c>
      <c r="N51" s="13">
        <f t="shared" si="3"/>
        <v>0</v>
      </c>
      <c r="O51" s="107"/>
      <c r="P51" s="107"/>
      <c r="Q51" s="107"/>
      <c r="R51" s="107"/>
      <c r="S51" s="107"/>
      <c r="T51" s="107"/>
      <c r="U51" s="107"/>
      <c r="V51" s="15">
        <f>+O51+P51+Q51+R51+S51+T51+U51-W51-X51</f>
        <v>0</v>
      </c>
      <c r="W51" s="107"/>
      <c r="X51" s="107"/>
      <c r="Y51" s="16"/>
      <c r="Z51" s="17"/>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row>
    <row r="52" spans="1:72" ht="15.75">
      <c r="A52" s="260" t="s">
        <v>29</v>
      </c>
      <c r="B52" s="260"/>
      <c r="C52" s="260"/>
      <c r="D52" s="260"/>
      <c r="E52" s="124" t="s">
        <v>28</v>
      </c>
      <c r="F52" s="128"/>
      <c r="G52" s="12">
        <v>339.75</v>
      </c>
      <c r="H52" s="12">
        <f t="shared" si="5"/>
        <v>0</v>
      </c>
      <c r="I52" s="128"/>
      <c r="J52" s="13">
        <v>325.79000000000002</v>
      </c>
      <c r="K52" s="13">
        <f t="shared" si="2"/>
        <v>0</v>
      </c>
      <c r="L52" s="129"/>
      <c r="M52" s="13">
        <v>488.68</v>
      </c>
      <c r="N52" s="13">
        <f t="shared" si="3"/>
        <v>0</v>
      </c>
      <c r="O52" s="107"/>
      <c r="P52" s="107"/>
      <c r="Q52" s="107"/>
      <c r="R52" s="107"/>
      <c r="S52" s="107"/>
      <c r="T52" s="107"/>
      <c r="U52" s="107"/>
      <c r="V52" s="15">
        <f>+O52+P52+Q52+R52+S52+T52+U52-W52-X52</f>
        <v>0</v>
      </c>
      <c r="W52" s="107"/>
      <c r="X52" s="107"/>
      <c r="Y52" s="16"/>
      <c r="Z52" s="17"/>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row>
    <row r="53" spans="1:72" ht="15.75">
      <c r="A53" s="242" t="s">
        <v>43</v>
      </c>
      <c r="B53" s="243"/>
      <c r="C53" s="243"/>
      <c r="D53" s="244"/>
      <c r="E53" s="124" t="s">
        <v>28</v>
      </c>
      <c r="F53" s="128"/>
      <c r="G53" s="12">
        <v>339.75</v>
      </c>
      <c r="H53" s="12">
        <f t="shared" si="5"/>
        <v>0</v>
      </c>
      <c r="I53" s="128"/>
      <c r="J53" s="13">
        <v>325.79000000000002</v>
      </c>
      <c r="K53" s="13">
        <f t="shared" si="2"/>
        <v>0</v>
      </c>
      <c r="L53" s="129"/>
      <c r="M53" s="13">
        <v>488.68</v>
      </c>
      <c r="N53" s="13">
        <f t="shared" si="3"/>
        <v>0</v>
      </c>
      <c r="O53" s="107"/>
      <c r="P53" s="107"/>
      <c r="Q53" s="107"/>
      <c r="R53" s="107"/>
      <c r="S53" s="107"/>
      <c r="T53" s="107"/>
      <c r="U53" s="107"/>
      <c r="V53" s="15">
        <f t="shared" si="4"/>
        <v>0</v>
      </c>
      <c r="W53" s="107"/>
      <c r="X53" s="107"/>
      <c r="Y53" s="16"/>
      <c r="Z53" s="17"/>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row>
    <row r="54" spans="1:72" ht="15.75">
      <c r="A54" s="242" t="s">
        <v>44</v>
      </c>
      <c r="B54" s="243"/>
      <c r="C54" s="243"/>
      <c r="D54" s="244"/>
      <c r="E54" s="124" t="s">
        <v>28</v>
      </c>
      <c r="F54" s="128"/>
      <c r="G54" s="12">
        <v>339.75</v>
      </c>
      <c r="H54" s="12">
        <f t="shared" si="5"/>
        <v>0</v>
      </c>
      <c r="I54" s="128"/>
      <c r="J54" s="13">
        <v>325.79000000000002</v>
      </c>
      <c r="K54" s="13">
        <f t="shared" si="2"/>
        <v>0</v>
      </c>
      <c r="L54" s="129"/>
      <c r="M54" s="13">
        <v>488.68</v>
      </c>
      <c r="N54" s="13">
        <f t="shared" si="3"/>
        <v>0</v>
      </c>
      <c r="O54" s="107"/>
      <c r="P54" s="107"/>
      <c r="Q54" s="107"/>
      <c r="R54" s="107"/>
      <c r="S54" s="107"/>
      <c r="T54" s="107"/>
      <c r="U54" s="107"/>
      <c r="V54" s="15">
        <f t="shared" si="4"/>
        <v>0</v>
      </c>
      <c r="W54" s="107"/>
      <c r="X54" s="107"/>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15.75">
      <c r="A55" s="242" t="s">
        <v>45</v>
      </c>
      <c r="B55" s="243"/>
      <c r="C55" s="243"/>
      <c r="D55" s="244"/>
      <c r="E55" s="124" t="s">
        <v>28</v>
      </c>
      <c r="F55" s="128"/>
      <c r="G55" s="14">
        <v>1004.49</v>
      </c>
      <c r="H55" s="14">
        <f t="shared" si="5"/>
        <v>0</v>
      </c>
      <c r="I55" s="128"/>
      <c r="J55" s="13">
        <v>1164.98</v>
      </c>
      <c r="K55" s="13">
        <f t="shared" si="2"/>
        <v>0</v>
      </c>
      <c r="L55" s="129"/>
      <c r="M55" s="13">
        <v>1747.46</v>
      </c>
      <c r="N55" s="13">
        <f t="shared" si="3"/>
        <v>0</v>
      </c>
      <c r="O55" s="107"/>
      <c r="P55" s="107"/>
      <c r="Q55" s="107"/>
      <c r="R55" s="107"/>
      <c r="S55" s="107"/>
      <c r="T55" s="107"/>
      <c r="U55" s="107"/>
      <c r="V55" s="15">
        <f t="shared" si="4"/>
        <v>0</v>
      </c>
      <c r="W55" s="107"/>
      <c r="X55" s="107"/>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15.75">
      <c r="A56" s="242" t="s">
        <v>46</v>
      </c>
      <c r="B56" s="243"/>
      <c r="C56" s="243"/>
      <c r="D56" s="244"/>
      <c r="E56" s="124" t="s">
        <v>28</v>
      </c>
      <c r="F56" s="128"/>
      <c r="G56" s="14"/>
      <c r="H56" s="14">
        <f t="shared" si="5"/>
        <v>0</v>
      </c>
      <c r="I56" s="128"/>
      <c r="J56" s="13">
        <f t="shared" ref="J56" si="6">G56*1.5</f>
        <v>0</v>
      </c>
      <c r="K56" s="13">
        <f t="shared" si="2"/>
        <v>0</v>
      </c>
      <c r="L56" s="129"/>
      <c r="M56" s="13">
        <f t="shared" ref="M56" si="7">G56*2.25</f>
        <v>0</v>
      </c>
      <c r="N56" s="13">
        <f t="shared" si="3"/>
        <v>0</v>
      </c>
      <c r="O56" s="107"/>
      <c r="P56" s="107"/>
      <c r="Q56" s="107"/>
      <c r="R56" s="107"/>
      <c r="S56" s="107"/>
      <c r="T56" s="107"/>
      <c r="U56" s="107"/>
      <c r="V56" s="15">
        <f t="shared" si="4"/>
        <v>0</v>
      </c>
      <c r="W56" s="107"/>
      <c r="X56" s="107"/>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15.75">
      <c r="A57" s="7"/>
      <c r="B57" s="7"/>
      <c r="C57" s="7"/>
      <c r="D57" s="7"/>
      <c r="E57" s="7"/>
      <c r="F57" s="7">
        <f>V57</f>
        <v>0</v>
      </c>
      <c r="G57" s="6" t="s">
        <v>47</v>
      </c>
      <c r="H57" s="19">
        <f>SUM(H34:H56)</f>
        <v>0</v>
      </c>
      <c r="I57" s="103"/>
      <c r="J57" s="6" t="s">
        <v>48</v>
      </c>
      <c r="K57" s="6">
        <f>SUM(K34:K56)</f>
        <v>0</v>
      </c>
      <c r="L57" s="145"/>
      <c r="M57" s="21" t="s">
        <v>48</v>
      </c>
      <c r="N57" s="6">
        <f>SUM(N34:N56)</f>
        <v>0</v>
      </c>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7"/>
      <c r="B58" s="7"/>
      <c r="C58" s="7"/>
      <c r="D58" s="7"/>
      <c r="E58" s="7"/>
      <c r="F58" s="7"/>
      <c r="G58" s="6" t="s">
        <v>49</v>
      </c>
      <c r="H58" s="19">
        <f>H57+K57+N57</f>
        <v>0</v>
      </c>
      <c r="I58" s="22"/>
      <c r="J58" s="22"/>
      <c r="K58" s="22"/>
      <c r="L58" s="7"/>
      <c r="M58" s="23"/>
      <c r="N58" s="22"/>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261" t="s">
        <v>50</v>
      </c>
      <c r="B59" s="261"/>
      <c r="C59" s="261"/>
      <c r="D59" s="261"/>
      <c r="E59" s="24"/>
      <c r="F59" s="25"/>
      <c r="G59" s="26" t="s">
        <v>51</v>
      </c>
      <c r="H59" s="6">
        <f>+H58*0.06</f>
        <v>0</v>
      </c>
      <c r="I59" s="22"/>
      <c r="J59" s="7"/>
      <c r="K59" s="7"/>
      <c r="L59" s="7"/>
      <c r="M59" s="7"/>
      <c r="N59" s="7"/>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27"/>
      <c r="B60" s="7"/>
      <c r="C60" s="7"/>
      <c r="D60" s="7"/>
      <c r="E60" s="7"/>
      <c r="F60" s="7"/>
      <c r="G60" s="124"/>
      <c r="H60" s="14">
        <f>+H58+H59</f>
        <v>0</v>
      </c>
      <c r="I60" s="22"/>
      <c r="J60" s="7"/>
      <c r="K60" s="7"/>
      <c r="L60" s="7"/>
      <c r="M60" s="7"/>
      <c r="N60" s="7"/>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62" t="s">
        <v>52</v>
      </c>
      <c r="B61" s="262"/>
      <c r="C61" s="262"/>
      <c r="D61" s="262"/>
      <c r="E61" s="16"/>
      <c r="F61" s="16"/>
      <c r="G61" s="16"/>
      <c r="H61" s="16"/>
      <c r="I61" s="16"/>
      <c r="J61" s="16"/>
      <c r="K61" s="16"/>
      <c r="L61" s="16"/>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55" t="s">
        <v>7</v>
      </c>
      <c r="B62" s="255"/>
      <c r="C62" s="255"/>
      <c r="D62" s="255"/>
      <c r="E62" s="28" t="s">
        <v>8</v>
      </c>
      <c r="F62" s="118" t="s">
        <v>9</v>
      </c>
      <c r="G62" s="118" t="s">
        <v>10</v>
      </c>
      <c r="H62" s="118" t="s">
        <v>0</v>
      </c>
      <c r="I62" s="38"/>
      <c r="J62" s="118" t="s">
        <v>53</v>
      </c>
      <c r="K62" s="118" t="s">
        <v>54</v>
      </c>
      <c r="L62" s="118" t="s">
        <v>55</v>
      </c>
      <c r="M62" s="118" t="s">
        <v>56</v>
      </c>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33.6" customHeight="1">
      <c r="A63" s="257" t="s">
        <v>133</v>
      </c>
      <c r="B63" s="258"/>
      <c r="C63" s="258"/>
      <c r="D63" s="258"/>
      <c r="E63" s="31" t="s">
        <v>57</v>
      </c>
      <c r="F63" s="146">
        <v>0</v>
      </c>
      <c r="G63" s="127">
        <v>170</v>
      </c>
      <c r="H63" s="127">
        <f t="shared" ref="H63:H69" si="8">F63*G63</f>
        <v>0</v>
      </c>
      <c r="I63" s="30"/>
      <c r="J63" s="31"/>
      <c r="K63" s="31"/>
      <c r="L63" s="31"/>
      <c r="M63" s="31">
        <f>J63+K63+L63</f>
        <v>0</v>
      </c>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33.6" customHeight="1">
      <c r="A64" s="257" t="s">
        <v>134</v>
      </c>
      <c r="B64" s="258"/>
      <c r="C64" s="258"/>
      <c r="D64" s="258"/>
      <c r="E64" s="31" t="s">
        <v>57</v>
      </c>
      <c r="F64" s="146">
        <v>8</v>
      </c>
      <c r="G64" s="127">
        <v>180</v>
      </c>
      <c r="H64" s="127">
        <f t="shared" si="8"/>
        <v>1440</v>
      </c>
      <c r="I64" s="30"/>
      <c r="J64" s="31"/>
      <c r="K64" s="31"/>
      <c r="L64" s="31"/>
      <c r="M64" s="31">
        <f>J64+K64+L64</f>
        <v>0</v>
      </c>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33.6" customHeight="1">
      <c r="A65" s="257" t="s">
        <v>58</v>
      </c>
      <c r="B65" s="258"/>
      <c r="C65" s="258"/>
      <c r="D65" s="258"/>
      <c r="E65" s="31" t="s">
        <v>57</v>
      </c>
      <c r="F65" s="146">
        <v>0</v>
      </c>
      <c r="G65" s="127">
        <v>80</v>
      </c>
      <c r="H65" s="127">
        <f t="shared" si="8"/>
        <v>0</v>
      </c>
      <c r="I65" s="30"/>
      <c r="J65" s="31"/>
      <c r="K65" s="31"/>
      <c r="L65" s="31"/>
      <c r="M65" s="31">
        <f>J65+K65+L65</f>
        <v>0</v>
      </c>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33.6" customHeight="1">
      <c r="A66" s="257" t="s">
        <v>135</v>
      </c>
      <c r="B66" s="258"/>
      <c r="C66" s="258"/>
      <c r="D66" s="258"/>
      <c r="E66" s="31" t="s">
        <v>57</v>
      </c>
      <c r="F66" s="146">
        <v>0</v>
      </c>
      <c r="G66" s="127">
        <v>150</v>
      </c>
      <c r="H66" s="127">
        <f t="shared" si="8"/>
        <v>0</v>
      </c>
      <c r="I66" s="30"/>
      <c r="J66" s="31"/>
      <c r="K66" s="31"/>
      <c r="L66" s="31"/>
      <c r="M66" s="31">
        <f>J66+K66+L66</f>
        <v>0</v>
      </c>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33.6" customHeight="1">
      <c r="A67" s="257"/>
      <c r="B67" s="258"/>
      <c r="C67" s="258"/>
      <c r="D67" s="258"/>
      <c r="E67" s="31" t="s">
        <v>57</v>
      </c>
      <c r="F67" s="146">
        <v>0</v>
      </c>
      <c r="G67" s="127"/>
      <c r="H67" s="127">
        <f t="shared" si="8"/>
        <v>0</v>
      </c>
      <c r="I67" s="30"/>
      <c r="J67" s="31"/>
      <c r="K67" s="31"/>
      <c r="L67" s="31"/>
      <c r="M67" s="31">
        <f t="shared" ref="M67:M69" si="9">J67+K67+L67</f>
        <v>0</v>
      </c>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33.6" customHeight="1">
      <c r="A68" s="257"/>
      <c r="B68" s="258"/>
      <c r="C68" s="258"/>
      <c r="D68" s="258"/>
      <c r="E68" s="31" t="s">
        <v>59</v>
      </c>
      <c r="F68" s="146">
        <v>0</v>
      </c>
      <c r="G68" s="127"/>
      <c r="H68" s="127">
        <f t="shared" si="8"/>
        <v>0</v>
      </c>
      <c r="I68" s="30"/>
      <c r="J68" s="31"/>
      <c r="K68" s="31"/>
      <c r="L68" s="31"/>
      <c r="M68" s="31">
        <f t="shared" si="9"/>
        <v>0</v>
      </c>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33.6" customHeight="1">
      <c r="A69" s="257" t="s">
        <v>60</v>
      </c>
      <c r="B69" s="258"/>
      <c r="C69" s="258"/>
      <c r="D69" s="258"/>
      <c r="E69" s="31" t="s">
        <v>61</v>
      </c>
      <c r="F69" s="146">
        <v>0</v>
      </c>
      <c r="G69" s="127">
        <v>2.5</v>
      </c>
      <c r="H69" s="127">
        <f t="shared" si="8"/>
        <v>0</v>
      </c>
      <c r="I69" s="30"/>
      <c r="J69" s="31"/>
      <c r="K69" s="31"/>
      <c r="L69" s="31"/>
      <c r="M69" s="31">
        <f t="shared" si="9"/>
        <v>0</v>
      </c>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16"/>
      <c r="B70" s="16"/>
      <c r="C70" s="16"/>
      <c r="D70" s="16"/>
      <c r="E70" s="16"/>
      <c r="F70" s="16"/>
      <c r="G70" s="34" t="s">
        <v>62</v>
      </c>
      <c r="H70" s="34">
        <f>SUM(H63:H69)</f>
        <v>1440</v>
      </c>
      <c r="I70" s="22"/>
      <c r="J70" s="16"/>
      <c r="K70" s="16"/>
      <c r="L70" s="16"/>
      <c r="M70" s="139"/>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53" t="s">
        <v>63</v>
      </c>
      <c r="B71" s="253"/>
      <c r="C71" s="16"/>
      <c r="D71" s="16"/>
      <c r="E71" s="16"/>
      <c r="F71" s="16"/>
      <c r="G71" s="16"/>
      <c r="H71" s="16"/>
      <c r="I71" s="16"/>
      <c r="J71" s="16"/>
      <c r="K71" s="16"/>
      <c r="L71" s="16"/>
      <c r="M71" s="139"/>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55" t="s">
        <v>7</v>
      </c>
      <c r="B72" s="255"/>
      <c r="C72" s="255"/>
      <c r="D72" s="255"/>
      <c r="E72" s="28" t="s">
        <v>8</v>
      </c>
      <c r="F72" s="118" t="s">
        <v>9</v>
      </c>
      <c r="G72" s="118" t="s">
        <v>10</v>
      </c>
      <c r="H72" s="118" t="s">
        <v>0</v>
      </c>
      <c r="I72" s="38"/>
      <c r="J72" s="35" t="s">
        <v>64</v>
      </c>
      <c r="K72" s="35" t="s">
        <v>65</v>
      </c>
      <c r="L72" s="35" t="s">
        <v>66</v>
      </c>
      <c r="M72" s="35" t="s">
        <v>56</v>
      </c>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21.6" customHeight="1">
      <c r="A73" s="236" t="s">
        <v>67</v>
      </c>
      <c r="B73" s="237"/>
      <c r="C73" s="237"/>
      <c r="D73" s="259"/>
      <c r="E73" s="32" t="s">
        <v>68</v>
      </c>
      <c r="F73" s="147">
        <v>80</v>
      </c>
      <c r="G73" s="30">
        <v>23</v>
      </c>
      <c r="H73" s="33">
        <f>F73*G73</f>
        <v>1840</v>
      </c>
      <c r="I73" s="30"/>
      <c r="J73" s="36"/>
      <c r="K73" s="36"/>
      <c r="L73" s="36"/>
      <c r="M73" s="36">
        <f>J73+K73+L73</f>
        <v>0</v>
      </c>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21.6" customHeight="1">
      <c r="A74" s="236" t="s">
        <v>69</v>
      </c>
      <c r="B74" s="237"/>
      <c r="C74" s="237"/>
      <c r="D74" s="259"/>
      <c r="E74" s="32" t="s">
        <v>68</v>
      </c>
      <c r="F74" s="147">
        <v>0</v>
      </c>
      <c r="G74" s="29">
        <v>24</v>
      </c>
      <c r="H74" s="33">
        <f>F74*G74</f>
        <v>0</v>
      </c>
      <c r="I74" s="30"/>
      <c r="J74" s="36"/>
      <c r="K74" s="36"/>
      <c r="L74" s="36"/>
      <c r="M74" s="36">
        <f>J74+K74+L74</f>
        <v>0</v>
      </c>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16"/>
      <c r="B75" s="16"/>
      <c r="C75" s="16"/>
      <c r="D75" s="16"/>
      <c r="E75" s="16"/>
      <c r="F75" s="16"/>
      <c r="G75" s="118" t="s">
        <v>70</v>
      </c>
      <c r="H75" s="34">
        <f>SUM(H73:H74)</f>
        <v>1840</v>
      </c>
      <c r="I75" s="30"/>
      <c r="J75" s="16"/>
      <c r="K75" s="16"/>
      <c r="L75" s="16"/>
      <c r="M75" s="16"/>
      <c r="N75" s="16"/>
      <c r="O75" s="16"/>
      <c r="P75" s="16"/>
      <c r="Q75" s="16"/>
      <c r="R75" s="16"/>
      <c r="S75" s="16"/>
      <c r="T75" s="16"/>
      <c r="U75" s="16"/>
      <c r="V75" s="16"/>
      <c r="W75" s="16"/>
      <c r="X75" s="16"/>
      <c r="Y75" s="1"/>
      <c r="Z75" s="120"/>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row>
    <row r="76" spans="1:72" ht="15.75">
      <c r="A76" s="253" t="s">
        <v>71</v>
      </c>
      <c r="B76" s="253"/>
      <c r="C76" s="16"/>
      <c r="D76" s="16"/>
      <c r="E76" s="16"/>
      <c r="F76" s="16"/>
      <c r="G76" s="16"/>
      <c r="H76" s="16"/>
      <c r="I76" s="16"/>
      <c r="J76" s="16"/>
      <c r="K76" s="16"/>
      <c r="L76" s="16"/>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55" t="s">
        <v>7</v>
      </c>
      <c r="B77" s="255"/>
      <c r="C77" s="255"/>
      <c r="D77" s="255"/>
      <c r="E77" s="28" t="s">
        <v>8</v>
      </c>
      <c r="F77" s="118" t="s">
        <v>9</v>
      </c>
      <c r="G77" s="118" t="s">
        <v>10</v>
      </c>
      <c r="H77" s="118" t="s">
        <v>0</v>
      </c>
      <c r="I77" s="38"/>
      <c r="J77" s="37"/>
      <c r="K77" s="16"/>
      <c r="L77" s="16"/>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20.100000000000001" customHeight="1">
      <c r="A78" s="236" t="s">
        <v>179</v>
      </c>
      <c r="B78" s="237"/>
      <c r="C78" s="237"/>
      <c r="D78" s="237"/>
      <c r="E78" s="32" t="s">
        <v>72</v>
      </c>
      <c r="F78" s="128">
        <v>0</v>
      </c>
      <c r="G78" s="29">
        <v>65</v>
      </c>
      <c r="H78" s="33">
        <f>F78*G78</f>
        <v>0</v>
      </c>
      <c r="I78" s="17"/>
      <c r="J78" s="16"/>
      <c r="K78" s="16"/>
      <c r="L78" s="16"/>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20.100000000000001" customHeight="1">
      <c r="A79" s="236" t="s">
        <v>73</v>
      </c>
      <c r="B79" s="237"/>
      <c r="C79" s="237"/>
      <c r="D79" s="237"/>
      <c r="E79" s="32" t="s">
        <v>72</v>
      </c>
      <c r="F79" s="128">
        <v>2</v>
      </c>
      <c r="G79" s="29">
        <v>250</v>
      </c>
      <c r="H79" s="33">
        <f>F79*G79</f>
        <v>500</v>
      </c>
      <c r="I79" s="17"/>
      <c r="J79" s="16"/>
      <c r="K79" s="16"/>
      <c r="L79" s="16"/>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16"/>
      <c r="B80" s="16"/>
      <c r="C80" s="16"/>
      <c r="D80" s="16"/>
      <c r="E80" s="16"/>
      <c r="F80" s="16"/>
      <c r="G80" s="118" t="s">
        <v>74</v>
      </c>
      <c r="H80" s="34">
        <f>SUM(H78:H79)</f>
        <v>500</v>
      </c>
      <c r="I80" s="22"/>
      <c r="J80" s="16"/>
      <c r="K80" s="16"/>
      <c r="L80" s="16"/>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3" t="s">
        <v>75</v>
      </c>
      <c r="B81" s="16"/>
      <c r="C81" s="16"/>
      <c r="D81" s="16"/>
      <c r="E81" s="16"/>
      <c r="F81" s="16"/>
      <c r="G81" s="38"/>
      <c r="H81" s="22"/>
      <c r="I81" s="22"/>
      <c r="J81" s="16"/>
      <c r="K81" s="16"/>
      <c r="L81" s="16"/>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53" t="s">
        <v>76</v>
      </c>
      <c r="B82" s="253"/>
      <c r="C82" s="16"/>
      <c r="D82" s="16"/>
      <c r="E82" s="16"/>
      <c r="F82" s="16"/>
      <c r="G82" s="16"/>
      <c r="H82" s="16"/>
      <c r="I82" s="16"/>
      <c r="J82" s="254"/>
      <c r="K82" s="254"/>
      <c r="L82" s="16"/>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55" t="s">
        <v>7</v>
      </c>
      <c r="B83" s="255"/>
      <c r="C83" s="255"/>
      <c r="D83" s="255"/>
      <c r="E83" s="28" t="s">
        <v>8</v>
      </c>
      <c r="F83" s="118" t="s">
        <v>9</v>
      </c>
      <c r="G83" s="118" t="s">
        <v>10</v>
      </c>
      <c r="H83" s="118" t="s">
        <v>0</v>
      </c>
      <c r="I83" s="38"/>
      <c r="J83" s="130"/>
      <c r="K83" s="130"/>
      <c r="L83" s="130"/>
      <c r="M83" s="130"/>
      <c r="N83" s="130"/>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24" customHeight="1">
      <c r="A84" s="237" t="s">
        <v>77</v>
      </c>
      <c r="B84" s="237"/>
      <c r="C84" s="237"/>
      <c r="D84" s="237"/>
      <c r="E84" s="39" t="s">
        <v>11</v>
      </c>
      <c r="F84" s="128">
        <v>20</v>
      </c>
      <c r="G84" s="29">
        <v>600</v>
      </c>
      <c r="H84" s="20">
        <f>F84*G84</f>
        <v>12000</v>
      </c>
      <c r="I84" s="131"/>
      <c r="J84" s="130"/>
      <c r="K84" s="130"/>
      <c r="L84" s="130"/>
      <c r="M84" s="130"/>
      <c r="N84" s="130"/>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5.75">
      <c r="A85" s="16"/>
      <c r="B85" s="16"/>
      <c r="C85" s="16"/>
      <c r="D85" s="16"/>
      <c r="E85" s="16"/>
      <c r="F85" s="16"/>
      <c r="G85" s="118"/>
      <c r="H85" s="34">
        <f>SUM(H84)</f>
        <v>12000</v>
      </c>
      <c r="I85" s="131"/>
      <c r="J85" s="130"/>
      <c r="K85" s="130"/>
      <c r="L85" s="130"/>
      <c r="M85" s="130"/>
      <c r="N85" s="130"/>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5.75">
      <c r="A86" s="253" t="s">
        <v>78</v>
      </c>
      <c r="B86" s="253"/>
      <c r="C86" s="16"/>
      <c r="D86" s="16"/>
      <c r="E86" s="16"/>
      <c r="F86" s="16"/>
      <c r="G86" s="16"/>
      <c r="H86" s="1"/>
      <c r="I86" s="132"/>
      <c r="J86" s="130"/>
      <c r="K86" s="130"/>
      <c r="L86" s="130"/>
      <c r="M86" s="130"/>
      <c r="N86" s="130"/>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255" t="s">
        <v>7</v>
      </c>
      <c r="B87" s="255"/>
      <c r="C87" s="255"/>
      <c r="D87" s="255"/>
      <c r="E87" s="28" t="s">
        <v>8</v>
      </c>
      <c r="F87" s="118" t="s">
        <v>9</v>
      </c>
      <c r="G87" s="118" t="s">
        <v>10</v>
      </c>
      <c r="H87" s="118" t="s">
        <v>0</v>
      </c>
      <c r="I87" s="38"/>
      <c r="J87" s="16"/>
      <c r="K87" s="16"/>
      <c r="L87" s="133"/>
      <c r="M87" s="16"/>
      <c r="N87" s="16"/>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8.600000000000001" customHeight="1">
      <c r="A88" s="236" t="s">
        <v>79</v>
      </c>
      <c r="B88" s="237"/>
      <c r="C88" s="237"/>
      <c r="D88" s="237"/>
      <c r="E88" s="32" t="s">
        <v>80</v>
      </c>
      <c r="F88" s="128">
        <v>8</v>
      </c>
      <c r="G88" s="29">
        <v>900</v>
      </c>
      <c r="H88" s="20">
        <f>F88*G88</f>
        <v>7200</v>
      </c>
      <c r="I88" s="22"/>
      <c r="J88" s="16"/>
      <c r="K88" s="16"/>
      <c r="L88" s="16"/>
      <c r="M88" s="16"/>
      <c r="N88" s="16"/>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16"/>
      <c r="G89" s="118" t="s">
        <v>81</v>
      </c>
      <c r="H89" s="34">
        <f>SUM(H88)</f>
        <v>7200</v>
      </c>
      <c r="I89" s="22"/>
      <c r="J89" s="16"/>
      <c r="K89" s="16"/>
      <c r="L89" s="16"/>
      <c r="M89" s="16"/>
      <c r="N89" s="16"/>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16"/>
      <c r="F90" s="16"/>
      <c r="G90" s="118" t="s">
        <v>82</v>
      </c>
      <c r="H90" s="34">
        <f>H70+H75+H80+H85+H89+H59+H58+H30</f>
        <v>145411.60999999999</v>
      </c>
      <c r="I90" s="134"/>
      <c r="J90" s="62"/>
      <c r="K90" s="16"/>
      <c r="L90" s="16"/>
      <c r="M90" s="16"/>
      <c r="N90" s="16"/>
      <c r="O90" s="1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3" t="s">
        <v>83</v>
      </c>
      <c r="B91" s="7"/>
      <c r="C91" s="7"/>
      <c r="D91" s="16"/>
      <c r="E91" s="16"/>
      <c r="F91" s="16"/>
      <c r="G91" s="1"/>
      <c r="H91" s="42"/>
      <c r="I91" s="9"/>
      <c r="J91" s="62"/>
      <c r="K91" s="7"/>
      <c r="L91" s="16"/>
      <c r="M91" s="16"/>
      <c r="N91" s="16"/>
      <c r="O91" s="1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256" t="s">
        <v>7</v>
      </c>
      <c r="B92" s="256"/>
      <c r="C92" s="256"/>
      <c r="D92" s="256"/>
      <c r="E92" s="43" t="s">
        <v>8</v>
      </c>
      <c r="F92" s="119" t="s">
        <v>9</v>
      </c>
      <c r="G92" s="119" t="s">
        <v>10</v>
      </c>
      <c r="H92" s="44" t="s">
        <v>0</v>
      </c>
      <c r="I92" s="45" t="s">
        <v>84</v>
      </c>
      <c r="J92" s="46"/>
      <c r="K92" s="46" t="s">
        <v>85</v>
      </c>
      <c r="L92" s="47"/>
      <c r="M92" s="16"/>
      <c r="N92" s="16"/>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236" t="s">
        <v>86</v>
      </c>
      <c r="B93" s="237"/>
      <c r="C93" s="237"/>
      <c r="D93" s="237"/>
      <c r="E93" s="123" t="s">
        <v>87</v>
      </c>
      <c r="F93" s="128"/>
      <c r="G93" s="36">
        <v>2200</v>
      </c>
      <c r="H93" s="48">
        <f>(F93*G93)</f>
        <v>0</v>
      </c>
      <c r="I93" s="49"/>
      <c r="J93" s="50"/>
      <c r="K93" s="51"/>
      <c r="L93" s="62"/>
      <c r="M93" s="16"/>
      <c r="N93" s="16"/>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236" t="s">
        <v>88</v>
      </c>
      <c r="B94" s="237"/>
      <c r="C94" s="237"/>
      <c r="D94" s="237"/>
      <c r="E94" s="123" t="s">
        <v>87</v>
      </c>
      <c r="F94" s="128"/>
      <c r="G94" s="36">
        <v>2000</v>
      </c>
      <c r="H94" s="48">
        <f t="shared" ref="H94:H111" si="10">(F94*G94)</f>
        <v>0</v>
      </c>
      <c r="I94" s="49"/>
      <c r="J94" s="50"/>
      <c r="K94" s="51"/>
      <c r="L94" s="62"/>
      <c r="M94" s="16"/>
      <c r="N94" s="16"/>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236" t="s">
        <v>89</v>
      </c>
      <c r="B95" s="237"/>
      <c r="C95" s="237"/>
      <c r="D95" s="237"/>
      <c r="E95" s="123" t="s">
        <v>87</v>
      </c>
      <c r="F95" s="128"/>
      <c r="G95" s="36">
        <v>7000</v>
      </c>
      <c r="H95" s="48">
        <f t="shared" si="10"/>
        <v>0</v>
      </c>
      <c r="I95" s="49"/>
      <c r="J95" s="50"/>
      <c r="K95" s="51"/>
      <c r="L95" s="62"/>
      <c r="M95" s="16"/>
      <c r="N95" s="16"/>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236" t="s">
        <v>90</v>
      </c>
      <c r="B96" s="237"/>
      <c r="C96" s="237"/>
      <c r="D96" s="237"/>
      <c r="E96" s="123" t="s">
        <v>87</v>
      </c>
      <c r="F96" s="128"/>
      <c r="G96" s="36">
        <v>15200</v>
      </c>
      <c r="H96" s="48">
        <f t="shared" si="10"/>
        <v>0</v>
      </c>
      <c r="I96" s="49"/>
      <c r="J96" s="50"/>
      <c r="K96" s="51"/>
      <c r="L96" s="62"/>
      <c r="M96" s="16"/>
      <c r="N96" s="16"/>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247" t="s">
        <v>91</v>
      </c>
      <c r="B97" s="248"/>
      <c r="C97" s="248"/>
      <c r="D97" s="248"/>
      <c r="E97" s="52" t="s">
        <v>87</v>
      </c>
      <c r="F97" s="128"/>
      <c r="G97" s="53">
        <v>2200</v>
      </c>
      <c r="H97" s="54">
        <f t="shared" si="10"/>
        <v>0</v>
      </c>
      <c r="I97" s="55"/>
      <c r="J97" s="50"/>
      <c r="K97" s="51"/>
      <c r="L97" s="62"/>
      <c r="M97" s="16"/>
      <c r="N97" s="16"/>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236" t="s">
        <v>92</v>
      </c>
      <c r="B98" s="237"/>
      <c r="C98" s="237"/>
      <c r="D98" s="237"/>
      <c r="E98" s="123" t="s">
        <v>87</v>
      </c>
      <c r="F98" s="128"/>
      <c r="G98" s="36">
        <v>2000</v>
      </c>
      <c r="H98" s="48">
        <f t="shared" si="10"/>
        <v>0</v>
      </c>
      <c r="I98" s="49"/>
      <c r="J98" s="50"/>
      <c r="K98" s="51"/>
      <c r="L98" s="62"/>
      <c r="M98" s="16"/>
      <c r="N98" s="16"/>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247" t="s">
        <v>93</v>
      </c>
      <c r="B99" s="248"/>
      <c r="C99" s="248"/>
      <c r="D99" s="248"/>
      <c r="E99" s="52" t="s">
        <v>87</v>
      </c>
      <c r="F99" s="128"/>
      <c r="G99" s="53">
        <v>2500</v>
      </c>
      <c r="H99" s="54">
        <f t="shared" si="10"/>
        <v>0</v>
      </c>
      <c r="I99" s="55"/>
      <c r="J99" s="50"/>
      <c r="K99" s="51"/>
      <c r="L99" s="62"/>
      <c r="M99" s="16"/>
      <c r="N99" s="16"/>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236" t="s">
        <v>94</v>
      </c>
      <c r="B100" s="237"/>
      <c r="C100" s="237"/>
      <c r="D100" s="237"/>
      <c r="E100" s="123" t="s">
        <v>87</v>
      </c>
      <c r="F100" s="128"/>
      <c r="G100" s="36">
        <v>1600</v>
      </c>
      <c r="H100" s="48">
        <f t="shared" si="10"/>
        <v>0</v>
      </c>
      <c r="I100" s="49"/>
      <c r="J100" s="50"/>
      <c r="K100" s="51"/>
      <c r="L100" s="62"/>
      <c r="M100" s="16"/>
      <c r="N100" s="16"/>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249" t="s">
        <v>95</v>
      </c>
      <c r="B101" s="250"/>
      <c r="C101" s="250"/>
      <c r="D101" s="250"/>
      <c r="E101" s="56" t="s">
        <v>87</v>
      </c>
      <c r="F101" s="128"/>
      <c r="G101" s="57">
        <v>1100</v>
      </c>
      <c r="H101" s="58">
        <f t="shared" si="10"/>
        <v>0</v>
      </c>
      <c r="I101" s="49"/>
      <c r="J101" s="50"/>
      <c r="K101" s="51"/>
      <c r="L101" s="62"/>
      <c r="M101" s="16"/>
      <c r="N101" s="16"/>
      <c r="O101" s="16"/>
      <c r="P101" s="16"/>
      <c r="Q101" s="16"/>
      <c r="R101" s="16"/>
      <c r="S101" s="16"/>
      <c r="T101" s="16"/>
      <c r="U101" s="16"/>
      <c r="V101" s="16"/>
      <c r="W101" s="16"/>
      <c r="X101" s="16"/>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236" t="s">
        <v>96</v>
      </c>
      <c r="B102" s="237"/>
      <c r="C102" s="237"/>
      <c r="D102" s="237"/>
      <c r="E102" s="123" t="s">
        <v>87</v>
      </c>
      <c r="F102" s="128"/>
      <c r="G102" s="36">
        <v>2700</v>
      </c>
      <c r="H102" s="48">
        <f t="shared" si="10"/>
        <v>0</v>
      </c>
      <c r="I102" s="59"/>
      <c r="J102" s="50"/>
      <c r="K102" s="51"/>
      <c r="L102" s="62"/>
      <c r="M102" s="16"/>
      <c r="N102" s="16"/>
      <c r="O102" s="16"/>
      <c r="P102" s="16"/>
      <c r="Q102" s="16"/>
      <c r="R102" s="16"/>
      <c r="S102" s="16"/>
      <c r="T102" s="16"/>
      <c r="U102" s="16"/>
      <c r="V102" s="16"/>
      <c r="W102" s="16"/>
      <c r="X102" s="16"/>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238" t="s">
        <v>97</v>
      </c>
      <c r="B103" s="239"/>
      <c r="C103" s="239"/>
      <c r="D103" s="240"/>
      <c r="E103" s="123" t="s">
        <v>87</v>
      </c>
      <c r="F103" s="128"/>
      <c r="G103" s="36">
        <v>2500</v>
      </c>
      <c r="H103" s="48">
        <f t="shared" si="10"/>
        <v>0</v>
      </c>
      <c r="I103" s="59"/>
      <c r="J103" s="50"/>
      <c r="K103" s="51"/>
      <c r="L103" s="62"/>
      <c r="M103" s="16"/>
      <c r="N103" s="16"/>
      <c r="O103" s="16"/>
      <c r="P103" s="16"/>
      <c r="Q103" s="16"/>
      <c r="R103" s="16"/>
      <c r="S103" s="16"/>
      <c r="T103" s="16"/>
      <c r="U103" s="16"/>
      <c r="V103" s="16"/>
      <c r="W103" s="16"/>
      <c r="X103" s="16"/>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236" t="s">
        <v>98</v>
      </c>
      <c r="B104" s="237"/>
      <c r="C104" s="237"/>
      <c r="D104" s="237"/>
      <c r="E104" s="123" t="s">
        <v>87</v>
      </c>
      <c r="F104" s="128"/>
      <c r="G104" s="36">
        <v>13373</v>
      </c>
      <c r="H104" s="48">
        <f t="shared" si="10"/>
        <v>0</v>
      </c>
      <c r="I104" s="59"/>
      <c r="J104" s="50"/>
      <c r="K104" s="51"/>
      <c r="L104" s="62"/>
      <c r="M104" s="16"/>
      <c r="N104" s="16"/>
      <c r="O104" s="16"/>
      <c r="P104" s="16"/>
      <c r="Q104" s="16"/>
      <c r="R104" s="16"/>
      <c r="S104" s="16"/>
      <c r="T104" s="16"/>
      <c r="U104" s="16"/>
      <c r="V104" s="16"/>
      <c r="W104" s="16"/>
      <c r="X104" s="16"/>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238" t="s">
        <v>99</v>
      </c>
      <c r="B105" s="239"/>
      <c r="C105" s="239"/>
      <c r="D105" s="240"/>
      <c r="E105" s="123" t="s">
        <v>87</v>
      </c>
      <c r="F105" s="128"/>
      <c r="G105" s="36">
        <v>800</v>
      </c>
      <c r="H105" s="48">
        <f t="shared" si="10"/>
        <v>0</v>
      </c>
      <c r="I105" s="59"/>
      <c r="J105" s="50"/>
      <c r="K105" s="51"/>
      <c r="L105" s="62"/>
      <c r="M105" s="16"/>
      <c r="N105" s="16"/>
      <c r="O105" s="16"/>
      <c r="P105" s="16"/>
      <c r="Q105" s="16"/>
      <c r="R105" s="16"/>
      <c r="S105" s="16"/>
      <c r="T105" s="16"/>
      <c r="U105" s="16"/>
      <c r="V105" s="16"/>
      <c r="W105" s="16"/>
      <c r="X105" s="16"/>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251" t="s">
        <v>100</v>
      </c>
      <c r="B106" s="252"/>
      <c r="C106" s="252"/>
      <c r="D106" s="252"/>
      <c r="E106" s="4" t="s">
        <v>87</v>
      </c>
      <c r="F106" s="128"/>
      <c r="G106" s="31">
        <v>1900</v>
      </c>
      <c r="H106" s="60">
        <f t="shared" si="10"/>
        <v>0</v>
      </c>
      <c r="I106" s="61"/>
      <c r="J106" s="50"/>
      <c r="K106" s="51"/>
      <c r="L106" s="62"/>
      <c r="M106" s="16"/>
      <c r="N106" s="16"/>
      <c r="O106" s="16"/>
      <c r="P106" s="16"/>
      <c r="Q106" s="16"/>
      <c r="R106" s="16"/>
      <c r="S106" s="16"/>
      <c r="T106" s="16"/>
      <c r="U106" s="16"/>
      <c r="V106" s="16"/>
      <c r="W106" s="16"/>
      <c r="X106" s="16"/>
      <c r="Y106" s="16"/>
      <c r="Z106" s="17"/>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row>
    <row r="107" spans="1:72" ht="15.75">
      <c r="A107" s="236" t="s">
        <v>101</v>
      </c>
      <c r="B107" s="237"/>
      <c r="C107" s="237"/>
      <c r="D107" s="237"/>
      <c r="E107" s="123" t="s">
        <v>87</v>
      </c>
      <c r="F107" s="128"/>
      <c r="G107" s="36">
        <v>2000</v>
      </c>
      <c r="H107" s="48">
        <f t="shared" si="10"/>
        <v>0</v>
      </c>
      <c r="I107" s="59"/>
      <c r="J107" s="50"/>
      <c r="K107" s="51"/>
      <c r="L107" s="62"/>
      <c r="M107" s="16"/>
      <c r="N107" s="16"/>
      <c r="O107" s="16"/>
      <c r="P107" s="16"/>
      <c r="Q107" s="16"/>
      <c r="R107" s="16"/>
      <c r="S107" s="16"/>
      <c r="T107" s="16"/>
      <c r="U107" s="16"/>
      <c r="V107" s="16"/>
      <c r="W107" s="16"/>
      <c r="X107" s="16"/>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236" t="s">
        <v>102</v>
      </c>
      <c r="B108" s="237"/>
      <c r="C108" s="237"/>
      <c r="D108" s="237"/>
      <c r="E108" s="123" t="s">
        <v>87</v>
      </c>
      <c r="F108" s="128"/>
      <c r="G108" s="36">
        <v>200</v>
      </c>
      <c r="H108" s="48">
        <f t="shared" si="10"/>
        <v>0</v>
      </c>
      <c r="I108" s="59"/>
      <c r="J108" s="50"/>
      <c r="K108" s="51"/>
      <c r="L108" s="62"/>
      <c r="M108" s="16"/>
      <c r="N108" s="16"/>
      <c r="O108" s="16"/>
      <c r="P108" s="16"/>
      <c r="Q108" s="16"/>
      <c r="R108" s="16"/>
      <c r="S108" s="16"/>
      <c r="T108" s="16"/>
      <c r="U108" s="16"/>
      <c r="V108" s="16"/>
      <c r="W108" s="16"/>
      <c r="X108" s="16"/>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238" t="s">
        <v>103</v>
      </c>
      <c r="B109" s="239"/>
      <c r="C109" s="239"/>
      <c r="D109" s="240"/>
      <c r="E109" s="123" t="s">
        <v>87</v>
      </c>
      <c r="F109" s="128"/>
      <c r="G109" s="36">
        <v>1100</v>
      </c>
      <c r="H109" s="48">
        <f t="shared" si="10"/>
        <v>0</v>
      </c>
      <c r="I109" s="59"/>
      <c r="J109" s="50"/>
      <c r="K109" s="51"/>
      <c r="L109" s="62"/>
      <c r="M109" s="16"/>
      <c r="N109" s="16"/>
      <c r="O109" s="16"/>
      <c r="P109" s="16"/>
      <c r="Q109" s="16"/>
      <c r="R109" s="16"/>
      <c r="S109" s="16"/>
      <c r="T109" s="16"/>
      <c r="U109" s="16"/>
      <c r="V109" s="16"/>
      <c r="W109" s="16"/>
      <c r="X109" s="16"/>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241" t="s">
        <v>104</v>
      </c>
      <c r="B110" s="241"/>
      <c r="C110" s="241"/>
      <c r="D110" s="241"/>
      <c r="E110" s="63" t="s">
        <v>87</v>
      </c>
      <c r="F110" s="128"/>
      <c r="G110" s="36">
        <v>2200</v>
      </c>
      <c r="H110" s="48">
        <f t="shared" si="10"/>
        <v>0</v>
      </c>
      <c r="I110" s="59"/>
      <c r="J110" s="50"/>
      <c r="K110" s="51"/>
      <c r="L110" s="62"/>
      <c r="M110" s="16"/>
      <c r="N110" s="16"/>
      <c r="O110" s="16"/>
      <c r="P110" s="16"/>
      <c r="Q110" s="16"/>
      <c r="R110" s="16"/>
      <c r="S110" s="16"/>
      <c r="T110" s="16"/>
      <c r="U110" s="16"/>
      <c r="V110" s="16"/>
      <c r="W110" s="16"/>
      <c r="X110" s="16"/>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242" t="s">
        <v>105</v>
      </c>
      <c r="B111" s="243"/>
      <c r="C111" s="243"/>
      <c r="D111" s="244"/>
      <c r="E111" s="4" t="s">
        <v>87</v>
      </c>
      <c r="F111" s="128"/>
      <c r="G111" s="31">
        <v>1420</v>
      </c>
      <c r="H111" s="60">
        <f t="shared" si="10"/>
        <v>0</v>
      </c>
      <c r="I111" s="64"/>
      <c r="J111" s="50"/>
      <c r="K111" s="51"/>
      <c r="L111" s="62"/>
      <c r="M111" s="16"/>
      <c r="N111" s="16"/>
      <c r="O111" s="16"/>
      <c r="P111" s="16"/>
      <c r="Q111" s="16"/>
      <c r="R111" s="16"/>
      <c r="S111" s="16"/>
      <c r="T111" s="16"/>
      <c r="U111" s="16"/>
      <c r="V111" s="16"/>
      <c r="W111" s="16"/>
      <c r="X111" s="16"/>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6.5" thickBot="1">
      <c r="A112" s="236" t="s">
        <v>106</v>
      </c>
      <c r="B112" s="237"/>
      <c r="C112" s="237"/>
      <c r="D112" s="237"/>
      <c r="E112" s="123" t="s">
        <v>87</v>
      </c>
      <c r="F112" s="128"/>
      <c r="G112" s="36">
        <v>383.5</v>
      </c>
      <c r="H112" s="99">
        <f>(F112*G112)</f>
        <v>0</v>
      </c>
      <c r="I112" s="65"/>
      <c r="J112" s="66"/>
      <c r="K112" s="67"/>
      <c r="L112" s="62"/>
      <c r="M112" s="16"/>
      <c r="N112" s="16"/>
      <c r="O112" s="16"/>
      <c r="P112" s="16"/>
      <c r="Q112" s="16"/>
      <c r="R112" s="16"/>
      <c r="S112" s="16"/>
      <c r="T112" s="16"/>
      <c r="U112" s="16"/>
      <c r="V112" s="16"/>
      <c r="W112" s="16"/>
      <c r="X112" s="16"/>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6.5" thickBot="1">
      <c r="A113" s="16"/>
      <c r="B113" s="16"/>
      <c r="C113" s="16"/>
      <c r="D113" s="16"/>
      <c r="E113" s="16"/>
      <c r="F113" s="18"/>
      <c r="G113" s="125" t="s">
        <v>107</v>
      </c>
      <c r="H113" s="110">
        <f>SUM(H93:H112)</f>
        <v>0</v>
      </c>
      <c r="I113" s="68"/>
      <c r="J113" s="69"/>
      <c r="K113" s="70"/>
      <c r="L113" s="135"/>
      <c r="M113" s="7"/>
      <c r="N113" s="7"/>
      <c r="O113" s="16"/>
      <c r="P113" s="16"/>
      <c r="Q113" s="16"/>
      <c r="R113" s="16"/>
      <c r="S113" s="16"/>
      <c r="T113" s="16"/>
      <c r="U113" s="16"/>
      <c r="V113" s="16"/>
      <c r="W113" s="16"/>
      <c r="X113" s="16"/>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6"/>
      <c r="B114" s="16"/>
      <c r="C114" s="16"/>
      <c r="D114" s="16"/>
      <c r="E114" s="16"/>
      <c r="F114" s="7"/>
      <c r="G114" s="38"/>
      <c r="H114" s="22"/>
      <c r="I114" s="71"/>
      <c r="J114" s="18"/>
      <c r="K114" s="137"/>
      <c r="L114" s="136"/>
      <c r="M114" s="7"/>
      <c r="N114" s="7"/>
      <c r="O114" s="16"/>
      <c r="P114" s="16"/>
      <c r="Q114" s="16"/>
      <c r="R114" s="16"/>
      <c r="S114" s="16"/>
      <c r="T114" s="16"/>
      <c r="U114" s="16"/>
      <c r="V114" s="16"/>
      <c r="W114" s="16"/>
      <c r="X114" s="16"/>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6"/>
      <c r="B115" s="16"/>
      <c r="C115" s="16"/>
      <c r="D115" s="16"/>
      <c r="E115" s="138">
        <v>0</v>
      </c>
      <c r="F115" s="7"/>
      <c r="G115" s="38"/>
      <c r="H115" s="142">
        <f>+E115</f>
        <v>0</v>
      </c>
      <c r="I115" s="245" t="s">
        <v>130</v>
      </c>
      <c r="J115" s="230" t="s">
        <v>108</v>
      </c>
      <c r="K115" s="232"/>
      <c r="L115" s="16"/>
      <c r="M115" s="7"/>
      <c r="N115" s="233"/>
      <c r="O115" s="16"/>
      <c r="P115" s="16"/>
      <c r="Q115" s="16"/>
      <c r="R115" s="16"/>
      <c r="S115" s="16"/>
      <c r="T115" s="16"/>
      <c r="U115" s="16"/>
      <c r="V115" s="16"/>
      <c r="W115" s="16"/>
      <c r="X115" s="16"/>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6"/>
      <c r="B116" s="16"/>
      <c r="C116" s="16"/>
      <c r="D116" s="16"/>
      <c r="E116" s="16"/>
      <c r="F116" s="234" t="s">
        <v>109</v>
      </c>
      <c r="G116" s="235"/>
      <c r="H116" s="73">
        <f>H90+H113</f>
        <v>145411.60999999999</v>
      </c>
      <c r="I116" s="246"/>
      <c r="J116" s="231"/>
      <c r="K116" s="232"/>
      <c r="L116" s="16"/>
      <c r="M116" s="7"/>
      <c r="N116" s="233"/>
      <c r="O116" s="16"/>
      <c r="P116" s="16"/>
      <c r="Q116" s="16"/>
      <c r="R116" s="16"/>
      <c r="S116" s="16"/>
      <c r="T116" s="16"/>
      <c r="U116" s="16"/>
      <c r="V116" s="16"/>
      <c r="W116" s="16"/>
      <c r="X116" s="16"/>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6"/>
      <c r="B117" s="16">
        <f>1.13*1.15</f>
        <v>1.2994999999999999</v>
      </c>
      <c r="C117" s="16"/>
      <c r="D117" s="16" t="s">
        <v>173</v>
      </c>
      <c r="E117" s="27"/>
      <c r="F117" s="74" t="s">
        <v>110</v>
      </c>
      <c r="G117" s="172">
        <v>1.1000000000000001</v>
      </c>
      <c r="H117" s="116">
        <f>H116*G117-H116</f>
        <v>14541.161000000022</v>
      </c>
      <c r="I117" s="115">
        <f>+(H124-K123)*0.23</f>
        <v>-14808.157916239992</v>
      </c>
      <c r="J117" s="117">
        <f>H117-M123</f>
        <v>44029.145822000006</v>
      </c>
      <c r="K117" s="9"/>
      <c r="L117" s="9"/>
      <c r="M117" s="9"/>
      <c r="N117" s="126" t="s">
        <v>171</v>
      </c>
      <c r="O117" s="126"/>
      <c r="P117" s="16"/>
      <c r="Q117" s="16"/>
      <c r="R117" s="16"/>
      <c r="S117" s="16"/>
      <c r="T117" s="16"/>
      <c r="U117" s="16"/>
      <c r="V117" s="16"/>
      <c r="W117" s="16"/>
      <c r="X117" s="16"/>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6"/>
      <c r="B118" s="16"/>
      <c r="C118" s="16"/>
      <c r="D118" s="16"/>
      <c r="E118" s="27"/>
      <c r="F118" s="77" t="s">
        <v>111</v>
      </c>
      <c r="G118" s="78"/>
      <c r="H118" s="13">
        <f>H116+H117</f>
        <v>159952.77100000001</v>
      </c>
      <c r="I118" s="20"/>
      <c r="J118" s="79"/>
      <c r="K118" s="22"/>
      <c r="L118" s="22"/>
      <c r="M118" s="7"/>
      <c r="N118" s="126"/>
      <c r="O118" s="126"/>
      <c r="P118" s="16"/>
      <c r="Q118" s="16"/>
      <c r="R118" s="16"/>
      <c r="S118" s="16"/>
      <c r="T118" s="16"/>
      <c r="U118" s="16"/>
      <c r="V118" s="16"/>
      <c r="W118" s="16"/>
      <c r="X118" s="16"/>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A119" s="16"/>
      <c r="B119" s="16"/>
      <c r="C119" s="16"/>
      <c r="D119" s="16"/>
      <c r="E119" s="27"/>
      <c r="F119" s="124" t="s">
        <v>113</v>
      </c>
      <c r="G119" s="82">
        <v>0.06</v>
      </c>
      <c r="H119" s="13">
        <f>H118*G119</f>
        <v>9597.16626</v>
      </c>
      <c r="I119" s="83"/>
      <c r="J119" s="80"/>
      <c r="K119" s="81" t="s">
        <v>112</v>
      </c>
      <c r="L119" s="111" t="s">
        <v>131</v>
      </c>
      <c r="M119" s="7"/>
      <c r="N119" s="135"/>
      <c r="O119" s="16"/>
      <c r="P119" s="16"/>
      <c r="Q119" s="16"/>
      <c r="R119" s="16"/>
      <c r="S119" s="16"/>
      <c r="T119" s="16"/>
      <c r="U119" s="16"/>
      <c r="V119" s="16"/>
      <c r="W119" s="16"/>
      <c r="X119" s="16"/>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A120" s="16"/>
      <c r="B120" s="16"/>
      <c r="C120" s="16"/>
      <c r="D120" s="16"/>
      <c r="E120" s="27"/>
      <c r="F120" s="4" t="s">
        <v>115</v>
      </c>
      <c r="G120" s="77"/>
      <c r="H120" s="13">
        <f>H118+H119</f>
        <v>169549.93726000001</v>
      </c>
      <c r="I120" s="80"/>
      <c r="J120" s="80" t="s">
        <v>114</v>
      </c>
      <c r="K120" s="6">
        <f>+H30</f>
        <v>122431.61</v>
      </c>
      <c r="L120" s="112"/>
      <c r="M120" s="135"/>
      <c r="N120" s="7"/>
      <c r="O120" s="16"/>
      <c r="P120" s="16"/>
      <c r="Q120" s="16"/>
      <c r="R120" s="16"/>
      <c r="S120" s="16"/>
      <c r="T120" s="16"/>
      <c r="U120" s="16"/>
      <c r="V120" s="16"/>
      <c r="W120" s="16"/>
      <c r="X120" s="16"/>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row r="121" spans="1:72" ht="15.75">
      <c r="A121" s="16"/>
      <c r="B121" s="16"/>
      <c r="C121" s="16"/>
      <c r="D121" s="16"/>
      <c r="E121" s="170">
        <v>0.27500000000000002</v>
      </c>
      <c r="F121" s="124" t="s">
        <v>117</v>
      </c>
      <c r="G121" s="82">
        <v>0.2</v>
      </c>
      <c r="H121" s="13">
        <f>H120*G121</f>
        <v>33909.987452000001</v>
      </c>
      <c r="I121" s="80"/>
      <c r="J121" s="80" t="s">
        <v>116</v>
      </c>
      <c r="K121" s="6">
        <f>H58</f>
        <v>0</v>
      </c>
      <c r="L121" s="112"/>
      <c r="M121" s="135"/>
      <c r="N121" s="7"/>
      <c r="O121" s="16"/>
      <c r="P121" s="16"/>
      <c r="Q121" s="16"/>
      <c r="R121" s="16"/>
      <c r="S121" s="16"/>
      <c r="T121" s="16"/>
      <c r="U121" s="16"/>
      <c r="V121" s="16"/>
      <c r="W121" s="16"/>
      <c r="X121" s="16"/>
      <c r="Y121" s="1"/>
      <c r="Z121" s="120"/>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row>
    <row r="122" spans="1:72" ht="15.75">
      <c r="A122" s="16"/>
      <c r="B122" s="16"/>
      <c r="C122" s="16"/>
      <c r="D122" s="16"/>
      <c r="E122" s="16"/>
      <c r="F122" s="124" t="s">
        <v>119</v>
      </c>
      <c r="G122" s="74"/>
      <c r="H122" s="85">
        <f>H120+H121</f>
        <v>203459.92471200001</v>
      </c>
      <c r="I122" s="13"/>
      <c r="J122" s="80" t="s">
        <v>118</v>
      </c>
      <c r="K122" s="6">
        <f>H90-H60</f>
        <v>145411.60999999999</v>
      </c>
      <c r="L122" s="112"/>
      <c r="M122" s="84" t="s">
        <v>127</v>
      </c>
      <c r="N122" s="7"/>
      <c r="O122" s="16"/>
      <c r="P122" s="16"/>
      <c r="Q122" s="16"/>
      <c r="R122" s="16"/>
      <c r="S122" s="16"/>
      <c r="T122" s="16"/>
      <c r="U122" s="16"/>
      <c r="V122" s="16"/>
      <c r="W122" s="16"/>
      <c r="X122" s="16"/>
      <c r="Y122" s="1"/>
      <c r="Z122" s="120"/>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row>
    <row r="123" spans="1:72" ht="15.75">
      <c r="A123" s="16"/>
      <c r="B123" s="16"/>
      <c r="C123" s="16"/>
      <c r="D123" s="16"/>
      <c r="E123" s="16"/>
      <c r="F123" s="124"/>
      <c r="G123" s="87"/>
      <c r="H123" s="13"/>
      <c r="I123" s="88" t="s">
        <v>120</v>
      </c>
      <c r="J123" s="86" t="s">
        <v>56</v>
      </c>
      <c r="K123" s="6">
        <f>SUM(K120:K122)</f>
        <v>267843.21999999997</v>
      </c>
      <c r="L123" s="113">
        <f>H122-H121</f>
        <v>169549.93726000001</v>
      </c>
      <c r="M123" s="114">
        <f>+(L123-K123)*0.3</f>
        <v>-29487.984821999988</v>
      </c>
      <c r="N123" s="7"/>
      <c r="O123" s="16"/>
      <c r="P123" s="16"/>
      <c r="Q123" s="16"/>
      <c r="R123" s="16"/>
      <c r="S123" s="16"/>
      <c r="T123" s="16"/>
      <c r="U123" s="16"/>
      <c r="V123" s="16"/>
      <c r="W123" s="16"/>
      <c r="X123" s="16"/>
      <c r="Y123" s="1"/>
      <c r="Z123" s="120"/>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row>
    <row r="124" spans="1:72" ht="15.75">
      <c r="A124" s="16"/>
      <c r="B124" s="16" t="s">
        <v>121</v>
      </c>
      <c r="C124" s="16"/>
      <c r="D124" s="16"/>
      <c r="E124" s="16"/>
      <c r="F124" s="124" t="s">
        <v>126</v>
      </c>
      <c r="G124" s="90"/>
      <c r="H124" s="98">
        <f>H122+H123</f>
        <v>203459.92471200001</v>
      </c>
      <c r="I124" s="13"/>
      <c r="J124" s="89">
        <f>H122/H116</f>
        <v>1.3992000000000002</v>
      </c>
      <c r="K124" s="7"/>
      <c r="L124" s="7"/>
      <c r="M124" s="23"/>
      <c r="N124" s="7"/>
      <c r="O124" s="16"/>
      <c r="P124" s="16"/>
      <c r="Q124" s="16"/>
      <c r="R124" s="16"/>
      <c r="S124" s="16"/>
      <c r="T124" s="16"/>
      <c r="U124" s="16"/>
      <c r="V124" s="16"/>
      <c r="W124" s="16"/>
      <c r="X124" s="16"/>
      <c r="Y124" s="1"/>
      <c r="Z124" s="120"/>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row>
    <row r="125" spans="1:72" ht="15.75">
      <c r="A125" s="16"/>
      <c r="B125" s="139" t="s">
        <v>172</v>
      </c>
      <c r="C125" s="139" t="s">
        <v>123</v>
      </c>
      <c r="D125" s="140" t="s">
        <v>124</v>
      </c>
      <c r="E125" s="132"/>
      <c r="F125" s="7"/>
      <c r="G125" s="92"/>
      <c r="H125" s="9"/>
      <c r="I125" s="7"/>
      <c r="J125" s="7"/>
      <c r="K125" s="7"/>
      <c r="L125" s="7"/>
      <c r="M125" s="9"/>
      <c r="N125" s="91"/>
      <c r="O125" s="16"/>
      <c r="P125" s="16"/>
      <c r="Q125" s="16"/>
      <c r="R125" s="16"/>
      <c r="S125" s="16"/>
      <c r="T125" s="16"/>
      <c r="U125" s="16"/>
      <c r="V125" s="16"/>
      <c r="W125" s="16"/>
      <c r="X125" s="16"/>
      <c r="Y125" s="1"/>
      <c r="Z125" s="120"/>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row>
    <row r="126" spans="1:72" ht="15.75">
      <c r="A126" s="16"/>
      <c r="B126" s="141">
        <v>0.27500000000000002</v>
      </c>
      <c r="C126" s="141">
        <v>0.05</v>
      </c>
      <c r="D126" s="171">
        <f>1.275*1.05</f>
        <v>1.3387499999999999</v>
      </c>
      <c r="E126" s="16"/>
      <c r="F126" s="92"/>
      <c r="G126" s="93"/>
      <c r="H126" s="9"/>
      <c r="I126" s="7"/>
      <c r="J126" s="7"/>
      <c r="K126" s="7"/>
      <c r="L126" s="7"/>
      <c r="M126" s="9"/>
      <c r="N126" s="7"/>
      <c r="O126" s="16"/>
      <c r="P126" s="16"/>
      <c r="Q126" s="16"/>
      <c r="R126" s="16"/>
      <c r="S126" s="16"/>
      <c r="T126" s="16"/>
      <c r="U126" s="16"/>
      <c r="V126" s="16"/>
      <c r="W126" s="16"/>
      <c r="X126" s="16"/>
      <c r="Y126" s="1"/>
      <c r="Z126" s="120"/>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row>
    <row r="127" spans="1:72" ht="15.75">
      <c r="A127" s="16"/>
      <c r="B127" s="16"/>
      <c r="C127" s="16"/>
      <c r="D127" s="170">
        <v>0.33879999999999999</v>
      </c>
      <c r="E127" s="16"/>
      <c r="F127" s="23"/>
      <c r="G127" s="94"/>
      <c r="H127" s="93"/>
      <c r="I127" s="27"/>
      <c r="J127" s="7"/>
      <c r="K127" s="7"/>
      <c r="L127" s="7"/>
      <c r="M127" s="7"/>
      <c r="N127" s="7"/>
      <c r="O127" s="16"/>
      <c r="P127" s="16"/>
      <c r="Q127" s="16"/>
      <c r="R127" s="16"/>
      <c r="S127" s="16"/>
      <c r="T127" s="16"/>
      <c r="U127" s="16"/>
      <c r="V127" s="16"/>
      <c r="W127" s="16"/>
      <c r="X127" s="16"/>
      <c r="Y127" s="1"/>
      <c r="Z127" s="120"/>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row>
    <row r="128" spans="1:72" ht="15.75">
      <c r="A128" s="1"/>
      <c r="B128" s="1"/>
      <c r="C128" s="1"/>
      <c r="D128" s="1"/>
      <c r="E128" s="1"/>
      <c r="F128" s="23"/>
      <c r="G128" s="94"/>
      <c r="H128" s="93"/>
      <c r="I128" s="95"/>
      <c r="J128" s="18"/>
      <c r="K128" s="18"/>
      <c r="L128" s="18"/>
      <c r="M128" s="18"/>
      <c r="N128" s="18"/>
      <c r="O128" s="1"/>
      <c r="P128" s="1"/>
      <c r="Q128" s="1"/>
      <c r="R128" s="1"/>
      <c r="S128" s="1"/>
      <c r="T128" s="1"/>
      <c r="U128" s="1"/>
      <c r="V128" s="1"/>
      <c r="W128" s="1"/>
      <c r="X128" s="1"/>
      <c r="Y128" s="1"/>
      <c r="Z128" s="120"/>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row>
    <row r="129" spans="1:72" ht="15.75">
      <c r="A129" s="1"/>
      <c r="B129" s="1"/>
      <c r="C129" s="1"/>
      <c r="D129" s="1"/>
      <c r="E129" s="1"/>
      <c r="F129" s="23"/>
      <c r="G129" s="76"/>
      <c r="H129" s="76"/>
      <c r="I129" s="18"/>
      <c r="J129" s="18"/>
      <c r="K129" s="18"/>
      <c r="L129" s="18"/>
      <c r="M129" s="18"/>
      <c r="N129" s="18"/>
      <c r="O129" s="1"/>
      <c r="P129" s="1"/>
      <c r="Q129" s="1"/>
      <c r="R129" s="1"/>
      <c r="S129" s="1"/>
      <c r="T129" s="1"/>
      <c r="U129" s="1"/>
      <c r="V129" s="1"/>
      <c r="W129" s="1"/>
      <c r="X129" s="1"/>
      <c r="Y129" s="1"/>
      <c r="Z129" s="120"/>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row>
    <row r="130" spans="1:72" ht="15.75">
      <c r="A130" s="1"/>
      <c r="B130" s="1"/>
      <c r="C130" s="1"/>
      <c r="D130" s="1"/>
      <c r="E130" s="1"/>
      <c r="F130" s="23"/>
      <c r="G130" s="5"/>
      <c r="H130" s="1"/>
      <c r="I130" s="1"/>
      <c r="J130" s="18"/>
      <c r="K130" s="18"/>
      <c r="L130" s="18"/>
      <c r="M130" s="18"/>
      <c r="N130" s="18"/>
      <c r="O130" s="1"/>
      <c r="P130" s="1"/>
      <c r="Q130" s="1"/>
      <c r="R130" s="1"/>
      <c r="S130" s="1"/>
      <c r="T130" s="1"/>
      <c r="U130" s="1"/>
      <c r="V130" s="1"/>
      <c r="W130" s="1"/>
      <c r="X130" s="1"/>
      <c r="Y130" s="1"/>
      <c r="Z130" s="120"/>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row>
    <row r="131" spans="1:72" ht="15.75">
      <c r="A131" s="1"/>
      <c r="B131" s="1"/>
      <c r="C131" s="1"/>
      <c r="D131" s="1"/>
      <c r="E131" s="1"/>
      <c r="F131" s="1"/>
      <c r="G131" s="18"/>
      <c r="H131" s="41"/>
      <c r="I131" s="1"/>
      <c r="J131" s="1"/>
      <c r="K131" s="1"/>
      <c r="L131" s="1"/>
      <c r="M131" s="1"/>
      <c r="N131" s="1"/>
      <c r="O131" s="1"/>
      <c r="P131" s="1"/>
      <c r="Q131" s="1"/>
      <c r="R131" s="1"/>
      <c r="S131" s="1"/>
      <c r="T131" s="1"/>
      <c r="U131" s="1"/>
      <c r="V131" s="1"/>
      <c r="W131" s="1"/>
      <c r="X131" s="1"/>
      <c r="Y131" s="1"/>
      <c r="Z131" s="120"/>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row>
    <row r="132" spans="1:72" ht="15.75">
      <c r="A132" s="1"/>
      <c r="B132" s="1"/>
      <c r="C132" s="96"/>
      <c r="D132" s="1"/>
      <c r="E132" s="1"/>
      <c r="F132" s="1"/>
      <c r="G132" s="1"/>
      <c r="H132" s="1"/>
      <c r="I132" s="1"/>
      <c r="J132" s="1"/>
      <c r="K132" s="1"/>
      <c r="L132" s="1"/>
      <c r="M132" s="1"/>
      <c r="N132" s="1"/>
      <c r="O132" s="1"/>
      <c r="P132" s="1"/>
      <c r="Q132" s="1"/>
      <c r="R132" s="1"/>
      <c r="S132" s="1"/>
      <c r="T132" s="1"/>
      <c r="U132" s="1"/>
      <c r="V132" s="1"/>
      <c r="W132" s="1"/>
      <c r="X132" s="1"/>
      <c r="Y132" s="1"/>
      <c r="Z132" s="120"/>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row>
    <row r="133" spans="1:72" ht="15.75">
      <c r="A133" s="1"/>
      <c r="B133" s="1"/>
      <c r="C133" s="96"/>
      <c r="D133" s="1"/>
      <c r="E133" s="1"/>
      <c r="F133" s="1"/>
      <c r="G133" s="18"/>
      <c r="H133" s="41"/>
      <c r="I133" s="1"/>
      <c r="J133" s="1"/>
      <c r="K133" s="1"/>
      <c r="L133" s="1"/>
      <c r="M133" s="1"/>
      <c r="N133" s="1"/>
      <c r="O133" s="1"/>
      <c r="P133" s="1"/>
      <c r="Q133" s="1"/>
      <c r="R133" s="1"/>
      <c r="S133" s="1"/>
      <c r="T133" s="1"/>
      <c r="U133" s="1"/>
      <c r="V133" s="1"/>
      <c r="W133" s="1"/>
      <c r="X133" s="1"/>
      <c r="Y133" s="1"/>
      <c r="Z133" s="120"/>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row>
    <row r="134" spans="1:72" ht="15.75">
      <c r="A134" s="1"/>
      <c r="B134" s="1"/>
      <c r="C134" s="96"/>
      <c r="D134" s="1"/>
      <c r="E134" s="1"/>
      <c r="F134" s="1"/>
      <c r="G134" s="1"/>
      <c r="H134" s="1"/>
      <c r="I134" s="1"/>
      <c r="J134" s="1"/>
      <c r="K134" s="1"/>
      <c r="L134" s="1"/>
      <c r="M134" s="1"/>
      <c r="N134" s="1"/>
      <c r="O134" s="1"/>
      <c r="P134" s="1"/>
      <c r="Q134" s="1"/>
      <c r="R134" s="1"/>
      <c r="S134" s="1"/>
      <c r="T134" s="1"/>
      <c r="U134" s="1"/>
      <c r="V134" s="1"/>
      <c r="W134" s="1"/>
      <c r="X134" s="1"/>
      <c r="Y134" s="1"/>
      <c r="Z134" s="120"/>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row>
    <row r="135" spans="1:72" ht="15.75">
      <c r="A135" s="1"/>
      <c r="B135" s="1"/>
      <c r="C135" s="96"/>
      <c r="D135" s="1"/>
      <c r="E135" s="1"/>
      <c r="F135" s="1"/>
      <c r="G135" s="1"/>
      <c r="H135" s="1"/>
      <c r="I135" s="1"/>
      <c r="J135" s="1"/>
      <c r="K135" s="1"/>
      <c r="L135" s="1"/>
      <c r="M135" s="1"/>
      <c r="N135" s="1"/>
      <c r="O135" s="1"/>
      <c r="P135" s="1"/>
      <c r="Q135" s="1"/>
      <c r="R135" s="1"/>
      <c r="S135" s="1"/>
      <c r="T135" s="1"/>
      <c r="U135" s="1"/>
      <c r="V135" s="1"/>
      <c r="W135" s="1"/>
      <c r="X135" s="1"/>
      <c r="Y135" s="1"/>
      <c r="Z135" s="120"/>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row>
    <row r="136" spans="1:72" ht="15.75">
      <c r="A136" s="1"/>
      <c r="B136" s="1"/>
      <c r="C136" s="40"/>
      <c r="D136" s="96"/>
      <c r="E136" s="96"/>
      <c r="F136" s="1"/>
      <c r="G136" s="1"/>
      <c r="H136" s="1"/>
      <c r="I136" s="1"/>
      <c r="J136" s="1"/>
      <c r="K136" s="1"/>
      <c r="L136" s="1"/>
      <c r="M136" s="1"/>
      <c r="N136" s="1"/>
      <c r="O136" s="1"/>
      <c r="P136" s="1"/>
      <c r="Q136" s="1"/>
      <c r="R136" s="1"/>
      <c r="S136" s="1"/>
      <c r="T136" s="1"/>
      <c r="U136" s="1"/>
      <c r="V136" s="1"/>
      <c r="W136" s="1"/>
      <c r="X136" s="1"/>
      <c r="Y136" s="1"/>
      <c r="Z136" s="120"/>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row>
    <row r="137" spans="1:72" ht="15.75">
      <c r="A137" s="1"/>
      <c r="B137" s="96"/>
      <c r="C137" s="1"/>
      <c r="D137" s="1"/>
      <c r="E137" s="1"/>
      <c r="F137" s="1"/>
      <c r="G137" s="1"/>
      <c r="H137" s="1"/>
      <c r="I137" s="1"/>
      <c r="J137" s="1"/>
      <c r="K137" s="1"/>
      <c r="L137" s="1"/>
      <c r="M137" s="1"/>
      <c r="N137" s="1"/>
      <c r="O137" s="1"/>
      <c r="P137" s="1"/>
      <c r="Q137" s="1"/>
      <c r="R137" s="1"/>
      <c r="S137" s="1"/>
      <c r="T137" s="1"/>
      <c r="U137" s="1"/>
      <c r="V137" s="1"/>
      <c r="W137" s="1"/>
      <c r="X137" s="1"/>
      <c r="Y137" s="1"/>
      <c r="Z137" s="120"/>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row>
    <row r="138" spans="1:72" ht="15.75">
      <c r="A138" s="1"/>
      <c r="B138" s="96"/>
      <c r="C138" s="1"/>
      <c r="D138" s="1"/>
      <c r="E138" s="1"/>
      <c r="F138" s="1"/>
      <c r="G138" s="1"/>
      <c r="H138" s="1"/>
      <c r="I138" s="1"/>
      <c r="J138" s="1"/>
      <c r="K138" s="1"/>
      <c r="L138" s="1"/>
      <c r="M138" s="1"/>
      <c r="N138" s="1"/>
      <c r="O138" s="1"/>
      <c r="P138" s="1"/>
      <c r="Q138" s="1"/>
      <c r="R138" s="1"/>
      <c r="S138" s="1"/>
      <c r="T138" s="1"/>
      <c r="U138" s="1"/>
      <c r="V138" s="1"/>
      <c r="W138" s="1"/>
      <c r="X138" s="1"/>
      <c r="Y138" s="1"/>
      <c r="Z138" s="120"/>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row>
    <row r="139" spans="1:72" ht="15.75">
      <c r="A139" s="1"/>
      <c r="B139" s="96"/>
      <c r="C139" s="96"/>
      <c r="D139" s="96"/>
      <c r="E139" s="96"/>
      <c r="F139" s="1"/>
      <c r="G139" s="1"/>
      <c r="H139" s="1"/>
      <c r="I139" s="1"/>
      <c r="J139" s="1"/>
      <c r="K139" s="1"/>
      <c r="L139" s="1"/>
      <c r="M139" s="1"/>
      <c r="N139" s="1"/>
      <c r="O139" s="1"/>
      <c r="P139" s="1"/>
      <c r="Q139" s="1"/>
      <c r="R139" s="1"/>
      <c r="S139" s="1"/>
      <c r="T139" s="1"/>
      <c r="U139" s="1"/>
      <c r="V139" s="1"/>
      <c r="W139" s="1"/>
      <c r="X139" s="1"/>
      <c r="Y139" s="1"/>
      <c r="Z139" s="120"/>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row>
    <row r="140" spans="1:72" ht="15.75">
      <c r="A140" s="1"/>
      <c r="B140" s="1"/>
      <c r="C140" s="1"/>
      <c r="D140" s="1"/>
      <c r="E140" s="1"/>
      <c r="F140" s="96"/>
      <c r="G140" s="72"/>
      <c r="H140" s="1"/>
      <c r="I140" s="1"/>
      <c r="J140" s="1"/>
      <c r="K140" s="1"/>
      <c r="L140" s="1"/>
      <c r="M140" s="1"/>
      <c r="N140" s="1"/>
      <c r="O140" s="1"/>
      <c r="P140" s="1"/>
      <c r="Q140" s="1"/>
      <c r="R140" s="1"/>
      <c r="S140" s="1"/>
      <c r="T140" s="1"/>
      <c r="U140" s="1"/>
      <c r="V140" s="1"/>
      <c r="W140" s="1"/>
      <c r="X140" s="1"/>
      <c r="Y140" s="1"/>
      <c r="Z140" s="120"/>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row>
    <row r="141" spans="1:72" ht="15.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20"/>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row>
    <row r="142" spans="1:72" ht="15.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20"/>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row>
    <row r="143" spans="1:72" ht="15.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20"/>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row>
    <row r="144" spans="1:72" ht="15.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20"/>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row>
    <row r="145" spans="1:72" ht="15.75">
      <c r="A145" s="1"/>
      <c r="B145" s="1"/>
      <c r="C145" s="1"/>
      <c r="D145" s="1"/>
      <c r="E145" s="1"/>
      <c r="F145" s="1"/>
      <c r="G145" s="1"/>
      <c r="H145" s="1"/>
      <c r="I145" s="1"/>
      <c r="J145" s="1"/>
      <c r="K145" s="1"/>
      <c r="L145" s="1"/>
      <c r="O145" s="1"/>
      <c r="P145" s="1"/>
      <c r="Q145" s="1"/>
      <c r="R145" s="1"/>
      <c r="S145" s="1"/>
      <c r="T145" s="1"/>
      <c r="U145" s="1"/>
      <c r="V145" s="1"/>
      <c r="W145" s="1"/>
      <c r="X145" s="1"/>
      <c r="Y145" s="1"/>
      <c r="Z145" s="120"/>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row>
    <row r="146" spans="1:72" ht="15.75">
      <c r="F146" s="1"/>
      <c r="G146" s="1"/>
      <c r="H146" s="1"/>
      <c r="I146" s="1"/>
      <c r="J146" s="1"/>
      <c r="K146" s="1"/>
      <c r="L146" s="1"/>
      <c r="O146" s="1"/>
      <c r="P146" s="1"/>
      <c r="Q146" s="1"/>
      <c r="R146" s="1"/>
      <c r="S146" s="1"/>
      <c r="T146" s="1"/>
      <c r="U146" s="1"/>
      <c r="V146" s="1"/>
      <c r="W146" s="1"/>
      <c r="X146" s="1"/>
      <c r="Y146" s="1"/>
      <c r="Z146" s="120"/>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row>
    <row r="147" spans="1:72" ht="15.75">
      <c r="J147" s="1"/>
      <c r="K147" s="1"/>
      <c r="L147" s="1"/>
      <c r="M147" s="1"/>
      <c r="N147" s="1"/>
      <c r="O147" s="1"/>
      <c r="P147" s="1"/>
      <c r="Q147" s="1"/>
      <c r="R147" s="1"/>
      <c r="S147" s="1"/>
      <c r="T147" s="1"/>
      <c r="U147" s="1"/>
      <c r="V147" s="1"/>
      <c r="W147" s="1"/>
      <c r="X147" s="1"/>
      <c r="Y147" s="1"/>
      <c r="Z147" s="120"/>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row>
  </sheetData>
  <mergeCells count="103">
    <mergeCell ref="A10:D10"/>
    <mergeCell ref="A11:D11"/>
    <mergeCell ref="A12:D12"/>
    <mergeCell ref="A13:D13"/>
    <mergeCell ref="A14:D14"/>
    <mergeCell ref="A15:D15"/>
    <mergeCell ref="A1:H1"/>
    <mergeCell ref="A2:H2"/>
    <mergeCell ref="B5:J5"/>
    <mergeCell ref="A8:D8"/>
    <mergeCell ref="J8:M8"/>
    <mergeCell ref="A9:D9"/>
    <mergeCell ref="A22:D22"/>
    <mergeCell ref="A23:D23"/>
    <mergeCell ref="A24:D24"/>
    <mergeCell ref="A25:D25"/>
    <mergeCell ref="L25:Q28"/>
    <mergeCell ref="A26:D26"/>
    <mergeCell ref="A27:D27"/>
    <mergeCell ref="A28:D28"/>
    <mergeCell ref="A16:D16"/>
    <mergeCell ref="A17:D17"/>
    <mergeCell ref="A18:D18"/>
    <mergeCell ref="A19:D19"/>
    <mergeCell ref="A20:D20"/>
    <mergeCell ref="A21:D21"/>
    <mergeCell ref="A36:D36"/>
    <mergeCell ref="A37:D37"/>
    <mergeCell ref="A38:D38"/>
    <mergeCell ref="A39:D39"/>
    <mergeCell ref="A40:D40"/>
    <mergeCell ref="A41:D41"/>
    <mergeCell ref="A29:D29"/>
    <mergeCell ref="O32:U32"/>
    <mergeCell ref="V32:X32"/>
    <mergeCell ref="A33:D33"/>
    <mergeCell ref="A34:D34"/>
    <mergeCell ref="A35:D35"/>
    <mergeCell ref="A48:D48"/>
    <mergeCell ref="A49:D49"/>
    <mergeCell ref="A51:D51"/>
    <mergeCell ref="A52:D52"/>
    <mergeCell ref="A53:D53"/>
    <mergeCell ref="A54:D54"/>
    <mergeCell ref="A42:D42"/>
    <mergeCell ref="A43:D43"/>
    <mergeCell ref="A44:D44"/>
    <mergeCell ref="A45:D45"/>
    <mergeCell ref="A46:D46"/>
    <mergeCell ref="A47:D47"/>
    <mergeCell ref="A64:D64"/>
    <mergeCell ref="A65:D65"/>
    <mergeCell ref="A66:D66"/>
    <mergeCell ref="A67:D67"/>
    <mergeCell ref="A68:D68"/>
    <mergeCell ref="A69:D69"/>
    <mergeCell ref="A55:D55"/>
    <mergeCell ref="A56:D56"/>
    <mergeCell ref="A59:D59"/>
    <mergeCell ref="A61:D61"/>
    <mergeCell ref="A62:D62"/>
    <mergeCell ref="A63:D63"/>
    <mergeCell ref="J82:K82"/>
    <mergeCell ref="A83:D83"/>
    <mergeCell ref="A84:D84"/>
    <mergeCell ref="A71:B71"/>
    <mergeCell ref="A72:D72"/>
    <mergeCell ref="A73:D73"/>
    <mergeCell ref="A74:D74"/>
    <mergeCell ref="A76:B76"/>
    <mergeCell ref="A77:D77"/>
    <mergeCell ref="A86:B86"/>
    <mergeCell ref="A87:D87"/>
    <mergeCell ref="A88:D88"/>
    <mergeCell ref="A92:D92"/>
    <mergeCell ref="A93:D93"/>
    <mergeCell ref="A94:D94"/>
    <mergeCell ref="A78:D78"/>
    <mergeCell ref="A79:D79"/>
    <mergeCell ref="A82:B82"/>
    <mergeCell ref="A101:D101"/>
    <mergeCell ref="A102:D102"/>
    <mergeCell ref="A103:D103"/>
    <mergeCell ref="A104:D104"/>
    <mergeCell ref="A105:D105"/>
    <mergeCell ref="A106:D106"/>
    <mergeCell ref="A95:D95"/>
    <mergeCell ref="A96:D96"/>
    <mergeCell ref="A97:D97"/>
    <mergeCell ref="A98:D98"/>
    <mergeCell ref="A99:D99"/>
    <mergeCell ref="A100:D100"/>
    <mergeCell ref="I115:I116"/>
    <mergeCell ref="J115:J116"/>
    <mergeCell ref="K115:K116"/>
    <mergeCell ref="N115:N116"/>
    <mergeCell ref="F116:G116"/>
    <mergeCell ref="A107:D107"/>
    <mergeCell ref="A108:D108"/>
    <mergeCell ref="A109:D109"/>
    <mergeCell ref="A110:D110"/>
    <mergeCell ref="A111:D111"/>
    <mergeCell ref="A112:D112"/>
  </mergeCells>
  <pageMargins left="0.7" right="0.7" top="0.75" bottom="0.75" header="0.3" footer="0.3"/>
  <pageSetup paperSize="9" scale="23" fitToWidth="0" orientation="landscape" horizontalDpi="300" verticalDpi="300" r:id="rId1"/>
  <rowBreaks count="1" manualBreakCount="1">
    <brk id="126"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CB9BA-0803-4034-BA56-2D5811B0BE49}">
  <sheetPr>
    <pageSetUpPr fitToPage="1"/>
  </sheetPr>
  <dimension ref="A1:BT120"/>
  <sheetViews>
    <sheetView view="pageBreakPreview" topLeftCell="A65" zoomScale="70" zoomScaleNormal="70" zoomScaleSheetLayoutView="70" workbookViewId="0">
      <selection activeCell="H96" sqref="H96"/>
    </sheetView>
  </sheetViews>
  <sheetFormatPr baseColWidth="10" defaultColWidth="10.7109375" defaultRowHeight="15"/>
  <cols>
    <col min="4" max="4" width="14.5703125" customWidth="1"/>
    <col min="8" max="8" width="15.42578125" customWidth="1"/>
    <col min="10" max="10" width="13" customWidth="1"/>
    <col min="11" max="12" width="13.42578125" customWidth="1"/>
    <col min="13" max="13" width="12.5703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136</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180</v>
      </c>
      <c r="B9" s="274"/>
      <c r="C9" s="274"/>
      <c r="D9" s="275"/>
      <c r="E9" s="4" t="s">
        <v>11</v>
      </c>
      <c r="F9" s="128"/>
      <c r="G9" s="129"/>
      <c r="H9" s="148">
        <f>G9*F9</f>
        <v>0</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85"/>
      <c r="B10" s="285"/>
      <c r="C10" s="285"/>
      <c r="D10" s="285"/>
      <c r="E10" s="4" t="s">
        <v>11</v>
      </c>
      <c r="F10" s="128"/>
      <c r="G10" s="129"/>
      <c r="H10" s="148">
        <f t="shared" ref="H10:H16" si="0">G10*F10</f>
        <v>0</v>
      </c>
      <c r="I10" s="134"/>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82"/>
      <c r="B11" s="283"/>
      <c r="C11" s="283"/>
      <c r="D11" s="284"/>
      <c r="E11" s="4" t="s">
        <v>11</v>
      </c>
      <c r="F11" s="128"/>
      <c r="G11" s="129"/>
      <c r="H11" s="148">
        <f t="shared" si="0"/>
        <v>0</v>
      </c>
      <c r="I11" s="134"/>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82"/>
      <c r="B12" s="283"/>
      <c r="C12" s="283"/>
      <c r="D12" s="284"/>
      <c r="E12" s="4" t="s">
        <v>11</v>
      </c>
      <c r="F12" s="128"/>
      <c r="G12" s="129"/>
      <c r="H12" s="148">
        <f t="shared" si="0"/>
        <v>0</v>
      </c>
      <c r="I12" s="134"/>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82"/>
      <c r="B13" s="283"/>
      <c r="C13" s="283"/>
      <c r="D13" s="284"/>
      <c r="E13" s="4" t="s">
        <v>11</v>
      </c>
      <c r="F13" s="128"/>
      <c r="G13" s="129"/>
      <c r="H13" s="148">
        <f t="shared" si="0"/>
        <v>0</v>
      </c>
      <c r="I13" s="134"/>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82"/>
      <c r="B14" s="283"/>
      <c r="C14" s="283"/>
      <c r="D14" s="284"/>
      <c r="E14" s="4" t="s">
        <v>11</v>
      </c>
      <c r="F14" s="128"/>
      <c r="G14" s="129"/>
      <c r="H14" s="148">
        <f t="shared" si="0"/>
        <v>0</v>
      </c>
      <c r="I14" s="134"/>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82"/>
      <c r="B15" s="283"/>
      <c r="C15" s="283"/>
      <c r="D15" s="284"/>
      <c r="E15" s="4" t="s">
        <v>11</v>
      </c>
      <c r="F15" s="128"/>
      <c r="G15" s="129"/>
      <c r="H15" s="148">
        <f t="shared" si="0"/>
        <v>0</v>
      </c>
      <c r="I15" s="134"/>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c r="B16" s="267"/>
      <c r="C16" s="267"/>
      <c r="D16" s="268"/>
      <c r="E16" s="4" t="s">
        <v>11</v>
      </c>
      <c r="F16" s="128"/>
      <c r="G16" s="129"/>
      <c r="H16" s="148">
        <f t="shared" si="0"/>
        <v>0</v>
      </c>
      <c r="I16" s="134">
        <f>H16*1.455</f>
        <v>0</v>
      </c>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16"/>
      <c r="B17" s="16"/>
      <c r="C17" s="16"/>
      <c r="D17" s="16"/>
      <c r="E17" s="16"/>
      <c r="F17" s="16"/>
      <c r="G17" s="6" t="s">
        <v>12</v>
      </c>
      <c r="H17" s="6">
        <f>SUM(H9:H16)</f>
        <v>0</v>
      </c>
      <c r="I17" s="134"/>
      <c r="J17" s="2"/>
      <c r="K17" s="139"/>
      <c r="L17" s="139"/>
      <c r="M17" s="143"/>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
      <c r="B18" s="16"/>
      <c r="C18" s="16"/>
      <c r="D18" s="16"/>
      <c r="E18" s="16"/>
      <c r="F18" s="16"/>
      <c r="G18" s="16"/>
      <c r="H18" s="30"/>
      <c r="I18" s="30"/>
      <c r="J18" s="144"/>
      <c r="K18" s="144"/>
      <c r="L18" s="16"/>
      <c r="M18" s="3"/>
      <c r="N18" s="16"/>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3" t="s">
        <v>13</v>
      </c>
      <c r="B19" s="7"/>
      <c r="C19" s="7"/>
      <c r="D19" s="7"/>
      <c r="E19" s="7"/>
      <c r="F19" s="7"/>
      <c r="G19" s="8"/>
      <c r="H19" s="9"/>
      <c r="I19" s="9"/>
      <c r="J19" s="10"/>
      <c r="K19" s="7"/>
      <c r="L19" s="7"/>
      <c r="M19" s="7"/>
      <c r="N19" s="7"/>
      <c r="O19" s="269" t="s">
        <v>14</v>
      </c>
      <c r="P19" s="270"/>
      <c r="Q19" s="270"/>
      <c r="R19" s="270"/>
      <c r="S19" s="270"/>
      <c r="T19" s="270"/>
      <c r="U19" s="271"/>
      <c r="V19" s="263" t="s">
        <v>15</v>
      </c>
      <c r="W19" s="263"/>
      <c r="X19" s="264"/>
      <c r="Y19" s="1" t="s">
        <v>157</v>
      </c>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31.5">
      <c r="A20" s="265" t="s">
        <v>16</v>
      </c>
      <c r="B20" s="265"/>
      <c r="C20" s="265"/>
      <c r="D20" s="265"/>
      <c r="E20" s="121" t="s">
        <v>8</v>
      </c>
      <c r="F20" s="121" t="s">
        <v>9</v>
      </c>
      <c r="G20" s="121" t="s">
        <v>159</v>
      </c>
      <c r="H20" s="121" t="s">
        <v>0</v>
      </c>
      <c r="I20" s="121" t="s">
        <v>9</v>
      </c>
      <c r="J20" s="121" t="s">
        <v>17</v>
      </c>
      <c r="K20" s="121" t="s">
        <v>0</v>
      </c>
      <c r="L20" s="121" t="s">
        <v>9</v>
      </c>
      <c r="M20" s="11" t="s">
        <v>160</v>
      </c>
      <c r="N20" s="121" t="s">
        <v>0</v>
      </c>
      <c r="O20" s="121" t="s">
        <v>18</v>
      </c>
      <c r="P20" s="121" t="s">
        <v>19</v>
      </c>
      <c r="Q20" s="121" t="s">
        <v>20</v>
      </c>
      <c r="R20" s="121" t="s">
        <v>21</v>
      </c>
      <c r="S20" s="121" t="s">
        <v>22</v>
      </c>
      <c r="T20" s="121" t="s">
        <v>23</v>
      </c>
      <c r="U20" s="121" t="s">
        <v>24</v>
      </c>
      <c r="V20" s="11" t="s">
        <v>25</v>
      </c>
      <c r="W20" s="11" t="s">
        <v>24</v>
      </c>
      <c r="X20" s="11" t="s">
        <v>26</v>
      </c>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42" t="s">
        <v>30</v>
      </c>
      <c r="B21" s="243"/>
      <c r="C21" s="243"/>
      <c r="D21" s="244"/>
      <c r="E21" s="124" t="s">
        <v>28</v>
      </c>
      <c r="F21" s="128"/>
      <c r="G21" s="12">
        <v>390.39</v>
      </c>
      <c r="H21" s="12">
        <f t="shared" ref="H21:H35" si="1">F21*G21</f>
        <v>0</v>
      </c>
      <c r="I21" s="128"/>
      <c r="J21" s="13">
        <v>358.81</v>
      </c>
      <c r="K21" s="13">
        <f t="shared" ref="K21:K43" si="2">I21*J21</f>
        <v>0</v>
      </c>
      <c r="L21" s="129"/>
      <c r="M21" s="13">
        <v>538.27</v>
      </c>
      <c r="N21" s="13">
        <f t="shared" ref="N21:N43" si="3">L21*M21</f>
        <v>0</v>
      </c>
      <c r="O21" s="107"/>
      <c r="P21" s="107"/>
      <c r="Q21" s="107"/>
      <c r="R21" s="107"/>
      <c r="S21" s="107"/>
      <c r="T21" s="107"/>
      <c r="U21" s="107"/>
      <c r="V21" s="15">
        <f t="shared" ref="V21:V43" si="4">+O21+P21+Q21+R21+S21+T21+U21-W21-X21</f>
        <v>0</v>
      </c>
      <c r="W21" s="107"/>
      <c r="X21" s="107"/>
      <c r="Y21" s="16"/>
      <c r="Z21" s="17"/>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row>
    <row r="22" spans="1:72" ht="15.75">
      <c r="A22" s="260" t="s">
        <v>163</v>
      </c>
      <c r="B22" s="260"/>
      <c r="C22" s="260"/>
      <c r="D22" s="260"/>
      <c r="E22" s="124" t="s">
        <v>28</v>
      </c>
      <c r="F22" s="128"/>
      <c r="G22" s="12">
        <v>317.98</v>
      </c>
      <c r="H22" s="12">
        <f t="shared" si="1"/>
        <v>0</v>
      </c>
      <c r="I22" s="128"/>
      <c r="J22" s="13">
        <v>326.25</v>
      </c>
      <c r="K22" s="13">
        <f t="shared" si="2"/>
        <v>0</v>
      </c>
      <c r="L22" s="129"/>
      <c r="M22" s="13">
        <v>489.37</v>
      </c>
      <c r="N22" s="13">
        <f t="shared" si="3"/>
        <v>0</v>
      </c>
      <c r="O22" s="107"/>
      <c r="P22" s="107"/>
      <c r="Q22" s="107"/>
      <c r="R22" s="107"/>
      <c r="S22" s="107"/>
      <c r="T22" s="107"/>
      <c r="U22" s="107"/>
      <c r="V22" s="15">
        <f t="shared" si="4"/>
        <v>0</v>
      </c>
      <c r="W22" s="107"/>
      <c r="X22" s="107"/>
      <c r="Y22" s="16" t="s">
        <v>168</v>
      </c>
      <c r="Z22" s="17"/>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row>
    <row r="23" spans="1:72" s="102" customFormat="1" ht="15.75">
      <c r="A23" s="242" t="s">
        <v>31</v>
      </c>
      <c r="B23" s="243"/>
      <c r="C23" s="243"/>
      <c r="D23" s="244"/>
      <c r="E23" s="124" t="s">
        <v>28</v>
      </c>
      <c r="F23" s="128">
        <f>9.5*5</f>
        <v>47.5</v>
      </c>
      <c r="G23" s="14">
        <v>390.39</v>
      </c>
      <c r="H23" s="12">
        <f t="shared" si="1"/>
        <v>18543.524999999998</v>
      </c>
      <c r="I23" s="128">
        <v>6</v>
      </c>
      <c r="J23" s="13">
        <v>358.81</v>
      </c>
      <c r="K23" s="13">
        <f t="shared" si="2"/>
        <v>2152.86</v>
      </c>
      <c r="L23" s="129"/>
      <c r="M23" s="13">
        <v>538.22</v>
      </c>
      <c r="N23" s="13">
        <f t="shared" si="3"/>
        <v>0</v>
      </c>
      <c r="O23" s="107"/>
      <c r="P23" s="107"/>
      <c r="Q23" s="107"/>
      <c r="R23" s="107"/>
      <c r="S23" s="107"/>
      <c r="T23" s="107"/>
      <c r="U23" s="107"/>
      <c r="V23" s="15">
        <f t="shared" si="4"/>
        <v>0</v>
      </c>
      <c r="W23" s="107"/>
      <c r="X23" s="107"/>
      <c r="Y23" s="7" t="s">
        <v>161</v>
      </c>
      <c r="Z23" s="101"/>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row>
    <row r="24" spans="1:72" s="106" customFormat="1" ht="15.75">
      <c r="A24" s="242" t="s">
        <v>32</v>
      </c>
      <c r="B24" s="243"/>
      <c r="C24" s="243"/>
      <c r="D24" s="244"/>
      <c r="E24" s="124" t="s">
        <v>28</v>
      </c>
      <c r="F24" s="128"/>
      <c r="G24" s="14">
        <v>317.98</v>
      </c>
      <c r="H24" s="12">
        <f t="shared" si="1"/>
        <v>0</v>
      </c>
      <c r="I24" s="128"/>
      <c r="J24" s="13">
        <v>244.27</v>
      </c>
      <c r="K24" s="13">
        <f t="shared" si="2"/>
        <v>0</v>
      </c>
      <c r="L24" s="129"/>
      <c r="M24" s="13">
        <v>489.37</v>
      </c>
      <c r="N24" s="13">
        <f t="shared" si="3"/>
        <v>0</v>
      </c>
      <c r="O24" s="107"/>
      <c r="P24" s="107"/>
      <c r="Q24" s="107"/>
      <c r="R24" s="107"/>
      <c r="S24" s="107"/>
      <c r="T24" s="107"/>
      <c r="U24" s="107"/>
      <c r="V24" s="15">
        <f t="shared" si="4"/>
        <v>0</v>
      </c>
      <c r="W24" s="107"/>
      <c r="X24" s="107"/>
      <c r="Y24" s="104" t="s">
        <v>162</v>
      </c>
      <c r="Z24" s="105"/>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c r="BN24" s="104"/>
      <c r="BO24" s="104"/>
      <c r="BP24" s="104"/>
      <c r="BQ24" s="104"/>
      <c r="BR24" s="104"/>
      <c r="BS24" s="104"/>
      <c r="BT24" s="104"/>
    </row>
    <row r="25" spans="1:72" ht="15.75">
      <c r="A25" s="242" t="s">
        <v>33</v>
      </c>
      <c r="B25" s="243"/>
      <c r="C25" s="243"/>
      <c r="D25" s="244"/>
      <c r="E25" s="124" t="s">
        <v>28</v>
      </c>
      <c r="F25" s="128"/>
      <c r="G25" s="14">
        <v>310.62</v>
      </c>
      <c r="H25" s="12">
        <f t="shared" si="1"/>
        <v>0</v>
      </c>
      <c r="I25" s="128"/>
      <c r="J25" s="13">
        <v>335</v>
      </c>
      <c r="K25" s="13">
        <f t="shared" si="2"/>
        <v>0</v>
      </c>
      <c r="L25" s="129"/>
      <c r="M25" s="13">
        <v>436.87</v>
      </c>
      <c r="N25" s="13">
        <f t="shared" si="3"/>
        <v>0</v>
      </c>
      <c r="O25" s="107"/>
      <c r="P25" s="107"/>
      <c r="Q25" s="107"/>
      <c r="R25" s="107"/>
      <c r="S25" s="107"/>
      <c r="T25" s="107"/>
      <c r="U25" s="107"/>
      <c r="V25" s="15">
        <f t="shared" si="4"/>
        <v>0</v>
      </c>
      <c r="W25" s="107"/>
      <c r="X25" s="107"/>
      <c r="Y25" s="16"/>
      <c r="Z25" s="17"/>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row>
    <row r="26" spans="1:72" s="100" customFormat="1" ht="15.75">
      <c r="A26" s="242" t="s">
        <v>34</v>
      </c>
      <c r="B26" s="243"/>
      <c r="C26" s="243"/>
      <c r="D26" s="244"/>
      <c r="E26" s="124" t="s">
        <v>28</v>
      </c>
      <c r="F26" s="128">
        <f>9.5*5</f>
        <v>47.5</v>
      </c>
      <c r="G26" s="14">
        <v>209.25</v>
      </c>
      <c r="H26" s="12">
        <f t="shared" si="1"/>
        <v>9939.375</v>
      </c>
      <c r="I26" s="128">
        <v>6</v>
      </c>
      <c r="J26" s="13">
        <v>221.7</v>
      </c>
      <c r="K26" s="13">
        <f t="shared" si="2"/>
        <v>1330.1999999999998</v>
      </c>
      <c r="L26" s="129"/>
      <c r="M26" s="13">
        <v>437.63</v>
      </c>
      <c r="N26" s="13">
        <f t="shared" si="3"/>
        <v>0</v>
      </c>
      <c r="O26" s="107"/>
      <c r="P26" s="107"/>
      <c r="Q26" s="107"/>
      <c r="R26" s="107"/>
      <c r="S26" s="107"/>
      <c r="T26" s="107"/>
      <c r="U26" s="107"/>
      <c r="V26" s="15">
        <f t="shared" si="4"/>
        <v>0</v>
      </c>
      <c r="W26" s="107"/>
      <c r="X26" s="107"/>
      <c r="Y26" s="16" t="s">
        <v>164</v>
      </c>
      <c r="Z26" s="17"/>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row>
    <row r="27" spans="1:72" s="106" customFormat="1" ht="15.75">
      <c r="A27" s="260" t="s">
        <v>128</v>
      </c>
      <c r="B27" s="260"/>
      <c r="C27" s="260"/>
      <c r="D27" s="260"/>
      <c r="E27" s="124" t="s">
        <v>28</v>
      </c>
      <c r="F27" s="128"/>
      <c r="G27" s="14">
        <v>237.68</v>
      </c>
      <c r="H27" s="12">
        <f t="shared" si="1"/>
        <v>0</v>
      </c>
      <c r="I27" s="128"/>
      <c r="J27" s="13">
        <v>277.97000000000003</v>
      </c>
      <c r="K27" s="13">
        <f t="shared" si="2"/>
        <v>0</v>
      </c>
      <c r="L27" s="129"/>
      <c r="M27" s="13">
        <v>538.84</v>
      </c>
      <c r="N27" s="13">
        <f t="shared" si="3"/>
        <v>0</v>
      </c>
      <c r="O27" s="107"/>
      <c r="P27" s="107"/>
      <c r="Q27" s="107"/>
      <c r="R27" s="107"/>
      <c r="S27" s="107"/>
      <c r="T27" s="108"/>
      <c r="U27" s="107"/>
      <c r="V27" s="15">
        <f t="shared" si="4"/>
        <v>0</v>
      </c>
      <c r="W27" s="107"/>
      <c r="X27" s="107"/>
      <c r="Y27" s="104"/>
      <c r="Z27" s="105"/>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04"/>
      <c r="BJ27" s="104"/>
      <c r="BK27" s="104"/>
      <c r="BL27" s="104"/>
      <c r="BM27" s="104"/>
      <c r="BN27" s="104"/>
      <c r="BO27" s="104"/>
      <c r="BP27" s="104"/>
      <c r="BQ27" s="104"/>
      <c r="BR27" s="104"/>
      <c r="BS27" s="104"/>
      <c r="BT27" s="104"/>
    </row>
    <row r="28" spans="1:72" ht="15.75">
      <c r="A28" s="242" t="s">
        <v>35</v>
      </c>
      <c r="B28" s="243"/>
      <c r="C28" s="243"/>
      <c r="D28" s="244"/>
      <c r="E28" s="124" t="s">
        <v>28</v>
      </c>
      <c r="F28" s="128"/>
      <c r="G28" s="14">
        <v>368.59</v>
      </c>
      <c r="H28" s="14">
        <f t="shared" si="1"/>
        <v>0</v>
      </c>
      <c r="I28" s="128"/>
      <c r="J28" s="13">
        <v>221.7</v>
      </c>
      <c r="K28" s="13">
        <f t="shared" si="2"/>
        <v>0</v>
      </c>
      <c r="L28" s="129"/>
      <c r="M28" s="13">
        <v>538.84</v>
      </c>
      <c r="N28" s="13">
        <f t="shared" si="3"/>
        <v>0</v>
      </c>
      <c r="O28" s="107"/>
      <c r="P28" s="107"/>
      <c r="Q28" s="107"/>
      <c r="R28" s="107"/>
      <c r="S28" s="107"/>
      <c r="T28" s="108"/>
      <c r="U28" s="107"/>
      <c r="V28" s="15">
        <f t="shared" si="4"/>
        <v>0</v>
      </c>
      <c r="W28" s="107"/>
      <c r="X28" s="107"/>
      <c r="Y28" s="16"/>
      <c r="Z28" s="17"/>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row>
    <row r="29" spans="1:72" s="106" customFormat="1" ht="15.75">
      <c r="A29" s="260" t="s">
        <v>129</v>
      </c>
      <c r="B29" s="260"/>
      <c r="C29" s="260"/>
      <c r="D29" s="260"/>
      <c r="E29" s="124" t="s">
        <v>28</v>
      </c>
      <c r="F29" s="128">
        <f>9.5*5</f>
        <v>47.5</v>
      </c>
      <c r="G29" s="14">
        <v>143</v>
      </c>
      <c r="H29" s="14">
        <f t="shared" si="1"/>
        <v>6792.5</v>
      </c>
      <c r="I29" s="128">
        <v>6</v>
      </c>
      <c r="J29" s="13">
        <v>165</v>
      </c>
      <c r="K29" s="13">
        <f t="shared" si="2"/>
        <v>990</v>
      </c>
      <c r="L29" s="129"/>
      <c r="M29" s="13">
        <v>277.56</v>
      </c>
      <c r="N29" s="13">
        <f t="shared" si="3"/>
        <v>0</v>
      </c>
      <c r="O29" s="107"/>
      <c r="P29" s="107"/>
      <c r="Q29" s="107"/>
      <c r="R29" s="107"/>
      <c r="S29" s="107"/>
      <c r="T29" s="108"/>
      <c r="U29" s="107"/>
      <c r="V29" s="15">
        <f t="shared" si="4"/>
        <v>0</v>
      </c>
      <c r="W29" s="107"/>
      <c r="X29" s="107"/>
      <c r="Y29" s="104"/>
      <c r="Z29" s="105"/>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c r="BO29" s="104"/>
      <c r="BP29" s="104"/>
      <c r="BQ29" s="104"/>
      <c r="BR29" s="104"/>
      <c r="BS29" s="104"/>
      <c r="BT29" s="104"/>
    </row>
    <row r="30" spans="1:72" s="100" customFormat="1" ht="15.75">
      <c r="A30" s="260" t="s">
        <v>36</v>
      </c>
      <c r="B30" s="260"/>
      <c r="C30" s="260"/>
      <c r="D30" s="260"/>
      <c r="E30" s="124" t="s">
        <v>28</v>
      </c>
      <c r="F30" s="128"/>
      <c r="G30" s="14">
        <v>190.25</v>
      </c>
      <c r="H30" s="14">
        <f t="shared" si="1"/>
        <v>0</v>
      </c>
      <c r="I30" s="128"/>
      <c r="J30" s="13">
        <v>221.7</v>
      </c>
      <c r="K30" s="13">
        <f t="shared" si="2"/>
        <v>0</v>
      </c>
      <c r="L30" s="129"/>
      <c r="M30" s="13">
        <v>297.41000000000003</v>
      </c>
      <c r="N30" s="13">
        <f t="shared" si="3"/>
        <v>0</v>
      </c>
      <c r="O30" s="107"/>
      <c r="P30" s="107"/>
      <c r="Q30" s="107"/>
      <c r="R30" s="107"/>
      <c r="S30" s="107"/>
      <c r="T30" s="108"/>
      <c r="U30" s="107"/>
      <c r="V30" s="15">
        <f t="shared" si="4"/>
        <v>0</v>
      </c>
      <c r="W30" s="107"/>
      <c r="X30" s="107"/>
      <c r="Y30" s="16"/>
      <c r="Z30" s="17"/>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row>
    <row r="31" spans="1:72" s="100" customFormat="1" ht="15.75">
      <c r="A31" s="260" t="s">
        <v>37</v>
      </c>
      <c r="B31" s="260"/>
      <c r="C31" s="260"/>
      <c r="D31" s="260"/>
      <c r="E31" s="124" t="s">
        <v>28</v>
      </c>
      <c r="F31" s="128">
        <f>9.5*5</f>
        <v>47.5</v>
      </c>
      <c r="G31" s="14">
        <v>119.54</v>
      </c>
      <c r="H31" s="12">
        <f t="shared" si="1"/>
        <v>5678.1500000000005</v>
      </c>
      <c r="I31" s="128">
        <v>6</v>
      </c>
      <c r="J31" s="13">
        <v>137.91999999999999</v>
      </c>
      <c r="K31" s="13">
        <f>I31*J31</f>
        <v>827.52</v>
      </c>
      <c r="L31" s="129"/>
      <c r="M31" s="13">
        <v>0</v>
      </c>
      <c r="N31" s="13">
        <f t="shared" si="3"/>
        <v>0</v>
      </c>
      <c r="O31" s="107"/>
      <c r="P31" s="107"/>
      <c r="Q31" s="107"/>
      <c r="R31" s="107"/>
      <c r="S31" s="107"/>
      <c r="T31" s="108"/>
      <c r="U31" s="107"/>
      <c r="V31" s="15">
        <f t="shared" si="4"/>
        <v>0</v>
      </c>
      <c r="W31" s="107"/>
      <c r="X31" s="107"/>
      <c r="Y31" s="16" t="s">
        <v>166</v>
      </c>
      <c r="Z31" s="17"/>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row>
    <row r="32" spans="1:72" ht="15.75">
      <c r="A32" s="260" t="s">
        <v>38</v>
      </c>
      <c r="B32" s="260"/>
      <c r="C32" s="260"/>
      <c r="D32" s="260"/>
      <c r="E32" s="124" t="s">
        <v>28</v>
      </c>
      <c r="F32" s="128"/>
      <c r="G32" s="14">
        <v>119.54</v>
      </c>
      <c r="H32" s="12">
        <f t="shared" si="1"/>
        <v>0</v>
      </c>
      <c r="I32" s="128"/>
      <c r="J32" s="13">
        <v>137.91999999999999</v>
      </c>
      <c r="K32" s="13">
        <f>I32*J32</f>
        <v>0</v>
      </c>
      <c r="L32" s="129"/>
      <c r="M32" s="13">
        <v>240.95</v>
      </c>
      <c r="N32" s="13">
        <f t="shared" si="3"/>
        <v>0</v>
      </c>
      <c r="O32" s="107"/>
      <c r="P32" s="107"/>
      <c r="Q32" s="107"/>
      <c r="R32" s="107"/>
      <c r="S32" s="107"/>
      <c r="T32" s="108"/>
      <c r="U32" s="107"/>
      <c r="V32" s="15">
        <f t="shared" si="4"/>
        <v>0</v>
      </c>
      <c r="W32" s="107"/>
      <c r="X32" s="107"/>
      <c r="Y32" s="16" t="s">
        <v>165</v>
      </c>
      <c r="Z32" s="17"/>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row>
    <row r="33" spans="1:72" ht="15.75">
      <c r="A33" s="260" t="s">
        <v>39</v>
      </c>
      <c r="B33" s="260"/>
      <c r="C33" s="260"/>
      <c r="D33" s="260"/>
      <c r="E33" s="124" t="s">
        <v>28</v>
      </c>
      <c r="F33" s="128"/>
      <c r="G33" s="14">
        <v>106.45</v>
      </c>
      <c r="H33" s="14">
        <f t="shared" si="1"/>
        <v>0</v>
      </c>
      <c r="I33" s="128"/>
      <c r="J33" s="13">
        <v>137.91999999999999</v>
      </c>
      <c r="K33" s="13">
        <f t="shared" si="2"/>
        <v>0</v>
      </c>
      <c r="L33" s="129"/>
      <c r="M33" s="13">
        <v>260.95</v>
      </c>
      <c r="N33" s="13">
        <f t="shared" si="3"/>
        <v>0</v>
      </c>
      <c r="O33" s="107"/>
      <c r="P33" s="107"/>
      <c r="Q33" s="107"/>
      <c r="R33" s="107"/>
      <c r="S33" s="107"/>
      <c r="T33" s="108"/>
      <c r="U33" s="107"/>
      <c r="V33" s="15">
        <f t="shared" si="4"/>
        <v>0</v>
      </c>
      <c r="W33" s="107"/>
      <c r="X33" s="107"/>
      <c r="Y33" s="16"/>
      <c r="Z33" s="17"/>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row>
    <row r="34" spans="1:72" s="100" customFormat="1" ht="15.75">
      <c r="A34" s="242" t="s">
        <v>40</v>
      </c>
      <c r="B34" s="243"/>
      <c r="C34" s="243"/>
      <c r="D34" s="244"/>
      <c r="E34" s="124" t="s">
        <v>28</v>
      </c>
      <c r="F34" s="128"/>
      <c r="G34" s="14">
        <v>106.45</v>
      </c>
      <c r="H34" s="14">
        <f t="shared" si="1"/>
        <v>0</v>
      </c>
      <c r="I34" s="128"/>
      <c r="J34" s="13">
        <v>122.4</v>
      </c>
      <c r="K34" s="13">
        <f t="shared" si="2"/>
        <v>0</v>
      </c>
      <c r="L34" s="129"/>
      <c r="M34" s="13"/>
      <c r="N34" s="13">
        <f t="shared" si="3"/>
        <v>0</v>
      </c>
      <c r="O34" s="107"/>
      <c r="P34" s="107"/>
      <c r="Q34" s="107"/>
      <c r="R34" s="107"/>
      <c r="S34" s="107"/>
      <c r="T34" s="108"/>
      <c r="U34" s="107"/>
      <c r="V34" s="15">
        <f t="shared" si="4"/>
        <v>0</v>
      </c>
      <c r="W34" s="107"/>
      <c r="X34" s="107"/>
      <c r="Y34" s="3"/>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s="100" customFormat="1" ht="15.75">
      <c r="A35" s="242" t="s">
        <v>41</v>
      </c>
      <c r="B35" s="243"/>
      <c r="C35" s="243"/>
      <c r="D35" s="244"/>
      <c r="E35" s="124" t="s">
        <v>28</v>
      </c>
      <c r="F35" s="128"/>
      <c r="G35" s="14">
        <v>106.54</v>
      </c>
      <c r="H35" s="14">
        <f t="shared" si="1"/>
        <v>0</v>
      </c>
      <c r="I35" s="128"/>
      <c r="J35" s="13">
        <v>122.4</v>
      </c>
      <c r="K35" s="13">
        <f t="shared" si="2"/>
        <v>0</v>
      </c>
      <c r="L35" s="129"/>
      <c r="M35" s="13">
        <v>198.17</v>
      </c>
      <c r="N35" s="13">
        <f t="shared" si="3"/>
        <v>0</v>
      </c>
      <c r="O35" s="107"/>
      <c r="P35" s="107"/>
      <c r="Q35" s="107"/>
      <c r="R35" s="107"/>
      <c r="S35" s="107"/>
      <c r="T35" s="107"/>
      <c r="U35" s="107"/>
      <c r="V35" s="15">
        <f t="shared" si="4"/>
        <v>0</v>
      </c>
      <c r="W35" s="107"/>
      <c r="X35" s="107"/>
      <c r="Y35" s="16" t="s">
        <v>167</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ht="15.75">
      <c r="A36" s="242" t="s">
        <v>42</v>
      </c>
      <c r="B36" s="243"/>
      <c r="C36" s="243"/>
      <c r="D36" s="244"/>
      <c r="E36" s="124" t="s">
        <v>28</v>
      </c>
      <c r="F36" s="128"/>
      <c r="G36" s="14">
        <v>100.42</v>
      </c>
      <c r="H36" s="14">
        <f>F36*G36</f>
        <v>0</v>
      </c>
      <c r="I36" s="128"/>
      <c r="J36" s="13">
        <v>122.4</v>
      </c>
      <c r="K36" s="13">
        <f t="shared" si="2"/>
        <v>0</v>
      </c>
      <c r="L36" s="129"/>
      <c r="M36" s="13">
        <v>0</v>
      </c>
      <c r="N36" s="13">
        <f t="shared" si="3"/>
        <v>0</v>
      </c>
      <c r="O36" s="109"/>
      <c r="P36" s="109"/>
      <c r="Q36" s="109"/>
      <c r="R36" s="109"/>
      <c r="S36" s="109"/>
      <c r="T36" s="109"/>
      <c r="U36" s="107"/>
      <c r="V36" s="15">
        <f t="shared" si="4"/>
        <v>0</v>
      </c>
      <c r="W36" s="107"/>
      <c r="X36" s="107"/>
      <c r="Y36" s="16"/>
      <c r="Z36" s="17"/>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row>
    <row r="37" spans="1:72" ht="15.75">
      <c r="A37" s="167" t="s">
        <v>169</v>
      </c>
      <c r="B37" s="168"/>
      <c r="C37" s="168"/>
      <c r="D37" s="169"/>
      <c r="E37" s="124" t="s">
        <v>28</v>
      </c>
      <c r="F37" s="128"/>
      <c r="G37" s="12">
        <v>209.25</v>
      </c>
      <c r="H37" s="12">
        <f t="shared" ref="H37:H43" si="5">F37*G37</f>
        <v>0</v>
      </c>
      <c r="I37" s="128"/>
      <c r="J37" s="13">
        <v>406</v>
      </c>
      <c r="K37" s="13">
        <f t="shared" si="2"/>
        <v>0</v>
      </c>
      <c r="L37" s="129"/>
      <c r="M37" s="13">
        <v>564.86</v>
      </c>
      <c r="N37" s="13">
        <f t="shared" si="3"/>
        <v>0</v>
      </c>
      <c r="O37" s="109"/>
      <c r="P37" s="109"/>
      <c r="Q37" s="109"/>
      <c r="R37" s="109"/>
      <c r="S37" s="109"/>
      <c r="T37" s="109"/>
      <c r="U37" s="107"/>
      <c r="V37" s="15">
        <v>0</v>
      </c>
      <c r="W37" s="107"/>
      <c r="X37" s="107"/>
      <c r="Y37" s="16" t="s">
        <v>170</v>
      </c>
      <c r="Z37" s="17"/>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row>
    <row r="38" spans="1:72" ht="15.75">
      <c r="A38" s="260" t="s">
        <v>27</v>
      </c>
      <c r="B38" s="260"/>
      <c r="C38" s="260"/>
      <c r="D38" s="260"/>
      <c r="E38" s="124" t="s">
        <v>28</v>
      </c>
      <c r="F38" s="128"/>
      <c r="G38" s="12">
        <v>0</v>
      </c>
      <c r="H38" s="12">
        <f t="shared" si="5"/>
        <v>0</v>
      </c>
      <c r="I38" s="128"/>
      <c r="J38" s="13">
        <v>0</v>
      </c>
      <c r="K38" s="13">
        <f t="shared" si="2"/>
        <v>0</v>
      </c>
      <c r="L38" s="129"/>
      <c r="M38" s="13">
        <v>0</v>
      </c>
      <c r="N38" s="13">
        <f t="shared" si="3"/>
        <v>0</v>
      </c>
      <c r="O38" s="107"/>
      <c r="P38" s="107"/>
      <c r="Q38" s="107"/>
      <c r="R38" s="107"/>
      <c r="S38" s="107"/>
      <c r="T38" s="107"/>
      <c r="U38" s="107"/>
      <c r="V38" s="15">
        <f>+O38+P38+Q38+R38+S38+T38+U38-W38-X38</f>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ht="15.75">
      <c r="A39" s="260" t="s">
        <v>29</v>
      </c>
      <c r="B39" s="260"/>
      <c r="C39" s="260"/>
      <c r="D39" s="260"/>
      <c r="E39" s="124" t="s">
        <v>28</v>
      </c>
      <c r="F39" s="128"/>
      <c r="G39" s="12">
        <v>339.75</v>
      </c>
      <c r="H39" s="12">
        <f t="shared" si="5"/>
        <v>0</v>
      </c>
      <c r="I39" s="128"/>
      <c r="J39" s="13">
        <v>325.79000000000002</v>
      </c>
      <c r="K39" s="13">
        <f t="shared" si="2"/>
        <v>0</v>
      </c>
      <c r="L39" s="129"/>
      <c r="M39" s="13">
        <v>488.68</v>
      </c>
      <c r="N39" s="13">
        <f t="shared" si="3"/>
        <v>0</v>
      </c>
      <c r="O39" s="107"/>
      <c r="P39" s="107"/>
      <c r="Q39" s="107"/>
      <c r="R39" s="107"/>
      <c r="S39" s="107"/>
      <c r="T39" s="107"/>
      <c r="U39" s="107"/>
      <c r="V39" s="15">
        <f>+O39+P39+Q39+R39+S39+T39+U39-W39-X39</f>
        <v>0</v>
      </c>
      <c r="W39" s="107"/>
      <c r="X39" s="107"/>
      <c r="Y39" s="16"/>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ht="15.75">
      <c r="A40" s="242" t="s">
        <v>43</v>
      </c>
      <c r="B40" s="243"/>
      <c r="C40" s="243"/>
      <c r="D40" s="244"/>
      <c r="E40" s="124" t="s">
        <v>28</v>
      </c>
      <c r="F40" s="128"/>
      <c r="G40" s="12">
        <v>339.75</v>
      </c>
      <c r="H40" s="12">
        <f t="shared" si="5"/>
        <v>0</v>
      </c>
      <c r="I40" s="128"/>
      <c r="J40" s="13">
        <v>325.79000000000002</v>
      </c>
      <c r="K40" s="13">
        <f t="shared" si="2"/>
        <v>0</v>
      </c>
      <c r="L40" s="129"/>
      <c r="M40" s="13">
        <v>488.68</v>
      </c>
      <c r="N40" s="13">
        <f t="shared" si="3"/>
        <v>0</v>
      </c>
      <c r="O40" s="107"/>
      <c r="P40" s="107"/>
      <c r="Q40" s="107"/>
      <c r="R40" s="107"/>
      <c r="S40" s="107"/>
      <c r="T40" s="107"/>
      <c r="U40" s="107"/>
      <c r="V40" s="15">
        <f t="shared" si="4"/>
        <v>0</v>
      </c>
      <c r="W40" s="107"/>
      <c r="X40" s="107"/>
      <c r="Y40" s="16"/>
      <c r="Z40" s="17"/>
      <c r="AA40" s="16"/>
      <c r="AB40" s="16"/>
      <c r="AC40" s="16"/>
      <c r="AD40" s="16"/>
      <c r="AE40" s="16"/>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row>
    <row r="41" spans="1:72" ht="15.75">
      <c r="A41" s="242" t="s">
        <v>44</v>
      </c>
      <c r="B41" s="243"/>
      <c r="C41" s="243"/>
      <c r="D41" s="244"/>
      <c r="E41" s="124" t="s">
        <v>28</v>
      </c>
      <c r="F41" s="128"/>
      <c r="G41" s="12">
        <v>339.75</v>
      </c>
      <c r="H41" s="12">
        <f t="shared" si="5"/>
        <v>0</v>
      </c>
      <c r="I41" s="128"/>
      <c r="J41" s="13">
        <v>325.79000000000002</v>
      </c>
      <c r="K41" s="13">
        <f t="shared" si="2"/>
        <v>0</v>
      </c>
      <c r="L41" s="129"/>
      <c r="M41" s="13">
        <v>488.68</v>
      </c>
      <c r="N41" s="13">
        <f t="shared" si="3"/>
        <v>0</v>
      </c>
      <c r="O41" s="107"/>
      <c r="P41" s="107"/>
      <c r="Q41" s="107"/>
      <c r="R41" s="107"/>
      <c r="S41" s="107"/>
      <c r="T41" s="107"/>
      <c r="U41" s="107"/>
      <c r="V41" s="15">
        <f t="shared" si="4"/>
        <v>0</v>
      </c>
      <c r="W41" s="107"/>
      <c r="X41" s="107"/>
      <c r="Y41" s="1"/>
      <c r="Z41" s="120"/>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row>
    <row r="42" spans="1:72" ht="15.75">
      <c r="A42" s="242" t="s">
        <v>45</v>
      </c>
      <c r="B42" s="243"/>
      <c r="C42" s="243"/>
      <c r="D42" s="244"/>
      <c r="E42" s="124" t="s">
        <v>28</v>
      </c>
      <c r="F42" s="128"/>
      <c r="G42" s="14">
        <v>650</v>
      </c>
      <c r="H42" s="14">
        <f t="shared" si="5"/>
        <v>0</v>
      </c>
      <c r="I42" s="128"/>
      <c r="J42" s="13">
        <f>G42*1.5</f>
        <v>975</v>
      </c>
      <c r="K42" s="13">
        <f t="shared" si="2"/>
        <v>0</v>
      </c>
      <c r="L42" s="129"/>
      <c r="M42" s="13">
        <v>1747.46</v>
      </c>
      <c r="N42" s="13">
        <f t="shared" si="3"/>
        <v>0</v>
      </c>
      <c r="O42" s="107"/>
      <c r="P42" s="107"/>
      <c r="Q42" s="107"/>
      <c r="R42" s="107"/>
      <c r="S42" s="107"/>
      <c r="T42" s="107"/>
      <c r="U42" s="107"/>
      <c r="V42" s="15">
        <f t="shared" si="4"/>
        <v>0</v>
      </c>
      <c r="W42" s="107"/>
      <c r="X42" s="107"/>
      <c r="Y42" s="1"/>
      <c r="Z42" s="120"/>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row>
    <row r="43" spans="1:72" ht="15.75">
      <c r="A43" s="242" t="s">
        <v>46</v>
      </c>
      <c r="B43" s="243"/>
      <c r="C43" s="243"/>
      <c r="D43" s="244"/>
      <c r="E43" s="124" t="s">
        <v>28</v>
      </c>
      <c r="F43" s="128"/>
      <c r="G43" s="14"/>
      <c r="H43" s="14">
        <f t="shared" si="5"/>
        <v>0</v>
      </c>
      <c r="I43" s="128"/>
      <c r="J43" s="13">
        <f t="shared" ref="J43" si="6">G43*1.5</f>
        <v>0</v>
      </c>
      <c r="K43" s="13">
        <f t="shared" si="2"/>
        <v>0</v>
      </c>
      <c r="L43" s="129"/>
      <c r="M43" s="13">
        <f t="shared" ref="M43" si="7">G43*2.25</f>
        <v>0</v>
      </c>
      <c r="N43" s="13">
        <f t="shared" si="3"/>
        <v>0</v>
      </c>
      <c r="O43" s="107"/>
      <c r="P43" s="107"/>
      <c r="Q43" s="107"/>
      <c r="R43" s="107"/>
      <c r="S43" s="107"/>
      <c r="T43" s="107"/>
      <c r="U43" s="107"/>
      <c r="V43" s="15">
        <f t="shared" si="4"/>
        <v>0</v>
      </c>
      <c r="W43" s="107"/>
      <c r="X43" s="107"/>
      <c r="Y43" s="1"/>
      <c r="Z43" s="120"/>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row>
    <row r="44" spans="1:72" ht="15.75">
      <c r="A44" s="7"/>
      <c r="B44" s="7"/>
      <c r="C44" s="7"/>
      <c r="D44" s="7"/>
      <c r="E44" s="7"/>
      <c r="F44" s="7">
        <f>V44</f>
        <v>0</v>
      </c>
      <c r="G44" s="6" t="s">
        <v>47</v>
      </c>
      <c r="H44" s="19">
        <f>SUM(H21:H43)</f>
        <v>40953.549999999996</v>
      </c>
      <c r="I44" s="103"/>
      <c r="J44" s="6" t="s">
        <v>48</v>
      </c>
      <c r="K44" s="6">
        <f>SUM(K21:K43)</f>
        <v>5300.58</v>
      </c>
      <c r="L44" s="145"/>
      <c r="M44" s="21" t="s">
        <v>48</v>
      </c>
      <c r="N44" s="6">
        <f>SUM(N21:N43)</f>
        <v>0</v>
      </c>
      <c r="O44" s="16"/>
      <c r="P44" s="16"/>
      <c r="Q44" s="16"/>
      <c r="R44" s="16"/>
      <c r="S44" s="16"/>
      <c r="T44" s="16"/>
      <c r="U44" s="16"/>
      <c r="V44" s="16"/>
      <c r="W44" s="16"/>
      <c r="X44" s="16"/>
      <c r="Y44" s="1"/>
      <c r="Z44" s="120"/>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row>
    <row r="45" spans="1:72" ht="15.75">
      <c r="A45" s="7"/>
      <c r="B45" s="7"/>
      <c r="C45" s="7"/>
      <c r="D45" s="7"/>
      <c r="E45" s="7"/>
      <c r="F45" s="7"/>
      <c r="G45" s="6" t="s">
        <v>49</v>
      </c>
      <c r="H45" s="19">
        <f>H44+K44+N44</f>
        <v>46254.13</v>
      </c>
      <c r="I45" s="22"/>
      <c r="J45" s="22"/>
      <c r="K45" s="22"/>
      <c r="L45" s="7"/>
      <c r="M45" s="23"/>
      <c r="N45" s="22"/>
      <c r="O45" s="16"/>
      <c r="P45" s="16"/>
      <c r="Q45" s="16"/>
      <c r="R45" s="16"/>
      <c r="S45" s="16"/>
      <c r="T45" s="16"/>
      <c r="U45" s="16"/>
      <c r="V45" s="16"/>
      <c r="W45" s="16"/>
      <c r="X45" s="16"/>
      <c r="Y45" s="1"/>
      <c r="Z45" s="120"/>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row>
    <row r="46" spans="1:72" ht="15.75">
      <c r="A46" s="281" t="s">
        <v>50</v>
      </c>
      <c r="B46" s="281"/>
      <c r="C46" s="281"/>
      <c r="D46" s="281"/>
      <c r="E46" s="24"/>
      <c r="F46" s="25"/>
      <c r="G46" s="26" t="s">
        <v>51</v>
      </c>
      <c r="H46" s="6">
        <f>+H45*0.06</f>
        <v>2775.2477999999996</v>
      </c>
      <c r="I46" s="22"/>
      <c r="J46" s="7"/>
      <c r="K46" s="7"/>
      <c r="L46" s="7"/>
      <c r="M46" s="7"/>
      <c r="N46" s="7"/>
      <c r="O46" s="16"/>
      <c r="P46" s="16"/>
      <c r="Q46" s="16"/>
      <c r="R46" s="16"/>
      <c r="S46" s="16"/>
      <c r="T46" s="16"/>
      <c r="U46" s="16"/>
      <c r="V46" s="16"/>
      <c r="W46" s="16"/>
      <c r="X46" s="16"/>
      <c r="Y46" s="1"/>
      <c r="Z46" s="120"/>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row>
    <row r="47" spans="1:72" ht="15.75">
      <c r="A47" s="173"/>
      <c r="B47" s="173"/>
      <c r="C47" s="173"/>
      <c r="D47" s="173"/>
      <c r="E47" s="7"/>
      <c r="F47" s="7"/>
      <c r="G47" s="176"/>
      <c r="H47" s="22"/>
      <c r="I47" s="174"/>
      <c r="J47" s="7"/>
      <c r="K47" s="7"/>
      <c r="L47" s="7"/>
      <c r="M47" s="7"/>
      <c r="N47" s="7"/>
      <c r="O47" s="16"/>
      <c r="P47" s="16"/>
      <c r="Q47" s="16"/>
      <c r="R47" s="16"/>
      <c r="S47" s="16"/>
      <c r="T47" s="16"/>
      <c r="U47" s="16"/>
      <c r="V47" s="16"/>
      <c r="W47" s="16"/>
      <c r="X47" s="16"/>
      <c r="Y47" s="1"/>
      <c r="Z47" s="120"/>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row>
    <row r="48" spans="1:72" ht="15.75">
      <c r="A48" s="37"/>
      <c r="B48" s="37"/>
      <c r="C48" s="37"/>
      <c r="D48" s="37"/>
      <c r="E48" s="7"/>
      <c r="F48" s="7"/>
      <c r="G48" s="176"/>
      <c r="H48" s="22"/>
      <c r="I48" s="22"/>
      <c r="J48" s="7"/>
      <c r="K48" s="7"/>
      <c r="L48" s="7"/>
      <c r="M48" s="7"/>
      <c r="N48" s="7"/>
      <c r="O48" s="16"/>
      <c r="P48" s="16"/>
      <c r="Q48" s="16"/>
      <c r="R48" s="16"/>
      <c r="S48" s="16"/>
      <c r="T48" s="16"/>
      <c r="U48" s="16"/>
      <c r="V48" s="16"/>
      <c r="W48" s="16"/>
      <c r="X48" s="16"/>
      <c r="Y48" s="1"/>
      <c r="Z48" s="120"/>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row>
    <row r="49" spans="1:72" ht="15.75">
      <c r="A49" s="262" t="s">
        <v>52</v>
      </c>
      <c r="B49" s="262"/>
      <c r="C49" s="262"/>
      <c r="D49" s="262"/>
      <c r="E49" s="7"/>
      <c r="F49" s="7"/>
      <c r="G49" s="38"/>
      <c r="H49" s="22"/>
      <c r="I49" s="22"/>
      <c r="J49" s="7"/>
      <c r="K49" s="7"/>
      <c r="L49" s="7"/>
      <c r="M49" s="7"/>
      <c r="N49" s="7"/>
      <c r="O49" s="16"/>
      <c r="P49" s="16"/>
      <c r="Q49" s="16"/>
      <c r="R49" s="16"/>
      <c r="S49" s="16"/>
      <c r="T49" s="16"/>
      <c r="U49" s="16"/>
      <c r="V49" s="16"/>
      <c r="W49" s="16"/>
      <c r="X49" s="16"/>
      <c r="Y49" s="1"/>
      <c r="Z49" s="120"/>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row>
    <row r="50" spans="1:72" ht="15.75">
      <c r="A50" s="255" t="s">
        <v>7</v>
      </c>
      <c r="B50" s="255"/>
      <c r="C50" s="255"/>
      <c r="D50" s="255"/>
      <c r="E50" s="28" t="s">
        <v>8</v>
      </c>
      <c r="F50" s="175" t="s">
        <v>9</v>
      </c>
      <c r="G50" s="175" t="s">
        <v>10</v>
      </c>
      <c r="H50" s="175" t="s">
        <v>0</v>
      </c>
      <c r="I50" s="38"/>
      <c r="J50" s="118" t="s">
        <v>53</v>
      </c>
      <c r="K50" s="118" t="s">
        <v>54</v>
      </c>
      <c r="L50" s="118" t="s">
        <v>55</v>
      </c>
      <c r="M50" s="118" t="s">
        <v>56</v>
      </c>
      <c r="N50" s="16"/>
      <c r="O50" s="16"/>
      <c r="P50" s="16"/>
      <c r="Q50" s="16"/>
      <c r="R50" s="16"/>
      <c r="S50" s="16"/>
      <c r="T50" s="16"/>
      <c r="U50" s="16"/>
      <c r="V50" s="16"/>
      <c r="W50" s="16"/>
      <c r="X50" s="16"/>
      <c r="Y50" s="1"/>
      <c r="Z50" s="120"/>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row>
    <row r="51" spans="1:72" ht="33.6" customHeight="1">
      <c r="A51" s="257" t="s">
        <v>133</v>
      </c>
      <c r="B51" s="258"/>
      <c r="C51" s="258"/>
      <c r="D51" s="258"/>
      <c r="E51" s="31" t="s">
        <v>57</v>
      </c>
      <c r="F51" s="146">
        <v>0</v>
      </c>
      <c r="G51" s="127">
        <v>150</v>
      </c>
      <c r="H51" s="127">
        <f t="shared" ref="H51:H57" si="8">F51*G51</f>
        <v>0</v>
      </c>
      <c r="I51" s="30"/>
      <c r="J51" s="31"/>
      <c r="K51" s="31"/>
      <c r="L51" s="31"/>
      <c r="M51" s="31">
        <f>J51+K51+L51</f>
        <v>0</v>
      </c>
      <c r="N51" s="16"/>
      <c r="O51" s="16"/>
      <c r="P51" s="16"/>
      <c r="Q51" s="16"/>
      <c r="R51" s="16"/>
      <c r="S51" s="16"/>
      <c r="T51" s="16"/>
      <c r="U51" s="16"/>
      <c r="V51" s="16"/>
      <c r="W51" s="16"/>
      <c r="X51" s="16"/>
      <c r="Y51" s="1"/>
      <c r="Z51" s="120"/>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row>
    <row r="52" spans="1:72" ht="33.6" customHeight="1">
      <c r="A52" s="257" t="s">
        <v>134</v>
      </c>
      <c r="B52" s="258"/>
      <c r="C52" s="258"/>
      <c r="D52" s="258"/>
      <c r="E52" s="31" t="s">
        <v>57</v>
      </c>
      <c r="F52" s="146">
        <v>0</v>
      </c>
      <c r="G52" s="127">
        <v>150</v>
      </c>
      <c r="H52" s="127">
        <f t="shared" si="8"/>
        <v>0</v>
      </c>
      <c r="I52" s="30"/>
      <c r="J52" s="31"/>
      <c r="K52" s="31"/>
      <c r="L52" s="31"/>
      <c r="M52" s="31">
        <f>J52+K52+L52</f>
        <v>0</v>
      </c>
      <c r="N52" s="16"/>
      <c r="O52" s="16"/>
      <c r="P52" s="16"/>
      <c r="Q52" s="16"/>
      <c r="R52" s="16"/>
      <c r="S52" s="16"/>
      <c r="T52" s="16"/>
      <c r="U52" s="16"/>
      <c r="V52" s="16"/>
      <c r="W52" s="16"/>
      <c r="X52" s="16"/>
      <c r="Y52" s="1"/>
      <c r="Z52" s="120"/>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row>
    <row r="53" spans="1:72" ht="33.6" customHeight="1">
      <c r="A53" s="257" t="s">
        <v>58</v>
      </c>
      <c r="B53" s="258"/>
      <c r="C53" s="258"/>
      <c r="D53" s="258"/>
      <c r="E53" s="31" t="s">
        <v>57</v>
      </c>
      <c r="F53" s="146">
        <v>0</v>
      </c>
      <c r="G53" s="127">
        <v>60</v>
      </c>
      <c r="H53" s="127">
        <f t="shared" si="8"/>
        <v>0</v>
      </c>
      <c r="I53" s="30"/>
      <c r="J53" s="31"/>
      <c r="K53" s="31"/>
      <c r="L53" s="31"/>
      <c r="M53" s="31">
        <f>J53+K53+L53</f>
        <v>0</v>
      </c>
      <c r="N53" s="16"/>
      <c r="O53" s="16"/>
      <c r="P53" s="16"/>
      <c r="Q53" s="16"/>
      <c r="R53" s="16"/>
      <c r="S53" s="16"/>
      <c r="T53" s="16"/>
      <c r="U53" s="16"/>
      <c r="V53" s="16"/>
      <c r="W53" s="16"/>
      <c r="X53" s="16"/>
      <c r="Y53" s="1"/>
      <c r="Z53" s="120"/>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row>
    <row r="54" spans="1:72" ht="33.6" customHeight="1">
      <c r="A54" s="257" t="s">
        <v>135</v>
      </c>
      <c r="B54" s="258"/>
      <c r="C54" s="258"/>
      <c r="D54" s="258"/>
      <c r="E54" s="31" t="s">
        <v>57</v>
      </c>
      <c r="F54" s="146">
        <v>0</v>
      </c>
      <c r="G54" s="127">
        <v>120</v>
      </c>
      <c r="H54" s="127">
        <f t="shared" si="8"/>
        <v>0</v>
      </c>
      <c r="I54" s="30"/>
      <c r="J54" s="31"/>
      <c r="K54" s="31"/>
      <c r="L54" s="31"/>
      <c r="M54" s="31">
        <f>J54+K54+L54</f>
        <v>0</v>
      </c>
      <c r="N54" s="16"/>
      <c r="O54" s="16"/>
      <c r="P54" s="16"/>
      <c r="Q54" s="16"/>
      <c r="R54" s="16"/>
      <c r="S54" s="16"/>
      <c r="T54" s="16"/>
      <c r="U54" s="16"/>
      <c r="V54" s="16"/>
      <c r="W54" s="16"/>
      <c r="X54" s="16"/>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33.6" customHeight="1">
      <c r="A55" s="257"/>
      <c r="B55" s="258"/>
      <c r="C55" s="258"/>
      <c r="D55" s="258"/>
      <c r="E55" s="31" t="s">
        <v>57</v>
      </c>
      <c r="F55" s="146">
        <v>0</v>
      </c>
      <c r="G55" s="127"/>
      <c r="H55" s="127">
        <f t="shared" si="8"/>
        <v>0</v>
      </c>
      <c r="I55" s="30"/>
      <c r="J55" s="31"/>
      <c r="K55" s="31"/>
      <c r="L55" s="31"/>
      <c r="M55" s="31">
        <f t="shared" ref="M55:M57" si="9">J55+K55+L55</f>
        <v>0</v>
      </c>
      <c r="N55" s="16"/>
      <c r="O55" s="16"/>
      <c r="P55" s="16"/>
      <c r="Q55" s="16"/>
      <c r="R55" s="16"/>
      <c r="S55" s="16"/>
      <c r="T55" s="16"/>
      <c r="U55" s="16"/>
      <c r="V55" s="16"/>
      <c r="W55" s="16"/>
      <c r="X55" s="16"/>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33.6" customHeight="1">
      <c r="A56" s="257"/>
      <c r="B56" s="258"/>
      <c r="C56" s="258"/>
      <c r="D56" s="258"/>
      <c r="E56" s="31" t="s">
        <v>59</v>
      </c>
      <c r="F56" s="146">
        <v>0</v>
      </c>
      <c r="G56" s="127"/>
      <c r="H56" s="127">
        <f t="shared" si="8"/>
        <v>0</v>
      </c>
      <c r="I56" s="30"/>
      <c r="J56" s="31"/>
      <c r="K56" s="31"/>
      <c r="L56" s="31"/>
      <c r="M56" s="31">
        <f t="shared" si="9"/>
        <v>0</v>
      </c>
      <c r="N56" s="16"/>
      <c r="O56" s="16"/>
      <c r="P56" s="16"/>
      <c r="Q56" s="16"/>
      <c r="R56" s="16"/>
      <c r="S56" s="16"/>
      <c r="T56" s="16"/>
      <c r="U56" s="16"/>
      <c r="V56" s="16"/>
      <c r="W56" s="16"/>
      <c r="X56" s="16"/>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33.6" customHeight="1">
      <c r="A57" s="257" t="s">
        <v>60</v>
      </c>
      <c r="B57" s="258"/>
      <c r="C57" s="258"/>
      <c r="D57" s="258"/>
      <c r="E57" s="31" t="s">
        <v>61</v>
      </c>
      <c r="F57" s="146">
        <v>0</v>
      </c>
      <c r="G57" s="127">
        <v>2.5</v>
      </c>
      <c r="H57" s="127">
        <f t="shared" si="8"/>
        <v>0</v>
      </c>
      <c r="I57" s="30"/>
      <c r="J57" s="31"/>
      <c r="K57" s="31"/>
      <c r="L57" s="31"/>
      <c r="M57" s="31">
        <f t="shared" si="9"/>
        <v>0</v>
      </c>
      <c r="N57" s="16"/>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16"/>
      <c r="B58" s="16"/>
      <c r="C58" s="16"/>
      <c r="D58" s="16"/>
      <c r="E58" s="16"/>
      <c r="F58" s="16"/>
      <c r="G58" s="34" t="s">
        <v>62</v>
      </c>
      <c r="H58" s="34">
        <f>SUM(H51:H57)</f>
        <v>0</v>
      </c>
      <c r="I58" s="22"/>
      <c r="J58" s="16"/>
      <c r="K58" s="16"/>
      <c r="L58" s="16"/>
      <c r="M58" s="139"/>
      <c r="N58" s="16"/>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16"/>
      <c r="B59" s="16"/>
      <c r="C59" s="16"/>
      <c r="D59" s="16"/>
      <c r="E59" s="16"/>
      <c r="F59" s="16"/>
      <c r="G59" s="118" t="s">
        <v>82</v>
      </c>
      <c r="H59" s="34">
        <f>H58+H45+H17</f>
        <v>46254.13</v>
      </c>
      <c r="I59" s="134"/>
      <c r="J59" s="62"/>
      <c r="K59" s="16"/>
      <c r="L59" s="16"/>
      <c r="M59" s="16"/>
      <c r="N59" s="16"/>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3" t="s">
        <v>83</v>
      </c>
      <c r="B60" s="7"/>
      <c r="C60" s="7"/>
      <c r="D60" s="16"/>
      <c r="E60" s="16"/>
      <c r="F60" s="16"/>
      <c r="G60" s="1"/>
      <c r="H60" s="42"/>
      <c r="I60" s="9"/>
      <c r="J60" s="62"/>
      <c r="K60" s="7"/>
      <c r="L60" s="16"/>
      <c r="M60" s="16"/>
      <c r="N60" s="16"/>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56" t="s">
        <v>7</v>
      </c>
      <c r="B61" s="256"/>
      <c r="C61" s="256"/>
      <c r="D61" s="256"/>
      <c r="E61" s="43" t="s">
        <v>8</v>
      </c>
      <c r="F61" s="119" t="s">
        <v>9</v>
      </c>
      <c r="G61" s="119" t="s">
        <v>10</v>
      </c>
      <c r="H61" s="44" t="s">
        <v>0</v>
      </c>
      <c r="I61" s="45" t="s">
        <v>84</v>
      </c>
      <c r="J61" s="46"/>
      <c r="K61" s="46" t="s">
        <v>85</v>
      </c>
      <c r="L61" s="47"/>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36" t="s">
        <v>86</v>
      </c>
      <c r="B62" s="237"/>
      <c r="C62" s="237"/>
      <c r="D62" s="237"/>
      <c r="E62" s="123" t="s">
        <v>87</v>
      </c>
      <c r="F62" s="128">
        <v>0.3</v>
      </c>
      <c r="G62" s="36">
        <v>2200</v>
      </c>
      <c r="H62" s="48">
        <f>(F62*G62)</f>
        <v>660</v>
      </c>
      <c r="I62" s="49"/>
      <c r="J62" s="50"/>
      <c r="K62" s="51"/>
      <c r="L62" s="62"/>
      <c r="M62" s="16"/>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15.75">
      <c r="A63" s="236" t="s">
        <v>88</v>
      </c>
      <c r="B63" s="237"/>
      <c r="C63" s="237"/>
      <c r="D63" s="237"/>
      <c r="E63" s="123" t="s">
        <v>87</v>
      </c>
      <c r="F63" s="128"/>
      <c r="G63" s="36">
        <v>2000</v>
      </c>
      <c r="H63" s="48">
        <f t="shared" ref="H63:H84" si="10">(F63*G63)</f>
        <v>0</v>
      </c>
      <c r="I63" s="49"/>
      <c r="J63" s="50"/>
      <c r="K63" s="51"/>
      <c r="L63" s="62"/>
      <c r="M63" s="16"/>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15.75">
      <c r="A64" s="236" t="s">
        <v>89</v>
      </c>
      <c r="B64" s="237"/>
      <c r="C64" s="237"/>
      <c r="D64" s="237"/>
      <c r="E64" s="123" t="s">
        <v>87</v>
      </c>
      <c r="F64" s="128"/>
      <c r="G64" s="36">
        <v>7000</v>
      </c>
      <c r="H64" s="48">
        <f t="shared" si="10"/>
        <v>0</v>
      </c>
      <c r="I64" s="49"/>
      <c r="J64" s="50"/>
      <c r="K64" s="51"/>
      <c r="L64" s="62"/>
      <c r="M64" s="16"/>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15.75">
      <c r="A65" s="236" t="s">
        <v>90</v>
      </c>
      <c r="B65" s="237"/>
      <c r="C65" s="237"/>
      <c r="D65" s="237"/>
      <c r="E65" s="123" t="s">
        <v>87</v>
      </c>
      <c r="F65" s="128"/>
      <c r="G65" s="36">
        <v>15200</v>
      </c>
      <c r="H65" s="48">
        <f t="shared" si="10"/>
        <v>0</v>
      </c>
      <c r="I65" s="49"/>
      <c r="J65" s="50"/>
      <c r="K65" s="51"/>
      <c r="L65" s="62"/>
      <c r="M65" s="16"/>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15.75">
      <c r="A66" s="236" t="s">
        <v>91</v>
      </c>
      <c r="B66" s="237"/>
      <c r="C66" s="237"/>
      <c r="D66" s="237"/>
      <c r="E66" s="123" t="s">
        <v>87</v>
      </c>
      <c r="F66" s="128"/>
      <c r="G66" s="36">
        <v>2200</v>
      </c>
      <c r="H66" s="48">
        <f t="shared" si="10"/>
        <v>0</v>
      </c>
      <c r="I66" s="55"/>
      <c r="J66" s="50"/>
      <c r="K66" s="51"/>
      <c r="L66" s="62"/>
      <c r="M66" s="16"/>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15.75">
      <c r="A67" s="236" t="s">
        <v>92</v>
      </c>
      <c r="B67" s="237"/>
      <c r="C67" s="237"/>
      <c r="D67" s="237"/>
      <c r="E67" s="123" t="s">
        <v>87</v>
      </c>
      <c r="F67" s="128"/>
      <c r="G67" s="36">
        <v>2000</v>
      </c>
      <c r="H67" s="48">
        <f t="shared" si="10"/>
        <v>0</v>
      </c>
      <c r="I67" s="49"/>
      <c r="J67" s="50"/>
      <c r="K67" s="51"/>
      <c r="L67" s="62"/>
      <c r="M67" s="16"/>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15.75">
      <c r="A68" s="236" t="s">
        <v>93</v>
      </c>
      <c r="B68" s="237"/>
      <c r="C68" s="237"/>
      <c r="D68" s="237"/>
      <c r="E68" s="123" t="s">
        <v>87</v>
      </c>
      <c r="F68" s="128"/>
      <c r="G68" s="36">
        <v>2500</v>
      </c>
      <c r="H68" s="48">
        <f t="shared" si="10"/>
        <v>0</v>
      </c>
      <c r="I68" s="55"/>
      <c r="J68" s="50"/>
      <c r="K68" s="51"/>
      <c r="L68" s="62"/>
      <c r="M68" s="16"/>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15.75">
      <c r="A69" s="236" t="s">
        <v>94</v>
      </c>
      <c r="B69" s="237"/>
      <c r="C69" s="237"/>
      <c r="D69" s="237"/>
      <c r="E69" s="123" t="s">
        <v>87</v>
      </c>
      <c r="F69" s="128"/>
      <c r="G69" s="36">
        <v>1600</v>
      </c>
      <c r="H69" s="48">
        <f t="shared" si="10"/>
        <v>0</v>
      </c>
      <c r="I69" s="49"/>
      <c r="J69" s="50"/>
      <c r="K69" s="51"/>
      <c r="L69" s="62"/>
      <c r="M69" s="16"/>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236" t="s">
        <v>95</v>
      </c>
      <c r="B70" s="237"/>
      <c r="C70" s="237"/>
      <c r="D70" s="237"/>
      <c r="E70" s="123" t="s">
        <v>87</v>
      </c>
      <c r="F70" s="128"/>
      <c r="G70" s="36">
        <v>1100</v>
      </c>
      <c r="H70" s="48">
        <f t="shared" si="10"/>
        <v>0</v>
      </c>
      <c r="I70" s="49"/>
      <c r="J70" s="50"/>
      <c r="K70" s="51"/>
      <c r="L70" s="62"/>
      <c r="M70" s="16"/>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36" t="s">
        <v>96</v>
      </c>
      <c r="B71" s="237"/>
      <c r="C71" s="237"/>
      <c r="D71" s="237"/>
      <c r="E71" s="123" t="s">
        <v>87</v>
      </c>
      <c r="F71" s="128"/>
      <c r="G71" s="36">
        <v>2700</v>
      </c>
      <c r="H71" s="48">
        <f t="shared" si="10"/>
        <v>0</v>
      </c>
      <c r="I71" s="59"/>
      <c r="J71" s="50"/>
      <c r="K71" s="51"/>
      <c r="L71" s="62"/>
      <c r="M71" s="16"/>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36" t="s">
        <v>97</v>
      </c>
      <c r="B72" s="237"/>
      <c r="C72" s="237"/>
      <c r="D72" s="237"/>
      <c r="E72" s="123" t="s">
        <v>87</v>
      </c>
      <c r="F72" s="128"/>
      <c r="G72" s="36">
        <v>2500</v>
      </c>
      <c r="H72" s="48">
        <f t="shared" si="10"/>
        <v>0</v>
      </c>
      <c r="I72" s="59"/>
      <c r="J72" s="50"/>
      <c r="K72" s="51"/>
      <c r="L72" s="62"/>
      <c r="M72" s="16"/>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15.75">
      <c r="A73" s="236" t="s">
        <v>98</v>
      </c>
      <c r="B73" s="237"/>
      <c r="C73" s="237"/>
      <c r="D73" s="237"/>
      <c r="E73" s="123" t="s">
        <v>87</v>
      </c>
      <c r="F73" s="128"/>
      <c r="G73" s="36">
        <v>13373</v>
      </c>
      <c r="H73" s="48">
        <f t="shared" si="10"/>
        <v>0</v>
      </c>
      <c r="I73" s="59"/>
      <c r="J73" s="50"/>
      <c r="K73" s="51"/>
      <c r="L73" s="62"/>
      <c r="M73" s="16"/>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15.75">
      <c r="A74" s="236" t="s">
        <v>99</v>
      </c>
      <c r="B74" s="237"/>
      <c r="C74" s="237"/>
      <c r="D74" s="237"/>
      <c r="E74" s="123" t="s">
        <v>87</v>
      </c>
      <c r="F74" s="128"/>
      <c r="G74" s="36">
        <v>800</v>
      </c>
      <c r="H74" s="48">
        <f t="shared" si="10"/>
        <v>0</v>
      </c>
      <c r="I74" s="59"/>
      <c r="J74" s="50"/>
      <c r="K74" s="51"/>
      <c r="L74" s="62"/>
      <c r="M74" s="16"/>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236" t="s">
        <v>156</v>
      </c>
      <c r="B75" s="237"/>
      <c r="C75" s="237"/>
      <c r="D75" s="237"/>
      <c r="E75" s="4" t="s">
        <v>87</v>
      </c>
      <c r="F75" s="128"/>
      <c r="G75" s="31">
        <v>1900</v>
      </c>
      <c r="H75" s="60">
        <f t="shared" si="10"/>
        <v>0</v>
      </c>
      <c r="I75" s="61"/>
      <c r="J75" s="50"/>
      <c r="K75" s="51"/>
      <c r="L75" s="62"/>
      <c r="M75" s="16"/>
      <c r="N75" s="16"/>
      <c r="O75" s="16"/>
      <c r="P75" s="16"/>
      <c r="Q75" s="16"/>
      <c r="R75" s="16"/>
      <c r="S75" s="16"/>
      <c r="T75" s="16"/>
      <c r="U75" s="16"/>
      <c r="V75" s="16"/>
      <c r="W75" s="16"/>
      <c r="X75" s="16"/>
      <c r="Y75" s="16"/>
      <c r="Z75" s="17"/>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row>
    <row r="76" spans="1:72" ht="15.75">
      <c r="A76" s="236" t="s">
        <v>101</v>
      </c>
      <c r="B76" s="237"/>
      <c r="C76" s="237"/>
      <c r="D76" s="237"/>
      <c r="E76" s="123" t="s">
        <v>87</v>
      </c>
      <c r="F76" s="128"/>
      <c r="G76" s="36">
        <v>2000</v>
      </c>
      <c r="H76" s="48">
        <f t="shared" si="10"/>
        <v>0</v>
      </c>
      <c r="I76" s="59"/>
      <c r="J76" s="50"/>
      <c r="K76" s="51"/>
      <c r="L76" s="62"/>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36" t="s">
        <v>102</v>
      </c>
      <c r="B77" s="237"/>
      <c r="C77" s="237"/>
      <c r="D77" s="237"/>
      <c r="E77" s="123" t="s">
        <v>87</v>
      </c>
      <c r="F77" s="128"/>
      <c r="G77" s="36">
        <v>200</v>
      </c>
      <c r="H77" s="48">
        <f t="shared" si="10"/>
        <v>0</v>
      </c>
      <c r="I77" s="59"/>
      <c r="J77" s="50"/>
      <c r="K77" s="51"/>
      <c r="L77" s="62"/>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15.75">
      <c r="A78" s="236" t="s">
        <v>103</v>
      </c>
      <c r="B78" s="237"/>
      <c r="C78" s="237"/>
      <c r="D78" s="237"/>
      <c r="E78" s="123" t="s">
        <v>87</v>
      </c>
      <c r="F78" s="128"/>
      <c r="G78" s="36">
        <v>1100</v>
      </c>
      <c r="H78" s="48">
        <f t="shared" si="10"/>
        <v>0</v>
      </c>
      <c r="I78" s="59"/>
      <c r="J78" s="50"/>
      <c r="K78" s="51"/>
      <c r="L78" s="62"/>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15.75">
      <c r="A79" s="236" t="s">
        <v>104</v>
      </c>
      <c r="B79" s="237"/>
      <c r="C79" s="237"/>
      <c r="D79" s="237"/>
      <c r="E79" s="123" t="s">
        <v>87</v>
      </c>
      <c r="F79" s="128"/>
      <c r="G79" s="36">
        <v>2200</v>
      </c>
      <c r="H79" s="48">
        <f t="shared" si="10"/>
        <v>0</v>
      </c>
      <c r="I79" s="59"/>
      <c r="J79" s="50"/>
      <c r="K79" s="51"/>
      <c r="L79" s="62"/>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236" t="s">
        <v>105</v>
      </c>
      <c r="B80" s="237"/>
      <c r="C80" s="237"/>
      <c r="D80" s="237"/>
      <c r="E80" s="4" t="s">
        <v>87</v>
      </c>
      <c r="F80" s="128"/>
      <c r="G80" s="31">
        <v>1420</v>
      </c>
      <c r="H80" s="60">
        <f t="shared" si="10"/>
        <v>0</v>
      </c>
      <c r="I80" s="64"/>
      <c r="J80" s="50"/>
      <c r="K80" s="51"/>
      <c r="L80" s="62"/>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236" t="s">
        <v>153</v>
      </c>
      <c r="B81" s="237"/>
      <c r="C81" s="237"/>
      <c r="D81" s="237"/>
      <c r="E81" s="4" t="s">
        <v>87</v>
      </c>
      <c r="F81" s="128"/>
      <c r="G81" s="31">
        <v>15200</v>
      </c>
      <c r="H81" s="60">
        <f t="shared" si="10"/>
        <v>0</v>
      </c>
      <c r="I81" s="166"/>
      <c r="J81" s="66"/>
      <c r="K81" s="67"/>
      <c r="L81" s="62"/>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36" t="s">
        <v>155</v>
      </c>
      <c r="B82" s="237"/>
      <c r="C82" s="237"/>
      <c r="D82" s="237"/>
      <c r="E82" s="4" t="s">
        <v>87</v>
      </c>
      <c r="F82" s="128"/>
      <c r="G82" s="31">
        <v>5800</v>
      </c>
      <c r="H82" s="60">
        <f t="shared" si="10"/>
        <v>0</v>
      </c>
      <c r="I82" s="166"/>
      <c r="J82" s="66"/>
      <c r="K82" s="67"/>
      <c r="L82" s="62"/>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36"/>
      <c r="B83" s="237"/>
      <c r="C83" s="237"/>
      <c r="D83" s="237"/>
      <c r="E83" s="4" t="s">
        <v>87</v>
      </c>
      <c r="F83" s="128"/>
      <c r="G83" s="31"/>
      <c r="H83" s="60">
        <f t="shared" si="10"/>
        <v>0</v>
      </c>
      <c r="I83" s="166"/>
      <c r="J83" s="66"/>
      <c r="K83" s="67"/>
      <c r="L83" s="62"/>
      <c r="M83" s="16"/>
      <c r="N83" s="16"/>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15.75">
      <c r="A84" s="236" t="s">
        <v>154</v>
      </c>
      <c r="B84" s="237"/>
      <c r="C84" s="237"/>
      <c r="D84" s="237"/>
      <c r="E84" s="4" t="s">
        <v>87</v>
      </c>
      <c r="F84" s="128"/>
      <c r="G84" s="31">
        <v>15000</v>
      </c>
      <c r="H84" s="60">
        <f t="shared" si="10"/>
        <v>0</v>
      </c>
      <c r="I84" s="166"/>
      <c r="J84" s="66"/>
      <c r="K84" s="67"/>
      <c r="L84" s="62"/>
      <c r="M84" s="16"/>
      <c r="N84" s="16"/>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6.5" thickBot="1">
      <c r="A85" s="236" t="s">
        <v>106</v>
      </c>
      <c r="B85" s="237"/>
      <c r="C85" s="237"/>
      <c r="D85" s="237"/>
      <c r="E85" s="123" t="s">
        <v>87</v>
      </c>
      <c r="F85" s="128">
        <v>1</v>
      </c>
      <c r="G85" s="36">
        <v>383.5</v>
      </c>
      <c r="H85" s="99">
        <f>(F85*G85)</f>
        <v>383.5</v>
      </c>
      <c r="I85" s="65"/>
      <c r="J85" s="66"/>
      <c r="K85" s="67"/>
      <c r="L85" s="62"/>
      <c r="M85" s="16"/>
      <c r="N85" s="16"/>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6.5" thickBot="1">
      <c r="A86" s="16"/>
      <c r="B86" s="16"/>
      <c r="C86" s="16"/>
      <c r="D86" s="16"/>
      <c r="E86" s="16"/>
      <c r="F86" s="18"/>
      <c r="G86" s="125" t="s">
        <v>107</v>
      </c>
      <c r="H86" s="110">
        <f>SUM(H62:H85)</f>
        <v>1043.5</v>
      </c>
      <c r="I86" s="68"/>
      <c r="J86" s="69"/>
      <c r="K86" s="70"/>
      <c r="L86" s="135"/>
      <c r="M86" s="7"/>
      <c r="N86" s="7"/>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16"/>
      <c r="B87" s="16"/>
      <c r="C87" s="16"/>
      <c r="D87" s="16"/>
      <c r="E87" s="16"/>
      <c r="F87" s="7"/>
      <c r="G87" s="38"/>
      <c r="H87" s="22"/>
      <c r="I87" s="71"/>
      <c r="J87" s="18"/>
      <c r="K87" s="137"/>
      <c r="L87" s="136"/>
      <c r="M87" s="7"/>
      <c r="N87" s="7"/>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5.75">
      <c r="A88" s="16"/>
      <c r="B88" s="16"/>
      <c r="C88" s="16"/>
      <c r="D88" s="16"/>
      <c r="E88" s="138">
        <v>0</v>
      </c>
      <c r="F88" s="7"/>
      <c r="G88" s="38"/>
      <c r="H88" s="142">
        <f>+E88</f>
        <v>0</v>
      </c>
      <c r="I88" s="245" t="s">
        <v>130</v>
      </c>
      <c r="J88" s="230" t="s">
        <v>108</v>
      </c>
      <c r="K88" s="232"/>
      <c r="L88" s="16"/>
      <c r="M88" s="7"/>
      <c r="N88" s="233"/>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234" t="s">
        <v>109</v>
      </c>
      <c r="G89" s="235"/>
      <c r="H89" s="73">
        <f>H59+H86</f>
        <v>47297.63</v>
      </c>
      <c r="I89" s="246"/>
      <c r="J89" s="231"/>
      <c r="K89" s="232"/>
      <c r="L89" s="16"/>
      <c r="M89" s="7"/>
      <c r="N89" s="233"/>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27"/>
      <c r="F90" s="74" t="s">
        <v>110</v>
      </c>
      <c r="G90" s="75">
        <v>0.25</v>
      </c>
      <c r="H90" s="116">
        <f>H89*G90</f>
        <v>11824.407499999999</v>
      </c>
      <c r="I90" s="115">
        <f>+M96</f>
        <v>-6528.9217349999972</v>
      </c>
      <c r="J90" s="117">
        <f>H90-M96</f>
        <v>18353.329234999997</v>
      </c>
      <c r="K90" s="9"/>
      <c r="L90" s="9"/>
      <c r="M90" s="9"/>
      <c r="N90" s="126" t="s">
        <v>132</v>
      </c>
      <c r="O90" s="12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16"/>
      <c r="B91" s="16"/>
      <c r="C91" s="16"/>
      <c r="D91" s="16"/>
      <c r="E91" s="27"/>
      <c r="F91" s="77" t="s">
        <v>111</v>
      </c>
      <c r="G91" s="78"/>
      <c r="H91" s="13">
        <f>H89+H90</f>
        <v>59122.037499999999</v>
      </c>
      <c r="I91" s="20"/>
      <c r="J91" s="79"/>
      <c r="K91" s="22"/>
      <c r="L91" s="22"/>
      <c r="M91" s="7"/>
      <c r="N91" s="126"/>
      <c r="O91" s="12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16"/>
      <c r="B92" s="16"/>
      <c r="C92" s="16"/>
      <c r="D92" s="16"/>
      <c r="E92" s="27"/>
      <c r="F92" s="124" t="s">
        <v>113</v>
      </c>
      <c r="G92" s="82">
        <v>0.06</v>
      </c>
      <c r="H92" s="13">
        <f>H91*G92</f>
        <v>3547.3222499999997</v>
      </c>
      <c r="I92" s="83"/>
      <c r="J92" s="80"/>
      <c r="K92" s="81" t="s">
        <v>112</v>
      </c>
      <c r="L92" s="111" t="s">
        <v>131</v>
      </c>
      <c r="M92" s="7"/>
      <c r="N92" s="135"/>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16"/>
      <c r="B93" s="16"/>
      <c r="C93" s="16"/>
      <c r="D93" s="16"/>
      <c r="E93" s="27"/>
      <c r="F93" s="4" t="s">
        <v>115</v>
      </c>
      <c r="G93" s="77"/>
      <c r="H93" s="13">
        <f>H91+H92</f>
        <v>62669.359749999996</v>
      </c>
      <c r="I93" s="80"/>
      <c r="J93" s="80" t="s">
        <v>114</v>
      </c>
      <c r="K93" s="6">
        <f>+H17</f>
        <v>0</v>
      </c>
      <c r="L93" s="112"/>
      <c r="M93" s="135"/>
      <c r="N93" s="7"/>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16"/>
      <c r="B94" s="16"/>
      <c r="C94" s="16"/>
      <c r="D94" s="16"/>
      <c r="E94" s="16"/>
      <c r="F94" s="124" t="s">
        <v>117</v>
      </c>
      <c r="G94" s="82">
        <v>0.2</v>
      </c>
      <c r="H94" s="13">
        <f>H93*G94</f>
        <v>12533.871950000001</v>
      </c>
      <c r="I94" s="80"/>
      <c r="J94" s="80" t="s">
        <v>116</v>
      </c>
      <c r="K94" s="6">
        <f>H44</f>
        <v>40953.549999999996</v>
      </c>
      <c r="L94" s="112"/>
      <c r="M94" s="135"/>
      <c r="N94" s="7"/>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16"/>
      <c r="B95" s="16"/>
      <c r="C95" s="16"/>
      <c r="D95" s="16"/>
      <c r="E95" s="16"/>
      <c r="F95" s="124" t="s">
        <v>119</v>
      </c>
      <c r="G95" s="74"/>
      <c r="H95" s="85">
        <f>H93+H94</f>
        <v>75203.231700000004</v>
      </c>
      <c r="I95" s="13"/>
      <c r="J95" s="80" t="s">
        <v>118</v>
      </c>
      <c r="K95" s="6">
        <f>H59-H46</f>
        <v>43478.8822</v>
      </c>
      <c r="L95" s="112"/>
      <c r="M95" s="84" t="s">
        <v>127</v>
      </c>
      <c r="N95" s="7"/>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16"/>
      <c r="B96" s="16"/>
      <c r="C96" s="16"/>
      <c r="D96" s="16"/>
      <c r="E96" s="16"/>
      <c r="F96" s="124" t="s">
        <v>125</v>
      </c>
      <c r="G96" s="87"/>
      <c r="H96" s="97">
        <f>'MAT (10)'!H124</f>
        <v>203459.92471200001</v>
      </c>
      <c r="I96" s="88" t="s">
        <v>120</v>
      </c>
      <c r="J96" s="86" t="s">
        <v>56</v>
      </c>
      <c r="K96" s="6">
        <f>SUM(K93:K95)</f>
        <v>84432.432199999996</v>
      </c>
      <c r="L96" s="113">
        <f>H95-H94</f>
        <v>62669.359750000003</v>
      </c>
      <c r="M96" s="114">
        <f>+(L96-K96)*0.3</f>
        <v>-6528.9217349999972</v>
      </c>
      <c r="N96" s="7"/>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16"/>
      <c r="B97" s="16" t="s">
        <v>121</v>
      </c>
      <c r="C97" s="16"/>
      <c r="D97" s="16"/>
      <c r="E97" s="16"/>
      <c r="F97" s="124" t="s">
        <v>126</v>
      </c>
      <c r="G97" s="90"/>
      <c r="H97" s="98">
        <f>H95+H96</f>
        <v>278663.15641200001</v>
      </c>
      <c r="I97" s="13"/>
      <c r="J97" s="89">
        <f>H95/H89</f>
        <v>1.59</v>
      </c>
      <c r="K97" s="7"/>
      <c r="L97" s="7"/>
      <c r="M97" s="23"/>
      <c r="N97" s="7"/>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16"/>
      <c r="B98" s="139" t="s">
        <v>122</v>
      </c>
      <c r="C98" s="139" t="s">
        <v>123</v>
      </c>
      <c r="D98" s="140" t="s">
        <v>124</v>
      </c>
      <c r="E98" s="132"/>
      <c r="F98" s="7"/>
      <c r="G98" s="92"/>
      <c r="H98" s="9"/>
      <c r="I98" s="7"/>
      <c r="J98" s="7"/>
      <c r="K98" s="7"/>
      <c r="L98" s="7"/>
      <c r="M98" s="9"/>
      <c r="N98" s="91"/>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16"/>
      <c r="B99" s="141">
        <v>0.27500000000000002</v>
      </c>
      <c r="C99" s="141">
        <v>0.05</v>
      </c>
      <c r="D99" s="141">
        <f>B99+C99</f>
        <v>0.32500000000000001</v>
      </c>
      <c r="E99" s="16"/>
      <c r="F99" s="92"/>
      <c r="G99" s="93"/>
      <c r="H99" s="9"/>
      <c r="I99" s="7"/>
      <c r="J99" s="7"/>
      <c r="K99" s="7"/>
      <c r="L99" s="7"/>
      <c r="M99" s="9"/>
      <c r="N99" s="7"/>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16"/>
      <c r="B100" s="16"/>
      <c r="C100" s="16"/>
      <c r="D100" s="16"/>
      <c r="E100" s="16"/>
      <c r="F100" s="23"/>
      <c r="G100" s="94"/>
      <c r="H100" s="93"/>
      <c r="I100" s="27"/>
      <c r="J100" s="7"/>
      <c r="K100" s="7"/>
      <c r="L100" s="7"/>
      <c r="M100" s="7"/>
      <c r="N100" s="7"/>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1"/>
      <c r="B101" s="1"/>
      <c r="C101" s="1"/>
      <c r="D101" s="1"/>
      <c r="E101" s="1"/>
      <c r="F101" s="23"/>
      <c r="G101" s="94"/>
      <c r="H101" s="93"/>
      <c r="I101" s="95"/>
      <c r="J101" s="18"/>
      <c r="K101" s="18"/>
      <c r="L101" s="18"/>
      <c r="M101" s="18"/>
      <c r="N101" s="18"/>
      <c r="O101" s="1"/>
      <c r="P101" s="1"/>
      <c r="Q101" s="1"/>
      <c r="R101" s="1"/>
      <c r="S101" s="1"/>
      <c r="T101" s="1"/>
      <c r="U101" s="1"/>
      <c r="V101" s="1"/>
      <c r="W101" s="1"/>
      <c r="X101" s="1"/>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1"/>
      <c r="B102" s="1"/>
      <c r="C102" s="1"/>
      <c r="D102" s="1"/>
      <c r="E102" s="1"/>
      <c r="F102" s="23"/>
      <c r="G102" s="76"/>
      <c r="H102" s="76"/>
      <c r="I102" s="18"/>
      <c r="J102" s="18"/>
      <c r="K102" s="18"/>
      <c r="L102" s="18"/>
      <c r="M102" s="18"/>
      <c r="N102" s="18"/>
      <c r="O102" s="1"/>
      <c r="P102" s="1"/>
      <c r="Q102" s="1"/>
      <c r="R102" s="1"/>
      <c r="S102" s="1"/>
      <c r="T102" s="1"/>
      <c r="U102" s="1"/>
      <c r="V102" s="1"/>
      <c r="W102" s="1"/>
      <c r="X102" s="1"/>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1"/>
      <c r="B103" s="1"/>
      <c r="C103" s="1"/>
      <c r="D103" s="1"/>
      <c r="E103" s="1"/>
      <c r="F103" s="23"/>
      <c r="G103" s="5"/>
      <c r="H103" s="1"/>
      <c r="I103" s="1"/>
      <c r="J103" s="18"/>
      <c r="K103" s="18"/>
      <c r="L103" s="18"/>
      <c r="M103" s="18"/>
      <c r="N103" s="18"/>
      <c r="O103" s="1"/>
      <c r="P103" s="1"/>
      <c r="Q103" s="1"/>
      <c r="R103" s="1"/>
      <c r="S103" s="1"/>
      <c r="T103" s="1"/>
      <c r="U103" s="1"/>
      <c r="V103" s="1"/>
      <c r="W103" s="1"/>
      <c r="X103" s="1"/>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1"/>
      <c r="B104" s="1"/>
      <c r="C104" s="1"/>
      <c r="D104" s="1"/>
      <c r="E104" s="1"/>
      <c r="F104" s="1"/>
      <c r="G104" s="18"/>
      <c r="H104" s="41"/>
      <c r="I104" s="1"/>
      <c r="J104" s="1"/>
      <c r="K104" s="1"/>
      <c r="L104" s="1"/>
      <c r="M104" s="1"/>
      <c r="N104" s="1"/>
      <c r="O104" s="1"/>
      <c r="P104" s="1"/>
      <c r="Q104" s="1"/>
      <c r="R104" s="1"/>
      <c r="S104" s="1"/>
      <c r="T104" s="1"/>
      <c r="U104" s="1"/>
      <c r="V104" s="1"/>
      <c r="W104" s="1"/>
      <c r="X104" s="1"/>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1"/>
      <c r="B105" s="1"/>
      <c r="C105" s="96"/>
      <c r="D105" s="1"/>
      <c r="E105" s="1"/>
      <c r="F105" s="1"/>
      <c r="G105" s="1"/>
      <c r="H105" s="1"/>
      <c r="I105" s="1"/>
      <c r="J105" s="1"/>
      <c r="K105" s="1"/>
      <c r="L105" s="1"/>
      <c r="M105" s="1"/>
      <c r="N105" s="1"/>
      <c r="O105" s="1"/>
      <c r="P105" s="1"/>
      <c r="Q105" s="1"/>
      <c r="R105" s="1"/>
      <c r="S105" s="1"/>
      <c r="T105" s="1"/>
      <c r="U105" s="1"/>
      <c r="V105" s="1"/>
      <c r="W105" s="1"/>
      <c r="X105" s="1"/>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1"/>
      <c r="B106" s="1"/>
      <c r="C106" s="96"/>
      <c r="D106" s="1"/>
      <c r="E106" s="1"/>
      <c r="F106" s="1"/>
      <c r="G106" s="18"/>
      <c r="H106" s="41"/>
      <c r="I106" s="1"/>
      <c r="J106" s="1"/>
      <c r="K106" s="1"/>
      <c r="L106" s="1"/>
      <c r="M106" s="1"/>
      <c r="N106" s="1"/>
      <c r="O106" s="1"/>
      <c r="P106" s="1"/>
      <c r="Q106" s="1"/>
      <c r="R106" s="1"/>
      <c r="S106" s="1"/>
      <c r="T106" s="1"/>
      <c r="U106" s="1"/>
      <c r="V106" s="1"/>
      <c r="W106" s="1"/>
      <c r="X106" s="1"/>
      <c r="Y106" s="1"/>
      <c r="Z106" s="120"/>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row>
    <row r="107" spans="1:72" ht="15.75">
      <c r="A107" s="1"/>
      <c r="B107" s="1"/>
      <c r="C107" s="96"/>
      <c r="D107" s="1"/>
      <c r="E107" s="1"/>
      <c r="F107" s="1"/>
      <c r="G107" s="1"/>
      <c r="H107" s="1"/>
      <c r="I107" s="1"/>
      <c r="J107" s="1"/>
      <c r="K107" s="1"/>
      <c r="L107" s="1"/>
      <c r="M107" s="1"/>
      <c r="N107" s="1"/>
      <c r="O107" s="1"/>
      <c r="P107" s="1"/>
      <c r="Q107" s="1"/>
      <c r="R107" s="1"/>
      <c r="S107" s="1"/>
      <c r="T107" s="1"/>
      <c r="U107" s="1"/>
      <c r="V107" s="1"/>
      <c r="W107" s="1"/>
      <c r="X107" s="1"/>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1"/>
      <c r="B108" s="1"/>
      <c r="C108" s="96"/>
      <c r="D108" s="1"/>
      <c r="E108" s="1"/>
      <c r="F108" s="1"/>
      <c r="G108" s="1"/>
      <c r="H108" s="1"/>
      <c r="I108" s="1"/>
      <c r="J108" s="1"/>
      <c r="K108" s="1"/>
      <c r="L108" s="1"/>
      <c r="M108" s="1"/>
      <c r="N108" s="1"/>
      <c r="O108" s="1"/>
      <c r="P108" s="1"/>
      <c r="Q108" s="1"/>
      <c r="R108" s="1"/>
      <c r="S108" s="1"/>
      <c r="T108" s="1"/>
      <c r="U108" s="1"/>
      <c r="V108" s="1"/>
      <c r="W108" s="1"/>
      <c r="X108" s="1"/>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1"/>
      <c r="B109" s="1"/>
      <c r="C109" s="40"/>
      <c r="D109" s="96"/>
      <c r="E109" s="96"/>
      <c r="F109" s="1"/>
      <c r="G109" s="1"/>
      <c r="H109" s="1"/>
      <c r="I109" s="1"/>
      <c r="J109" s="1"/>
      <c r="K109" s="1"/>
      <c r="L109" s="1"/>
      <c r="M109" s="1"/>
      <c r="N109" s="1"/>
      <c r="O109" s="1"/>
      <c r="P109" s="1"/>
      <c r="Q109" s="1"/>
      <c r="R109" s="1"/>
      <c r="S109" s="1"/>
      <c r="T109" s="1"/>
      <c r="U109" s="1"/>
      <c r="V109" s="1"/>
      <c r="W109" s="1"/>
      <c r="X109" s="1"/>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1"/>
      <c r="B110" s="96"/>
      <c r="C110" s="1"/>
      <c r="D110" s="1"/>
      <c r="E110" s="1"/>
      <c r="F110" s="1"/>
      <c r="G110" s="1"/>
      <c r="H110" s="1"/>
      <c r="I110" s="1"/>
      <c r="J110" s="1"/>
      <c r="K110" s="1"/>
      <c r="L110" s="1"/>
      <c r="M110" s="1"/>
      <c r="N110" s="1"/>
      <c r="O110" s="1"/>
      <c r="P110" s="1"/>
      <c r="Q110" s="1"/>
      <c r="R110" s="1"/>
      <c r="S110" s="1"/>
      <c r="T110" s="1"/>
      <c r="U110" s="1"/>
      <c r="V110" s="1"/>
      <c r="W110" s="1"/>
      <c r="X110" s="1"/>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1"/>
      <c r="B111" s="96"/>
      <c r="C111" s="1"/>
      <c r="D111" s="1"/>
      <c r="E111" s="1"/>
      <c r="F111" s="1"/>
      <c r="G111" s="1"/>
      <c r="H111" s="1"/>
      <c r="I111" s="1"/>
      <c r="J111" s="1"/>
      <c r="K111" s="1"/>
      <c r="L111" s="1"/>
      <c r="M111" s="1"/>
      <c r="N111" s="1"/>
      <c r="O111" s="1"/>
      <c r="P111" s="1"/>
      <c r="Q111" s="1"/>
      <c r="R111" s="1"/>
      <c r="S111" s="1"/>
      <c r="T111" s="1"/>
      <c r="U111" s="1"/>
      <c r="V111" s="1"/>
      <c r="W111" s="1"/>
      <c r="X111" s="1"/>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5.75">
      <c r="A112" s="1"/>
      <c r="B112" s="96"/>
      <c r="C112" s="96"/>
      <c r="D112" s="96"/>
      <c r="E112" s="96"/>
      <c r="F112" s="1"/>
      <c r="G112" s="1"/>
      <c r="H112" s="1"/>
      <c r="I112" s="1"/>
      <c r="J112" s="1"/>
      <c r="K112" s="1"/>
      <c r="L112" s="1"/>
      <c r="M112" s="1"/>
      <c r="N112" s="1"/>
      <c r="O112" s="1"/>
      <c r="P112" s="1"/>
      <c r="Q112" s="1"/>
      <c r="R112" s="1"/>
      <c r="S112" s="1"/>
      <c r="T112" s="1"/>
      <c r="U112" s="1"/>
      <c r="V112" s="1"/>
      <c r="W112" s="1"/>
      <c r="X112" s="1"/>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5.75">
      <c r="A113" s="1"/>
      <c r="B113" s="1"/>
      <c r="C113" s="1"/>
      <c r="D113" s="1"/>
      <c r="E113" s="1"/>
      <c r="F113" s="96"/>
      <c r="G113" s="72"/>
      <c r="H113" s="1"/>
      <c r="I113" s="1"/>
      <c r="J113" s="1"/>
      <c r="K113" s="1"/>
      <c r="L113" s="1"/>
      <c r="M113" s="1"/>
      <c r="N113" s="1"/>
      <c r="O113" s="1"/>
      <c r="P113" s="1"/>
      <c r="Q113" s="1"/>
      <c r="R113" s="1"/>
      <c r="S113" s="1"/>
      <c r="T113" s="1"/>
      <c r="U113" s="1"/>
      <c r="V113" s="1"/>
      <c r="W113" s="1"/>
      <c r="X113" s="1"/>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
      <c r="B118" s="1"/>
      <c r="C118" s="1"/>
      <c r="D118" s="1"/>
      <c r="E118" s="1"/>
      <c r="F118" s="1"/>
      <c r="G118" s="1"/>
      <c r="H118" s="1"/>
      <c r="I118" s="1"/>
      <c r="J118" s="1"/>
      <c r="K118" s="1"/>
      <c r="L118" s="1"/>
      <c r="O118" s="1"/>
      <c r="P118" s="1"/>
      <c r="Q118" s="1"/>
      <c r="R118" s="1"/>
      <c r="S118" s="1"/>
      <c r="T118" s="1"/>
      <c r="U118" s="1"/>
      <c r="V118" s="1"/>
      <c r="W118" s="1"/>
      <c r="X118" s="1"/>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F119" s="1"/>
      <c r="G119" s="1"/>
      <c r="H119" s="1"/>
      <c r="I119" s="1"/>
      <c r="J119" s="1"/>
      <c r="K119" s="1"/>
      <c r="L119" s="1"/>
      <c r="O119" s="1"/>
      <c r="P119" s="1"/>
      <c r="Q119" s="1"/>
      <c r="R119" s="1"/>
      <c r="S119" s="1"/>
      <c r="T119" s="1"/>
      <c r="U119" s="1"/>
      <c r="V119" s="1"/>
      <c r="W119" s="1"/>
      <c r="X119" s="1"/>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J120" s="1"/>
      <c r="K120" s="1"/>
      <c r="L120" s="1"/>
      <c r="M120" s="1"/>
      <c r="N120" s="1"/>
      <c r="O120" s="1"/>
      <c r="P120" s="1"/>
      <c r="Q120" s="1"/>
      <c r="R120" s="1"/>
      <c r="S120" s="1"/>
      <c r="T120" s="1"/>
      <c r="U120" s="1"/>
      <c r="V120" s="1"/>
      <c r="W120" s="1"/>
      <c r="X120" s="1"/>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sheetData>
  <mergeCells count="78">
    <mergeCell ref="A15:D15"/>
    <mergeCell ref="A1:H1"/>
    <mergeCell ref="A2:H2"/>
    <mergeCell ref="B5:J5"/>
    <mergeCell ref="A8:D8"/>
    <mergeCell ref="J8:M8"/>
    <mergeCell ref="A9:D9"/>
    <mergeCell ref="A10:D10"/>
    <mergeCell ref="A11:D11"/>
    <mergeCell ref="A12:D12"/>
    <mergeCell ref="A13:D13"/>
    <mergeCell ref="A14:D14"/>
    <mergeCell ref="A28:D28"/>
    <mergeCell ref="A16:D16"/>
    <mergeCell ref="O19:U19"/>
    <mergeCell ref="V19:X19"/>
    <mergeCell ref="A20:D20"/>
    <mergeCell ref="A21:D21"/>
    <mergeCell ref="A22:D22"/>
    <mergeCell ref="A23:D23"/>
    <mergeCell ref="A24:D24"/>
    <mergeCell ref="A25:D25"/>
    <mergeCell ref="A26:D26"/>
    <mergeCell ref="A27:D27"/>
    <mergeCell ref="A41:D41"/>
    <mergeCell ref="A29:D29"/>
    <mergeCell ref="A30:D30"/>
    <mergeCell ref="A31:D31"/>
    <mergeCell ref="A32:D32"/>
    <mergeCell ref="A33:D33"/>
    <mergeCell ref="A34:D34"/>
    <mergeCell ref="A35:D35"/>
    <mergeCell ref="A36:D36"/>
    <mergeCell ref="A38:D38"/>
    <mergeCell ref="A39:D39"/>
    <mergeCell ref="A40:D40"/>
    <mergeCell ref="A57:D57"/>
    <mergeCell ref="A42:D42"/>
    <mergeCell ref="A43:D43"/>
    <mergeCell ref="A46:D46"/>
    <mergeCell ref="A49:D49"/>
    <mergeCell ref="A50:D50"/>
    <mergeCell ref="A51:D51"/>
    <mergeCell ref="A52:D52"/>
    <mergeCell ref="A53:D53"/>
    <mergeCell ref="A54:D54"/>
    <mergeCell ref="A55:D55"/>
    <mergeCell ref="A56:D56"/>
    <mergeCell ref="A72:D72"/>
    <mergeCell ref="A61:D61"/>
    <mergeCell ref="A62:D62"/>
    <mergeCell ref="A63:D63"/>
    <mergeCell ref="A64:D64"/>
    <mergeCell ref="A65:D65"/>
    <mergeCell ref="A66:D66"/>
    <mergeCell ref="A67:D67"/>
    <mergeCell ref="A68:D68"/>
    <mergeCell ref="A69:D69"/>
    <mergeCell ref="A70:D70"/>
    <mergeCell ref="A71:D71"/>
    <mergeCell ref="A84:D84"/>
    <mergeCell ref="A73:D73"/>
    <mergeCell ref="A74:D74"/>
    <mergeCell ref="A75:D75"/>
    <mergeCell ref="A76:D76"/>
    <mergeCell ref="A77:D77"/>
    <mergeCell ref="A78:D78"/>
    <mergeCell ref="A79:D79"/>
    <mergeCell ref="A80:D80"/>
    <mergeCell ref="A81:D81"/>
    <mergeCell ref="A82:D82"/>
    <mergeCell ref="A83:D83"/>
    <mergeCell ref="A85:D85"/>
    <mergeCell ref="I88:I89"/>
    <mergeCell ref="J88:J89"/>
    <mergeCell ref="K88:K89"/>
    <mergeCell ref="N88:N89"/>
    <mergeCell ref="F89:G89"/>
  </mergeCells>
  <pageMargins left="0.7" right="0.7" top="0.75" bottom="0.75" header="0.3" footer="0.3"/>
  <pageSetup paperSize="9" scale="29" fitToWidth="0" orientation="landscape" horizontalDpi="300" verticalDpi="300" r:id="rId1"/>
  <rowBreaks count="1" manualBreakCount="1">
    <brk id="99"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FAD29-87C7-498E-91F8-DB4E57290290}">
  <sheetPr>
    <pageSetUpPr fitToPage="1"/>
  </sheetPr>
  <dimension ref="A1:BT147"/>
  <sheetViews>
    <sheetView view="pageBreakPreview" topLeftCell="A88" zoomScale="87" zoomScaleNormal="70" zoomScaleSheetLayoutView="87" workbookViewId="0">
      <selection activeCell="I31" sqref="I31"/>
    </sheetView>
  </sheetViews>
  <sheetFormatPr baseColWidth="10" defaultColWidth="10.7109375" defaultRowHeight="15"/>
  <cols>
    <col min="3" max="3" width="11.42578125" customWidth="1"/>
    <col min="4" max="4" width="21.7109375" bestFit="1" customWidth="1"/>
    <col min="5" max="6" width="11.42578125" customWidth="1"/>
    <col min="7" max="7" width="13.42578125" customWidth="1"/>
    <col min="8" max="8" width="15.42578125" customWidth="1"/>
    <col min="10" max="10" width="13" customWidth="1"/>
    <col min="11" max="12" width="13.42578125" customWidth="1"/>
    <col min="13" max="13" width="12.42578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137</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184</v>
      </c>
      <c r="B9" s="274"/>
      <c r="C9" s="274"/>
      <c r="D9" s="275"/>
      <c r="E9" s="4" t="s">
        <v>11</v>
      </c>
      <c r="F9" s="129">
        <v>6</v>
      </c>
      <c r="G9" s="129">
        <v>2540.0100000000002</v>
      </c>
      <c r="H9" s="148">
        <f>G9*F9</f>
        <v>15240.060000000001</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66" t="s">
        <v>185</v>
      </c>
      <c r="B10" s="267"/>
      <c r="C10" s="267"/>
      <c r="D10" s="268"/>
      <c r="E10" s="4" t="s">
        <v>11</v>
      </c>
      <c r="F10" s="129">
        <v>6</v>
      </c>
      <c r="G10" s="129">
        <v>1001</v>
      </c>
      <c r="H10" s="148">
        <f t="shared" ref="H10:H29" si="0">G10*F10</f>
        <v>6006</v>
      </c>
      <c r="I10" s="38"/>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66" t="s">
        <v>186</v>
      </c>
      <c r="B11" s="267"/>
      <c r="C11" s="267"/>
      <c r="D11" s="268"/>
      <c r="E11" s="4" t="s">
        <v>11</v>
      </c>
      <c r="F11" s="129">
        <v>4</v>
      </c>
      <c r="G11" s="129">
        <v>450.5</v>
      </c>
      <c r="H11" s="148">
        <f t="shared" si="0"/>
        <v>1802</v>
      </c>
      <c r="I11" s="38"/>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66" t="s">
        <v>187</v>
      </c>
      <c r="B12" s="267"/>
      <c r="C12" s="267"/>
      <c r="D12" s="268"/>
      <c r="E12" s="4" t="s">
        <v>11</v>
      </c>
      <c r="F12" s="129">
        <v>4</v>
      </c>
      <c r="G12" s="129">
        <v>136.52000000000001</v>
      </c>
      <c r="H12" s="148">
        <f t="shared" si="0"/>
        <v>546.08000000000004</v>
      </c>
      <c r="I12" s="38"/>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66" t="s">
        <v>188</v>
      </c>
      <c r="B13" s="267"/>
      <c r="C13" s="267"/>
      <c r="D13" s="268"/>
      <c r="E13" s="4" t="s">
        <v>11</v>
      </c>
      <c r="F13" s="129">
        <v>2</v>
      </c>
      <c r="G13" s="129">
        <v>620.97</v>
      </c>
      <c r="H13" s="148">
        <f t="shared" si="0"/>
        <v>1241.94</v>
      </c>
      <c r="I13" s="38"/>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66" t="s">
        <v>189</v>
      </c>
      <c r="B14" s="267"/>
      <c r="C14" s="267"/>
      <c r="D14" s="268"/>
      <c r="E14" s="4" t="s">
        <v>11</v>
      </c>
      <c r="F14" s="129">
        <v>6</v>
      </c>
      <c r="G14" s="129">
        <v>382.32</v>
      </c>
      <c r="H14" s="148">
        <f t="shared" si="0"/>
        <v>2293.92</v>
      </c>
      <c r="I14" s="38"/>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66" t="s">
        <v>190</v>
      </c>
      <c r="B15" s="267"/>
      <c r="C15" s="267"/>
      <c r="D15" s="268"/>
      <c r="E15" s="4" t="s">
        <v>11</v>
      </c>
      <c r="F15" s="129">
        <v>6</v>
      </c>
      <c r="G15" s="129">
        <v>200</v>
      </c>
      <c r="H15" s="148">
        <f t="shared" si="0"/>
        <v>1200</v>
      </c>
      <c r="I15" s="38"/>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t="s">
        <v>191</v>
      </c>
      <c r="B16" s="267"/>
      <c r="C16" s="267"/>
      <c r="D16" s="268"/>
      <c r="E16" s="4" t="s">
        <v>11</v>
      </c>
      <c r="F16" s="129">
        <v>6</v>
      </c>
      <c r="G16" s="129">
        <v>70</v>
      </c>
      <c r="H16" s="148">
        <f t="shared" si="0"/>
        <v>420</v>
      </c>
      <c r="I16" s="38"/>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266" t="s">
        <v>192</v>
      </c>
      <c r="B17" s="267"/>
      <c r="C17" s="267"/>
      <c r="D17" s="268"/>
      <c r="E17" s="4" t="s">
        <v>11</v>
      </c>
      <c r="F17" s="129">
        <v>2</v>
      </c>
      <c r="G17" s="129">
        <v>467.05</v>
      </c>
      <c r="H17" s="148">
        <f t="shared" si="0"/>
        <v>934.1</v>
      </c>
      <c r="I17" s="38"/>
      <c r="J17" s="16"/>
      <c r="K17" s="139"/>
      <c r="L17" s="139"/>
      <c r="M17" s="139"/>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2" t="s">
        <v>203</v>
      </c>
      <c r="B18" s="267"/>
      <c r="C18" s="267"/>
      <c r="D18" s="268"/>
      <c r="E18" s="4" t="s">
        <v>11</v>
      </c>
      <c r="F18" s="129">
        <v>80</v>
      </c>
      <c r="G18" s="129">
        <v>495.41</v>
      </c>
      <c r="H18" s="148">
        <f t="shared" si="0"/>
        <v>39632.800000000003</v>
      </c>
      <c r="I18" s="38"/>
      <c r="J18" s="16"/>
      <c r="K18" s="139"/>
      <c r="L18" s="139"/>
      <c r="M18" s="139"/>
      <c r="N18" s="139"/>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266" t="s">
        <v>193</v>
      </c>
      <c r="B19" s="267"/>
      <c r="C19" s="267"/>
      <c r="D19" s="268"/>
      <c r="E19" s="4" t="s">
        <v>11</v>
      </c>
      <c r="F19" s="129">
        <v>4</v>
      </c>
      <c r="G19" s="129">
        <v>212.43</v>
      </c>
      <c r="H19" s="148">
        <f t="shared" si="0"/>
        <v>849.72</v>
      </c>
      <c r="I19" s="38"/>
      <c r="J19" s="16"/>
      <c r="K19" s="139"/>
      <c r="L19" s="139"/>
      <c r="M19" s="139"/>
      <c r="N19" s="139"/>
      <c r="O19" s="16"/>
      <c r="P19" s="16"/>
      <c r="Q19" s="16"/>
      <c r="R19" s="16"/>
      <c r="S19" s="16"/>
      <c r="T19" s="16"/>
      <c r="U19" s="16"/>
      <c r="V19" s="16"/>
      <c r="W19" s="16"/>
      <c r="X19" s="16"/>
      <c r="Y19" s="1"/>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15.75">
      <c r="A20" s="266" t="s">
        <v>205</v>
      </c>
      <c r="B20" s="267"/>
      <c r="C20" s="267"/>
      <c r="D20" s="268"/>
      <c r="E20" s="4" t="s">
        <v>11</v>
      </c>
      <c r="F20" s="129">
        <v>40</v>
      </c>
      <c r="G20" s="129">
        <v>15</v>
      </c>
      <c r="H20" s="148">
        <f t="shared" si="0"/>
        <v>600</v>
      </c>
      <c r="I20" s="38"/>
      <c r="J20" s="16"/>
      <c r="K20" s="139"/>
      <c r="L20" s="139"/>
      <c r="M20" s="139"/>
      <c r="N20" s="139"/>
      <c r="O20" s="16"/>
      <c r="P20" s="16"/>
      <c r="Q20" s="16"/>
      <c r="R20" s="16"/>
      <c r="S20" s="16"/>
      <c r="T20" s="16"/>
      <c r="U20" s="16"/>
      <c r="V20" s="16"/>
      <c r="W20" s="16"/>
      <c r="X20" s="16"/>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66" t="s">
        <v>206</v>
      </c>
      <c r="B21" s="267"/>
      <c r="C21" s="267"/>
      <c r="D21" s="268"/>
      <c r="E21" s="4" t="s">
        <v>11</v>
      </c>
      <c r="F21" s="129">
        <v>40</v>
      </c>
      <c r="G21" s="129">
        <v>15</v>
      </c>
      <c r="H21" s="148">
        <f t="shared" si="0"/>
        <v>600</v>
      </c>
      <c r="I21" s="38"/>
      <c r="J21" s="16"/>
      <c r="K21" s="139"/>
      <c r="L21" s="139"/>
      <c r="M21" s="139"/>
      <c r="N21" s="139"/>
      <c r="O21" s="16"/>
      <c r="P21" s="16"/>
      <c r="Q21" s="16"/>
      <c r="R21" s="16"/>
      <c r="S21" s="16"/>
      <c r="T21" s="16"/>
      <c r="U21" s="16"/>
      <c r="V21" s="16"/>
      <c r="W21" s="16"/>
      <c r="X21" s="16"/>
      <c r="Y21" s="1"/>
      <c r="Z21" s="120"/>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row>
    <row r="22" spans="1:72" ht="15.75">
      <c r="A22" s="266" t="s">
        <v>194</v>
      </c>
      <c r="B22" s="267"/>
      <c r="C22" s="267"/>
      <c r="D22" s="268"/>
      <c r="E22" s="4" t="s">
        <v>11</v>
      </c>
      <c r="F22" s="129">
        <v>2</v>
      </c>
      <c r="G22" s="129">
        <v>698.25</v>
      </c>
      <c r="H22" s="148">
        <f t="shared" si="0"/>
        <v>1396.5</v>
      </c>
      <c r="I22" s="134"/>
      <c r="J22" s="16"/>
      <c r="K22" s="139"/>
      <c r="L22" s="139"/>
      <c r="M22" s="139"/>
      <c r="N22" s="139"/>
      <c r="O22" s="16"/>
      <c r="P22" s="16"/>
      <c r="Q22" s="16"/>
      <c r="R22" s="16"/>
      <c r="S22" s="16"/>
      <c r="T22" s="16"/>
      <c r="U22" s="16"/>
      <c r="V22" s="16"/>
      <c r="W22" s="16"/>
      <c r="X22" s="16"/>
      <c r="Y22" s="1"/>
      <c r="Z22" s="120"/>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row>
    <row r="23" spans="1:72" ht="15.75">
      <c r="A23" s="266" t="s">
        <v>204</v>
      </c>
      <c r="B23" s="267"/>
      <c r="C23" s="267"/>
      <c r="D23" s="268"/>
      <c r="E23" s="4" t="s">
        <v>183</v>
      </c>
      <c r="F23" s="129">
        <v>1</v>
      </c>
      <c r="G23" s="129">
        <v>500</v>
      </c>
      <c r="H23" s="148">
        <f t="shared" si="0"/>
        <v>500</v>
      </c>
      <c r="I23" s="134"/>
      <c r="J23" s="16"/>
      <c r="K23" s="139"/>
      <c r="L23" s="139"/>
      <c r="M23" s="139"/>
      <c r="N23" s="139"/>
      <c r="O23" s="16"/>
      <c r="P23" s="16"/>
      <c r="Q23" s="16"/>
      <c r="R23" s="16"/>
      <c r="S23" s="16"/>
      <c r="T23" s="16"/>
      <c r="U23" s="16"/>
      <c r="V23" s="16"/>
      <c r="W23" s="16"/>
      <c r="X23" s="16"/>
      <c r="Y23" s="1"/>
      <c r="Z23" s="120"/>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row>
    <row r="24" spans="1:72" ht="15.75">
      <c r="A24" s="266" t="s">
        <v>195</v>
      </c>
      <c r="B24" s="267"/>
      <c r="C24" s="267"/>
      <c r="D24" s="268"/>
      <c r="E24" s="4" t="s">
        <v>11</v>
      </c>
      <c r="F24" s="129">
        <v>1</v>
      </c>
      <c r="G24" s="129">
        <v>160.08000000000001</v>
      </c>
      <c r="H24" s="148">
        <f t="shared" si="0"/>
        <v>160.08000000000001</v>
      </c>
      <c r="I24" s="134"/>
      <c r="J24" s="16"/>
      <c r="K24" s="139"/>
      <c r="L24" s="139"/>
      <c r="M24" s="139"/>
      <c r="N24" s="139"/>
      <c r="O24" s="16"/>
      <c r="P24" s="16"/>
      <c r="Q24" s="16"/>
      <c r="R24" s="16"/>
      <c r="S24" s="16"/>
      <c r="T24" s="16"/>
      <c r="U24" s="16"/>
      <c r="V24" s="16"/>
      <c r="W24" s="16"/>
      <c r="X24" s="16"/>
      <c r="Y24" s="1"/>
      <c r="Z24" s="120"/>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row>
    <row r="25" spans="1:72" ht="15.75">
      <c r="A25" s="266" t="s">
        <v>197</v>
      </c>
      <c r="B25" s="267"/>
      <c r="C25" s="267"/>
      <c r="D25" s="268"/>
      <c r="E25" s="4" t="s">
        <v>196</v>
      </c>
      <c r="F25" s="129">
        <v>1</v>
      </c>
      <c r="G25" s="129">
        <v>12.63</v>
      </c>
      <c r="H25" s="148">
        <f t="shared" si="0"/>
        <v>12.63</v>
      </c>
      <c r="I25" s="134"/>
      <c r="J25" s="16"/>
      <c r="K25" s="139"/>
      <c r="L25" s="280" t="s">
        <v>158</v>
      </c>
      <c r="M25" s="280"/>
      <c r="N25" s="280"/>
      <c r="O25" s="280"/>
      <c r="P25" s="280"/>
      <c r="Q25" s="280"/>
      <c r="R25" s="16"/>
      <c r="S25" s="16"/>
      <c r="T25" s="16"/>
      <c r="U25" s="16"/>
      <c r="V25" s="16"/>
      <c r="W25" s="16"/>
      <c r="X25" s="16"/>
      <c r="Y25" s="1"/>
      <c r="Z25" s="120"/>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row>
    <row r="26" spans="1:72" ht="15.75">
      <c r="A26" s="272" t="s">
        <v>198</v>
      </c>
      <c r="B26" s="267"/>
      <c r="C26" s="267"/>
      <c r="D26" s="268"/>
      <c r="E26" s="4" t="s">
        <v>11</v>
      </c>
      <c r="F26" s="129">
        <v>1</v>
      </c>
      <c r="G26" s="129">
        <v>27.6</v>
      </c>
      <c r="H26" s="148">
        <f t="shared" si="0"/>
        <v>27.6</v>
      </c>
      <c r="I26" s="134"/>
      <c r="J26" s="16"/>
      <c r="K26" s="139"/>
      <c r="L26" s="280"/>
      <c r="M26" s="280"/>
      <c r="N26" s="280"/>
      <c r="O26" s="280"/>
      <c r="P26" s="280"/>
      <c r="Q26" s="280"/>
      <c r="R26" s="16"/>
      <c r="S26" s="16"/>
      <c r="T26" s="16"/>
      <c r="U26" s="16"/>
      <c r="V26" s="16"/>
      <c r="W26" s="16"/>
      <c r="X26" s="16"/>
      <c r="Y26" s="1"/>
      <c r="Z26" s="120"/>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row>
    <row r="27" spans="1:72" ht="15.75">
      <c r="A27" s="266" t="s">
        <v>199</v>
      </c>
      <c r="B27" s="267"/>
      <c r="C27" s="267"/>
      <c r="D27" s="268"/>
      <c r="E27" s="4" t="s">
        <v>11</v>
      </c>
      <c r="F27" s="129">
        <v>1</v>
      </c>
      <c r="G27" s="129">
        <v>70.34</v>
      </c>
      <c r="H27" s="148">
        <f t="shared" si="0"/>
        <v>70.34</v>
      </c>
      <c r="I27" s="134"/>
      <c r="J27" s="16"/>
      <c r="K27" s="139"/>
      <c r="L27" s="280"/>
      <c r="M27" s="280"/>
      <c r="N27" s="280"/>
      <c r="O27" s="280"/>
      <c r="P27" s="280"/>
      <c r="Q27" s="280"/>
      <c r="R27" s="16"/>
      <c r="S27" s="16"/>
      <c r="T27" s="16"/>
      <c r="U27" s="16"/>
      <c r="V27" s="16"/>
      <c r="W27" s="16"/>
      <c r="X27" s="16"/>
      <c r="Y27" s="1"/>
      <c r="Z27" s="120"/>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row>
    <row r="28" spans="1:72" ht="15.75">
      <c r="A28" s="266" t="s">
        <v>201</v>
      </c>
      <c r="B28" s="267"/>
      <c r="C28" s="267"/>
      <c r="D28" s="268"/>
      <c r="E28" s="4" t="s">
        <v>200</v>
      </c>
      <c r="F28" s="129">
        <v>1</v>
      </c>
      <c r="G28" s="129">
        <v>897.84</v>
      </c>
      <c r="H28" s="148">
        <f t="shared" si="0"/>
        <v>897.84</v>
      </c>
      <c r="I28" s="134"/>
      <c r="J28" s="16"/>
      <c r="K28" s="139"/>
      <c r="L28" s="280"/>
      <c r="M28" s="280"/>
      <c r="N28" s="280"/>
      <c r="O28" s="280"/>
      <c r="P28" s="280"/>
      <c r="Q28" s="280"/>
      <c r="R28" s="16"/>
      <c r="S28" s="16"/>
      <c r="T28" s="16"/>
      <c r="U28" s="16"/>
      <c r="V28" s="16"/>
      <c r="W28" s="16"/>
      <c r="X28" s="16"/>
      <c r="Y28" s="1"/>
      <c r="Z28" s="120"/>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row>
    <row r="29" spans="1:72" ht="15.75">
      <c r="A29" s="266" t="s">
        <v>202</v>
      </c>
      <c r="B29" s="267"/>
      <c r="C29" s="267"/>
      <c r="D29" s="268"/>
      <c r="E29" s="4" t="s">
        <v>11</v>
      </c>
      <c r="F29" s="129">
        <v>1</v>
      </c>
      <c r="G29" s="129">
        <v>48000</v>
      </c>
      <c r="H29" s="148">
        <f t="shared" si="0"/>
        <v>48000</v>
      </c>
      <c r="I29" s="134">
        <f>H29*1.455</f>
        <v>69840</v>
      </c>
      <c r="J29" s="16"/>
      <c r="K29" s="139"/>
      <c r="L29" s="139"/>
      <c r="M29" s="139"/>
      <c r="N29" s="139"/>
      <c r="O29" s="16"/>
      <c r="P29" s="16"/>
      <c r="Q29" s="16"/>
      <c r="R29" s="16"/>
      <c r="S29" s="16"/>
      <c r="T29" s="16"/>
      <c r="U29" s="16"/>
      <c r="V29" s="16"/>
      <c r="W29" s="16"/>
      <c r="X29" s="16"/>
      <c r="Y29" s="1"/>
      <c r="Z29" s="120"/>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row>
    <row r="30" spans="1:72" ht="15.75">
      <c r="A30" s="16"/>
      <c r="B30" s="16"/>
      <c r="C30" s="16"/>
      <c r="D30" s="16"/>
      <c r="E30" s="16"/>
      <c r="F30" s="16"/>
      <c r="G30" s="6" t="s">
        <v>12</v>
      </c>
      <c r="H30" s="6">
        <f>SUM(H9:H29)</f>
        <v>122431.61</v>
      </c>
      <c r="I30" s="134"/>
      <c r="J30" s="2"/>
      <c r="K30" s="139"/>
      <c r="L30" s="139"/>
      <c r="M30" s="143"/>
      <c r="N30" s="139"/>
      <c r="O30" s="16"/>
      <c r="P30" s="16"/>
      <c r="Q30" s="16"/>
      <c r="R30" s="16"/>
      <c r="S30" s="16"/>
      <c r="T30" s="16"/>
      <c r="U30" s="16"/>
      <c r="V30" s="16"/>
      <c r="W30" s="16"/>
      <c r="X30" s="16"/>
      <c r="Y30" s="1"/>
      <c r="Z30" s="120"/>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row>
    <row r="31" spans="1:72" ht="15.75">
      <c r="A31" s="27"/>
      <c r="B31" s="16"/>
      <c r="C31" s="16"/>
      <c r="D31" s="16"/>
      <c r="E31" s="16"/>
      <c r="F31" s="16"/>
      <c r="G31" s="16"/>
      <c r="H31" s="30"/>
      <c r="I31" s="30"/>
      <c r="J31" s="144"/>
      <c r="K31" s="144"/>
      <c r="L31" s="16"/>
      <c r="M31" s="3"/>
      <c r="N31" s="16"/>
      <c r="O31" s="16"/>
      <c r="P31" s="16"/>
      <c r="Q31" s="16"/>
      <c r="R31" s="16"/>
      <c r="S31" s="16"/>
      <c r="T31" s="16"/>
      <c r="U31" s="16"/>
      <c r="V31" s="16"/>
      <c r="W31" s="16"/>
      <c r="X31" s="16"/>
      <c r="Y31" s="1"/>
      <c r="Z31" s="120"/>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row>
    <row r="32" spans="1:72" ht="15.75">
      <c r="A32" s="3" t="s">
        <v>13</v>
      </c>
      <c r="B32" s="7"/>
      <c r="C32" s="7"/>
      <c r="D32" s="7"/>
      <c r="E32" s="7"/>
      <c r="F32" s="7"/>
      <c r="G32" s="8"/>
      <c r="H32" s="9"/>
      <c r="I32" s="9"/>
      <c r="J32" s="10"/>
      <c r="K32" s="7"/>
      <c r="L32" s="7"/>
      <c r="M32" s="7"/>
      <c r="N32" s="7"/>
      <c r="O32" s="269" t="s">
        <v>14</v>
      </c>
      <c r="P32" s="270"/>
      <c r="Q32" s="270"/>
      <c r="R32" s="270"/>
      <c r="S32" s="270"/>
      <c r="T32" s="270"/>
      <c r="U32" s="271"/>
      <c r="V32" s="263" t="s">
        <v>15</v>
      </c>
      <c r="W32" s="263"/>
      <c r="X32" s="264"/>
      <c r="Y32" s="1" t="s">
        <v>157</v>
      </c>
      <c r="Z32" s="120"/>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row>
    <row r="33" spans="1:72" ht="31.5">
      <c r="A33" s="265" t="s">
        <v>16</v>
      </c>
      <c r="B33" s="265"/>
      <c r="C33" s="265"/>
      <c r="D33" s="265"/>
      <c r="E33" s="121" t="s">
        <v>8</v>
      </c>
      <c r="F33" s="121" t="s">
        <v>9</v>
      </c>
      <c r="G33" s="121" t="s">
        <v>159</v>
      </c>
      <c r="H33" s="121" t="s">
        <v>0</v>
      </c>
      <c r="I33" s="121" t="s">
        <v>9</v>
      </c>
      <c r="J33" s="121" t="s">
        <v>17</v>
      </c>
      <c r="K33" s="121" t="s">
        <v>0</v>
      </c>
      <c r="L33" s="121" t="s">
        <v>9</v>
      </c>
      <c r="M33" s="11" t="s">
        <v>160</v>
      </c>
      <c r="N33" s="121" t="s">
        <v>0</v>
      </c>
      <c r="O33" s="121" t="s">
        <v>18</v>
      </c>
      <c r="P33" s="121" t="s">
        <v>19</v>
      </c>
      <c r="Q33" s="121" t="s">
        <v>20</v>
      </c>
      <c r="R33" s="121" t="s">
        <v>21</v>
      </c>
      <c r="S33" s="121" t="s">
        <v>22</v>
      </c>
      <c r="T33" s="121" t="s">
        <v>23</v>
      </c>
      <c r="U33" s="121" t="s">
        <v>24</v>
      </c>
      <c r="V33" s="11" t="s">
        <v>25</v>
      </c>
      <c r="W33" s="11" t="s">
        <v>24</v>
      </c>
      <c r="X33" s="11" t="s">
        <v>26</v>
      </c>
      <c r="Y33" s="1"/>
      <c r="Z33" s="120"/>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row>
    <row r="34" spans="1:72" ht="15.75">
      <c r="A34" s="242" t="s">
        <v>30</v>
      </c>
      <c r="B34" s="243"/>
      <c r="C34" s="243"/>
      <c r="D34" s="244"/>
      <c r="E34" s="124" t="s">
        <v>28</v>
      </c>
      <c r="F34" s="128"/>
      <c r="G34" s="12">
        <v>390.39</v>
      </c>
      <c r="H34" s="12">
        <f t="shared" ref="H34:H48" si="1">F34*G34</f>
        <v>0</v>
      </c>
      <c r="I34" s="128"/>
      <c r="J34" s="13">
        <v>358.81</v>
      </c>
      <c r="K34" s="13">
        <f t="shared" ref="K34:K56" si="2">I34*J34</f>
        <v>0</v>
      </c>
      <c r="L34" s="129"/>
      <c r="M34" s="13">
        <v>538.27</v>
      </c>
      <c r="N34" s="13">
        <f t="shared" ref="N34:N56" si="3">L34*M34</f>
        <v>0</v>
      </c>
      <c r="O34" s="107"/>
      <c r="P34" s="107"/>
      <c r="Q34" s="107"/>
      <c r="R34" s="107"/>
      <c r="S34" s="107"/>
      <c r="T34" s="107"/>
      <c r="U34" s="107"/>
      <c r="V34" s="15">
        <f t="shared" ref="V34:V56" si="4">+O34+P34+Q34+R34+S34+T34+U34-W34-X34</f>
        <v>0</v>
      </c>
      <c r="W34" s="107"/>
      <c r="X34" s="107"/>
      <c r="Y34" s="16"/>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ht="15.75">
      <c r="A35" s="260" t="s">
        <v>163</v>
      </c>
      <c r="B35" s="260"/>
      <c r="C35" s="260"/>
      <c r="D35" s="260"/>
      <c r="E35" s="124" t="s">
        <v>28</v>
      </c>
      <c r="F35" s="128"/>
      <c r="G35" s="12">
        <v>243.45</v>
      </c>
      <c r="H35" s="12">
        <f t="shared" si="1"/>
        <v>0</v>
      </c>
      <c r="I35" s="128"/>
      <c r="J35" s="13">
        <v>211.59</v>
      </c>
      <c r="K35" s="13">
        <f t="shared" si="2"/>
        <v>0</v>
      </c>
      <c r="L35" s="129"/>
      <c r="M35" s="13">
        <v>317.39</v>
      </c>
      <c r="N35" s="13">
        <f t="shared" si="3"/>
        <v>0</v>
      </c>
      <c r="O35" s="107"/>
      <c r="P35" s="107"/>
      <c r="Q35" s="107"/>
      <c r="R35" s="107"/>
      <c r="S35" s="107"/>
      <c r="T35" s="107"/>
      <c r="U35" s="107"/>
      <c r="V35" s="15">
        <f t="shared" si="4"/>
        <v>0</v>
      </c>
      <c r="W35" s="107"/>
      <c r="X35" s="107"/>
      <c r="Y35" s="16" t="s">
        <v>168</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s="102" customFormat="1" ht="15.75">
      <c r="A36" s="242" t="s">
        <v>31</v>
      </c>
      <c r="B36" s="243"/>
      <c r="C36" s="243"/>
      <c r="D36" s="244"/>
      <c r="E36" s="124" t="s">
        <v>28</v>
      </c>
      <c r="F36" s="128"/>
      <c r="G36" s="14">
        <v>390.39</v>
      </c>
      <c r="H36" s="12">
        <f t="shared" si="1"/>
        <v>0</v>
      </c>
      <c r="I36" s="128"/>
      <c r="J36" s="13">
        <v>358.81</v>
      </c>
      <c r="K36" s="13">
        <f t="shared" si="2"/>
        <v>0</v>
      </c>
      <c r="L36" s="129"/>
      <c r="M36" s="13">
        <v>538.22</v>
      </c>
      <c r="N36" s="13">
        <f t="shared" si="3"/>
        <v>0</v>
      </c>
      <c r="O36" s="107"/>
      <c r="P36" s="107"/>
      <c r="Q36" s="107"/>
      <c r="R36" s="107"/>
      <c r="S36" s="107"/>
      <c r="T36" s="107"/>
      <c r="U36" s="107"/>
      <c r="V36" s="15">
        <f t="shared" si="4"/>
        <v>0</v>
      </c>
      <c r="W36" s="107"/>
      <c r="X36" s="107"/>
      <c r="Y36" s="7" t="s">
        <v>161</v>
      </c>
      <c r="Z36" s="101"/>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row>
    <row r="37" spans="1:72" s="106" customFormat="1" ht="15.75">
      <c r="A37" s="242" t="s">
        <v>32</v>
      </c>
      <c r="B37" s="243"/>
      <c r="C37" s="243"/>
      <c r="D37" s="244"/>
      <c r="E37" s="124" t="s">
        <v>28</v>
      </c>
      <c r="F37" s="128"/>
      <c r="G37" s="14">
        <v>231.67</v>
      </c>
      <c r="H37" s="12">
        <f t="shared" si="1"/>
        <v>0</v>
      </c>
      <c r="I37" s="128"/>
      <c r="J37" s="13">
        <v>197.63</v>
      </c>
      <c r="K37" s="13">
        <f t="shared" si="2"/>
        <v>0</v>
      </c>
      <c r="L37" s="129"/>
      <c r="M37" s="13">
        <v>296.45</v>
      </c>
      <c r="N37" s="13">
        <f t="shared" si="3"/>
        <v>0</v>
      </c>
      <c r="O37" s="107"/>
      <c r="P37" s="107"/>
      <c r="Q37" s="107"/>
      <c r="R37" s="107"/>
      <c r="S37" s="107"/>
      <c r="T37" s="107"/>
      <c r="U37" s="107"/>
      <c r="V37" s="15">
        <f t="shared" si="4"/>
        <v>0</v>
      </c>
      <c r="W37" s="107"/>
      <c r="X37" s="107"/>
      <c r="Y37" s="104" t="s">
        <v>162</v>
      </c>
      <c r="Z37" s="105"/>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c r="BO37" s="104"/>
      <c r="BP37" s="104"/>
      <c r="BQ37" s="104"/>
      <c r="BR37" s="104"/>
      <c r="BS37" s="104"/>
      <c r="BT37" s="104"/>
    </row>
    <row r="38" spans="1:72" ht="15.75">
      <c r="A38" s="242" t="s">
        <v>33</v>
      </c>
      <c r="B38" s="243"/>
      <c r="C38" s="243"/>
      <c r="D38" s="244"/>
      <c r="E38" s="124" t="s">
        <v>28</v>
      </c>
      <c r="F38" s="128"/>
      <c r="G38" s="14">
        <v>310.62</v>
      </c>
      <c r="H38" s="12">
        <f t="shared" si="1"/>
        <v>0</v>
      </c>
      <c r="I38" s="128"/>
      <c r="J38" s="13">
        <v>291.24</v>
      </c>
      <c r="K38" s="13">
        <f t="shared" si="2"/>
        <v>0</v>
      </c>
      <c r="L38" s="129"/>
      <c r="M38" s="13">
        <v>436.87</v>
      </c>
      <c r="N38" s="13">
        <f t="shared" si="3"/>
        <v>0</v>
      </c>
      <c r="O38" s="107"/>
      <c r="P38" s="107"/>
      <c r="Q38" s="107"/>
      <c r="R38" s="107"/>
      <c r="S38" s="107"/>
      <c r="T38" s="107"/>
      <c r="U38" s="107"/>
      <c r="V38" s="15">
        <f t="shared" si="4"/>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s="100" customFormat="1" ht="15.75">
      <c r="A39" s="242" t="s">
        <v>34</v>
      </c>
      <c r="B39" s="243"/>
      <c r="C39" s="243"/>
      <c r="D39" s="244"/>
      <c r="E39" s="124" t="s">
        <v>28</v>
      </c>
      <c r="F39" s="128"/>
      <c r="G39" s="14">
        <v>310.62</v>
      </c>
      <c r="H39" s="12">
        <f t="shared" si="1"/>
        <v>0</v>
      </c>
      <c r="I39" s="128"/>
      <c r="J39" s="13">
        <v>291.24</v>
      </c>
      <c r="K39" s="13">
        <f t="shared" si="2"/>
        <v>0</v>
      </c>
      <c r="L39" s="129"/>
      <c r="M39" s="13">
        <v>436.87</v>
      </c>
      <c r="N39" s="13">
        <f t="shared" si="3"/>
        <v>0</v>
      </c>
      <c r="O39" s="107"/>
      <c r="P39" s="107"/>
      <c r="Q39" s="107"/>
      <c r="R39" s="107"/>
      <c r="S39" s="107"/>
      <c r="T39" s="107"/>
      <c r="U39" s="107"/>
      <c r="V39" s="15">
        <f t="shared" si="4"/>
        <v>0</v>
      </c>
      <c r="W39" s="107"/>
      <c r="X39" s="107"/>
      <c r="Y39" s="16" t="s">
        <v>164</v>
      </c>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s="106" customFormat="1" ht="15.75">
      <c r="A40" s="260" t="s">
        <v>128</v>
      </c>
      <c r="B40" s="260"/>
      <c r="C40" s="260"/>
      <c r="D40" s="260"/>
      <c r="E40" s="124" t="s">
        <v>28</v>
      </c>
      <c r="F40" s="128"/>
      <c r="G40" s="14"/>
      <c r="H40" s="12">
        <f t="shared" si="1"/>
        <v>0</v>
      </c>
      <c r="I40" s="128"/>
      <c r="J40" s="13">
        <v>0</v>
      </c>
      <c r="K40" s="13">
        <f t="shared" si="2"/>
        <v>0</v>
      </c>
      <c r="L40" s="129"/>
      <c r="M40" s="13">
        <v>0</v>
      </c>
      <c r="N40" s="13">
        <f t="shared" si="3"/>
        <v>0</v>
      </c>
      <c r="O40" s="107"/>
      <c r="P40" s="107"/>
      <c r="Q40" s="107"/>
      <c r="R40" s="107"/>
      <c r="S40" s="107"/>
      <c r="T40" s="108"/>
      <c r="U40" s="107"/>
      <c r="V40" s="15">
        <f t="shared" si="4"/>
        <v>0</v>
      </c>
      <c r="W40" s="107"/>
      <c r="X40" s="107"/>
      <c r="Y40" s="104"/>
      <c r="Z40" s="105"/>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c r="BQ40" s="104"/>
      <c r="BR40" s="104"/>
      <c r="BS40" s="104"/>
      <c r="BT40" s="104"/>
    </row>
    <row r="41" spans="1:72" ht="15.75">
      <c r="A41" s="242" t="s">
        <v>35</v>
      </c>
      <c r="B41" s="243"/>
      <c r="C41" s="243"/>
      <c r="D41" s="244"/>
      <c r="E41" s="124" t="s">
        <v>28</v>
      </c>
      <c r="F41" s="128"/>
      <c r="G41" s="14">
        <v>199.6</v>
      </c>
      <c r="H41" s="14">
        <f t="shared" si="1"/>
        <v>0</v>
      </c>
      <c r="I41" s="128"/>
      <c r="J41" s="13">
        <v>159.6</v>
      </c>
      <c r="K41" s="13">
        <f t="shared" si="2"/>
        <v>0</v>
      </c>
      <c r="L41" s="129"/>
      <c r="M41" s="13">
        <v>239.4</v>
      </c>
      <c r="N41" s="13">
        <f t="shared" si="3"/>
        <v>0</v>
      </c>
      <c r="O41" s="107"/>
      <c r="P41" s="107"/>
      <c r="Q41" s="107"/>
      <c r="R41" s="107"/>
      <c r="S41" s="107"/>
      <c r="T41" s="108"/>
      <c r="U41" s="107"/>
      <c r="V41" s="15">
        <f t="shared" si="4"/>
        <v>0</v>
      </c>
      <c r="W41" s="107"/>
      <c r="X41" s="107"/>
      <c r="Y41" s="16"/>
      <c r="Z41" s="17"/>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row>
    <row r="42" spans="1:72" s="106" customFormat="1" ht="15.75">
      <c r="A42" s="260" t="s">
        <v>129</v>
      </c>
      <c r="B42" s="260"/>
      <c r="C42" s="260"/>
      <c r="D42" s="260"/>
      <c r="E42" s="124" t="s">
        <v>28</v>
      </c>
      <c r="F42" s="128"/>
      <c r="G42" s="14">
        <v>199.6</v>
      </c>
      <c r="H42" s="14">
        <f t="shared" si="1"/>
        <v>0</v>
      </c>
      <c r="I42" s="128"/>
      <c r="J42" s="13">
        <v>159.6</v>
      </c>
      <c r="K42" s="13">
        <f t="shared" si="2"/>
        <v>0</v>
      </c>
      <c r="L42" s="129"/>
      <c r="M42" s="13">
        <v>239.4</v>
      </c>
      <c r="N42" s="13">
        <f t="shared" si="3"/>
        <v>0</v>
      </c>
      <c r="O42" s="107"/>
      <c r="P42" s="107"/>
      <c r="Q42" s="107"/>
      <c r="R42" s="107"/>
      <c r="S42" s="107"/>
      <c r="T42" s="108"/>
      <c r="U42" s="107"/>
      <c r="V42" s="15">
        <f t="shared" si="4"/>
        <v>0</v>
      </c>
      <c r="W42" s="107"/>
      <c r="X42" s="107"/>
      <c r="Y42" s="104"/>
      <c r="Z42" s="105"/>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c r="BO42" s="104"/>
      <c r="BP42" s="104"/>
      <c r="BQ42" s="104"/>
      <c r="BR42" s="104"/>
      <c r="BS42" s="104"/>
      <c r="BT42" s="104"/>
    </row>
    <row r="43" spans="1:72" s="100" customFormat="1" ht="15.75">
      <c r="A43" s="260" t="s">
        <v>36</v>
      </c>
      <c r="B43" s="260"/>
      <c r="C43" s="260"/>
      <c r="D43" s="260"/>
      <c r="E43" s="124" t="s">
        <v>28</v>
      </c>
      <c r="F43" s="128"/>
      <c r="G43" s="14">
        <v>199.6</v>
      </c>
      <c r="H43" s="14">
        <f t="shared" si="1"/>
        <v>0</v>
      </c>
      <c r="I43" s="128"/>
      <c r="J43" s="13">
        <v>159.6</v>
      </c>
      <c r="K43" s="13">
        <f t="shared" si="2"/>
        <v>0</v>
      </c>
      <c r="L43" s="129"/>
      <c r="M43" s="13">
        <v>239.4</v>
      </c>
      <c r="N43" s="13">
        <f t="shared" si="3"/>
        <v>0</v>
      </c>
      <c r="O43" s="107"/>
      <c r="P43" s="107"/>
      <c r="Q43" s="107"/>
      <c r="R43" s="107"/>
      <c r="S43" s="107"/>
      <c r="T43" s="108"/>
      <c r="U43" s="107"/>
      <c r="V43" s="15">
        <f t="shared" si="4"/>
        <v>0</v>
      </c>
      <c r="W43" s="107"/>
      <c r="X43" s="107"/>
      <c r="Y43" s="16"/>
      <c r="Z43" s="17"/>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row>
    <row r="44" spans="1:72" s="100" customFormat="1" ht="15.75">
      <c r="A44" s="260" t="s">
        <v>37</v>
      </c>
      <c r="B44" s="260"/>
      <c r="C44" s="260"/>
      <c r="D44" s="260"/>
      <c r="E44" s="124" t="s">
        <v>28</v>
      </c>
      <c r="F44" s="128"/>
      <c r="G44" s="14">
        <v>211.15</v>
      </c>
      <c r="H44" s="12">
        <f t="shared" si="1"/>
        <v>0</v>
      </c>
      <c r="I44" s="128"/>
      <c r="J44" s="13">
        <v>173.29</v>
      </c>
      <c r="K44" s="13">
        <f t="shared" si="2"/>
        <v>0</v>
      </c>
      <c r="L44" s="129"/>
      <c r="M44" s="13">
        <v>259.94</v>
      </c>
      <c r="N44" s="13">
        <f t="shared" si="3"/>
        <v>0</v>
      </c>
      <c r="O44" s="107"/>
      <c r="P44" s="107"/>
      <c r="Q44" s="107"/>
      <c r="R44" s="107"/>
      <c r="S44" s="107"/>
      <c r="T44" s="108"/>
      <c r="U44" s="107"/>
      <c r="V44" s="15">
        <f t="shared" si="4"/>
        <v>0</v>
      </c>
      <c r="W44" s="107"/>
      <c r="X44" s="107"/>
      <c r="Y44" s="16" t="s">
        <v>166</v>
      </c>
      <c r="Z44" s="17"/>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row>
    <row r="45" spans="1:72" ht="15.75">
      <c r="A45" s="260" t="s">
        <v>38</v>
      </c>
      <c r="B45" s="260"/>
      <c r="C45" s="260"/>
      <c r="D45" s="260"/>
      <c r="E45" s="124" t="s">
        <v>28</v>
      </c>
      <c r="F45" s="128"/>
      <c r="G45" s="14">
        <v>199.6</v>
      </c>
      <c r="H45" s="12">
        <f t="shared" si="1"/>
        <v>0</v>
      </c>
      <c r="I45" s="128"/>
      <c r="J45" s="13">
        <v>159.6</v>
      </c>
      <c r="K45" s="13">
        <f t="shared" si="2"/>
        <v>0</v>
      </c>
      <c r="L45" s="129"/>
      <c r="M45" s="13">
        <v>239.4</v>
      </c>
      <c r="N45" s="13">
        <f t="shared" si="3"/>
        <v>0</v>
      </c>
      <c r="O45" s="107"/>
      <c r="P45" s="107"/>
      <c r="Q45" s="107"/>
      <c r="R45" s="107"/>
      <c r="S45" s="107"/>
      <c r="T45" s="108"/>
      <c r="U45" s="107"/>
      <c r="V45" s="15">
        <f t="shared" si="4"/>
        <v>0</v>
      </c>
      <c r="W45" s="107"/>
      <c r="X45" s="107"/>
      <c r="Y45" s="16" t="s">
        <v>165</v>
      </c>
      <c r="Z45" s="17"/>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row>
    <row r="46" spans="1:72" ht="15.75">
      <c r="A46" s="260" t="s">
        <v>39</v>
      </c>
      <c r="B46" s="260"/>
      <c r="C46" s="260"/>
      <c r="D46" s="260"/>
      <c r="E46" s="124" t="s">
        <v>28</v>
      </c>
      <c r="F46" s="128"/>
      <c r="G46" s="14">
        <v>187.81</v>
      </c>
      <c r="H46" s="14">
        <f t="shared" si="1"/>
        <v>0</v>
      </c>
      <c r="I46" s="128"/>
      <c r="J46" s="13">
        <v>145.62</v>
      </c>
      <c r="K46" s="13">
        <f t="shared" si="2"/>
        <v>0</v>
      </c>
      <c r="L46" s="129"/>
      <c r="M46" s="13">
        <v>218.43</v>
      </c>
      <c r="N46" s="13">
        <f t="shared" si="3"/>
        <v>0</v>
      </c>
      <c r="O46" s="107"/>
      <c r="P46" s="107"/>
      <c r="Q46" s="107"/>
      <c r="R46" s="107"/>
      <c r="S46" s="107"/>
      <c r="T46" s="108"/>
      <c r="U46" s="107"/>
      <c r="V46" s="15">
        <f t="shared" si="4"/>
        <v>0</v>
      </c>
      <c r="W46" s="107"/>
      <c r="X46" s="107"/>
      <c r="Y46" s="16"/>
      <c r="Z46" s="17"/>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row>
    <row r="47" spans="1:72" s="100" customFormat="1" ht="15.75">
      <c r="A47" s="242" t="s">
        <v>40</v>
      </c>
      <c r="B47" s="243"/>
      <c r="C47" s="243"/>
      <c r="D47" s="244"/>
      <c r="E47" s="124" t="s">
        <v>28</v>
      </c>
      <c r="F47" s="128"/>
      <c r="G47" s="14"/>
      <c r="H47" s="14">
        <f t="shared" si="1"/>
        <v>0</v>
      </c>
      <c r="I47" s="128"/>
      <c r="J47" s="13">
        <v>0</v>
      </c>
      <c r="K47" s="13">
        <f t="shared" si="2"/>
        <v>0</v>
      </c>
      <c r="L47" s="129"/>
      <c r="M47" s="13"/>
      <c r="N47" s="13">
        <f t="shared" si="3"/>
        <v>0</v>
      </c>
      <c r="O47" s="107"/>
      <c r="P47" s="107"/>
      <c r="Q47" s="107"/>
      <c r="R47" s="107"/>
      <c r="S47" s="107"/>
      <c r="T47" s="108"/>
      <c r="U47" s="107"/>
      <c r="V47" s="15">
        <f t="shared" si="4"/>
        <v>0</v>
      </c>
      <c r="W47" s="107"/>
      <c r="X47" s="107"/>
      <c r="Y47" s="3"/>
      <c r="Z47" s="17"/>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row>
    <row r="48" spans="1:72" s="100" customFormat="1" ht="15.75">
      <c r="A48" s="242" t="s">
        <v>41</v>
      </c>
      <c r="B48" s="243"/>
      <c r="C48" s="243"/>
      <c r="D48" s="244"/>
      <c r="E48" s="124" t="s">
        <v>28</v>
      </c>
      <c r="F48" s="128"/>
      <c r="G48" s="14">
        <v>187.81</v>
      </c>
      <c r="H48" s="14">
        <f t="shared" si="1"/>
        <v>0</v>
      </c>
      <c r="I48" s="128"/>
      <c r="J48" s="13">
        <v>145.62</v>
      </c>
      <c r="K48" s="13">
        <f t="shared" si="2"/>
        <v>0</v>
      </c>
      <c r="L48" s="129"/>
      <c r="M48" s="13">
        <v>218.43</v>
      </c>
      <c r="N48" s="13">
        <f t="shared" si="3"/>
        <v>0</v>
      </c>
      <c r="O48" s="107"/>
      <c r="P48" s="107"/>
      <c r="Q48" s="107"/>
      <c r="R48" s="107"/>
      <c r="S48" s="107"/>
      <c r="T48" s="107"/>
      <c r="U48" s="107"/>
      <c r="V48" s="15">
        <f t="shared" si="4"/>
        <v>0</v>
      </c>
      <c r="W48" s="107"/>
      <c r="X48" s="107"/>
      <c r="Y48" s="16" t="s">
        <v>167</v>
      </c>
      <c r="Z48" s="17"/>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row>
    <row r="49" spans="1:72" ht="15.75">
      <c r="A49" s="242" t="s">
        <v>42</v>
      </c>
      <c r="B49" s="243"/>
      <c r="C49" s="243"/>
      <c r="D49" s="244"/>
      <c r="E49" s="124" t="s">
        <v>28</v>
      </c>
      <c r="F49" s="128"/>
      <c r="G49" s="14">
        <v>94.81</v>
      </c>
      <c r="H49" s="14">
        <f>F49*G49</f>
        <v>0</v>
      </c>
      <c r="I49" s="128"/>
      <c r="J49" s="13">
        <v>145.62</v>
      </c>
      <c r="K49" s="13">
        <f t="shared" si="2"/>
        <v>0</v>
      </c>
      <c r="L49" s="129"/>
      <c r="M49" s="13">
        <v>218.43</v>
      </c>
      <c r="N49" s="13">
        <f t="shared" si="3"/>
        <v>0</v>
      </c>
      <c r="O49" s="109"/>
      <c r="P49" s="109"/>
      <c r="Q49" s="109"/>
      <c r="R49" s="109"/>
      <c r="S49" s="109"/>
      <c r="T49" s="109"/>
      <c r="U49" s="107"/>
      <c r="V49" s="15">
        <f t="shared" si="4"/>
        <v>0</v>
      </c>
      <c r="W49" s="107"/>
      <c r="X49" s="107"/>
      <c r="Y49" s="16"/>
      <c r="Z49" s="17"/>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row>
    <row r="50" spans="1:72" ht="15.75">
      <c r="A50" s="167" t="s">
        <v>169</v>
      </c>
      <c r="B50" s="168"/>
      <c r="C50" s="168"/>
      <c r="D50" s="169"/>
      <c r="E50" s="124" t="s">
        <v>28</v>
      </c>
      <c r="F50" s="128"/>
      <c r="G50" s="12">
        <v>243.45</v>
      </c>
      <c r="H50" s="12">
        <f t="shared" ref="H50:H56" si="5">F50*G50</f>
        <v>0</v>
      </c>
      <c r="I50" s="128"/>
      <c r="J50" s="13">
        <v>211.59</v>
      </c>
      <c r="K50" s="13">
        <f t="shared" si="2"/>
        <v>0</v>
      </c>
      <c r="L50" s="129"/>
      <c r="M50" s="13">
        <v>317.39</v>
      </c>
      <c r="N50" s="13">
        <f t="shared" si="3"/>
        <v>0</v>
      </c>
      <c r="O50" s="109"/>
      <c r="P50" s="109"/>
      <c r="Q50" s="109"/>
      <c r="R50" s="109"/>
      <c r="S50" s="109"/>
      <c r="T50" s="109"/>
      <c r="U50" s="107"/>
      <c r="V50" s="15">
        <v>0</v>
      </c>
      <c r="W50" s="107"/>
      <c r="X50" s="107"/>
      <c r="Y50" s="16" t="s">
        <v>170</v>
      </c>
      <c r="Z50" s="17"/>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row>
    <row r="51" spans="1:72" ht="15.75">
      <c r="A51" s="260" t="s">
        <v>27</v>
      </c>
      <c r="B51" s="260"/>
      <c r="C51" s="260"/>
      <c r="D51" s="260"/>
      <c r="E51" s="124" t="s">
        <v>28</v>
      </c>
      <c r="F51" s="128"/>
      <c r="G51" s="12">
        <v>339.75</v>
      </c>
      <c r="H51" s="12">
        <f t="shared" si="5"/>
        <v>0</v>
      </c>
      <c r="I51" s="128"/>
      <c r="J51" s="13">
        <v>325.79000000000002</v>
      </c>
      <c r="K51" s="13">
        <f t="shared" si="2"/>
        <v>0</v>
      </c>
      <c r="L51" s="129"/>
      <c r="M51" s="13">
        <v>488.68</v>
      </c>
      <c r="N51" s="13">
        <f t="shared" si="3"/>
        <v>0</v>
      </c>
      <c r="O51" s="107"/>
      <c r="P51" s="107"/>
      <c r="Q51" s="107"/>
      <c r="R51" s="107"/>
      <c r="S51" s="107"/>
      <c r="T51" s="107"/>
      <c r="U51" s="107"/>
      <c r="V51" s="15">
        <f>+O51+P51+Q51+R51+S51+T51+U51-W51-X51</f>
        <v>0</v>
      </c>
      <c r="W51" s="107"/>
      <c r="X51" s="107"/>
      <c r="Y51" s="16"/>
      <c r="Z51" s="17"/>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row>
    <row r="52" spans="1:72" ht="15.75">
      <c r="A52" s="260" t="s">
        <v>29</v>
      </c>
      <c r="B52" s="260"/>
      <c r="C52" s="260"/>
      <c r="D52" s="260"/>
      <c r="E52" s="124" t="s">
        <v>28</v>
      </c>
      <c r="F52" s="128"/>
      <c r="G52" s="12">
        <v>339.75</v>
      </c>
      <c r="H52" s="12">
        <f t="shared" si="5"/>
        <v>0</v>
      </c>
      <c r="I52" s="128"/>
      <c r="J52" s="13">
        <v>325.79000000000002</v>
      </c>
      <c r="K52" s="13">
        <f t="shared" si="2"/>
        <v>0</v>
      </c>
      <c r="L52" s="129"/>
      <c r="M52" s="13">
        <v>488.68</v>
      </c>
      <c r="N52" s="13">
        <f t="shared" si="3"/>
        <v>0</v>
      </c>
      <c r="O52" s="107"/>
      <c r="P52" s="107"/>
      <c r="Q52" s="107"/>
      <c r="R52" s="107"/>
      <c r="S52" s="107"/>
      <c r="T52" s="107"/>
      <c r="U52" s="107"/>
      <c r="V52" s="15">
        <f>+O52+P52+Q52+R52+S52+T52+U52-W52-X52</f>
        <v>0</v>
      </c>
      <c r="W52" s="107"/>
      <c r="X52" s="107"/>
      <c r="Y52" s="16"/>
      <c r="Z52" s="17"/>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row>
    <row r="53" spans="1:72" ht="15.75">
      <c r="A53" s="242" t="s">
        <v>43</v>
      </c>
      <c r="B53" s="243"/>
      <c r="C53" s="243"/>
      <c r="D53" s="244"/>
      <c r="E53" s="124" t="s">
        <v>28</v>
      </c>
      <c r="F53" s="128"/>
      <c r="G53" s="12">
        <v>339.75</v>
      </c>
      <c r="H53" s="12">
        <f t="shared" si="5"/>
        <v>0</v>
      </c>
      <c r="I53" s="128"/>
      <c r="J53" s="13">
        <v>325.79000000000002</v>
      </c>
      <c r="K53" s="13">
        <f t="shared" si="2"/>
        <v>0</v>
      </c>
      <c r="L53" s="129"/>
      <c r="M53" s="13">
        <v>488.68</v>
      </c>
      <c r="N53" s="13">
        <f t="shared" si="3"/>
        <v>0</v>
      </c>
      <c r="O53" s="107"/>
      <c r="P53" s="107"/>
      <c r="Q53" s="107"/>
      <c r="R53" s="107"/>
      <c r="S53" s="107"/>
      <c r="T53" s="107"/>
      <c r="U53" s="107"/>
      <c r="V53" s="15">
        <f t="shared" si="4"/>
        <v>0</v>
      </c>
      <c r="W53" s="107"/>
      <c r="X53" s="107"/>
      <c r="Y53" s="16"/>
      <c r="Z53" s="17"/>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row>
    <row r="54" spans="1:72" ht="15.75">
      <c r="A54" s="242" t="s">
        <v>44</v>
      </c>
      <c r="B54" s="243"/>
      <c r="C54" s="243"/>
      <c r="D54" s="244"/>
      <c r="E54" s="124" t="s">
        <v>28</v>
      </c>
      <c r="F54" s="128"/>
      <c r="G54" s="12">
        <v>339.75</v>
      </c>
      <c r="H54" s="12">
        <f t="shared" si="5"/>
        <v>0</v>
      </c>
      <c r="I54" s="128"/>
      <c r="J54" s="13">
        <v>325.79000000000002</v>
      </c>
      <c r="K54" s="13">
        <f t="shared" si="2"/>
        <v>0</v>
      </c>
      <c r="L54" s="129"/>
      <c r="M54" s="13">
        <v>488.68</v>
      </c>
      <c r="N54" s="13">
        <f t="shared" si="3"/>
        <v>0</v>
      </c>
      <c r="O54" s="107"/>
      <c r="P54" s="107"/>
      <c r="Q54" s="107"/>
      <c r="R54" s="107"/>
      <c r="S54" s="107"/>
      <c r="T54" s="107"/>
      <c r="U54" s="107"/>
      <c r="V54" s="15">
        <f t="shared" si="4"/>
        <v>0</v>
      </c>
      <c r="W54" s="107"/>
      <c r="X54" s="107"/>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15.75">
      <c r="A55" s="242" t="s">
        <v>45</v>
      </c>
      <c r="B55" s="243"/>
      <c r="C55" s="243"/>
      <c r="D55" s="244"/>
      <c r="E55" s="124" t="s">
        <v>28</v>
      </c>
      <c r="F55" s="128"/>
      <c r="G55" s="14">
        <v>1004.49</v>
      </c>
      <c r="H55" s="14">
        <f t="shared" si="5"/>
        <v>0</v>
      </c>
      <c r="I55" s="128"/>
      <c r="J55" s="13">
        <v>1164.98</v>
      </c>
      <c r="K55" s="13">
        <f t="shared" si="2"/>
        <v>0</v>
      </c>
      <c r="L55" s="129"/>
      <c r="M55" s="13">
        <v>1747.46</v>
      </c>
      <c r="N55" s="13">
        <f t="shared" si="3"/>
        <v>0</v>
      </c>
      <c r="O55" s="107"/>
      <c r="P55" s="107"/>
      <c r="Q55" s="107"/>
      <c r="R55" s="107"/>
      <c r="S55" s="107"/>
      <c r="T55" s="107"/>
      <c r="U55" s="107"/>
      <c r="V55" s="15">
        <f t="shared" si="4"/>
        <v>0</v>
      </c>
      <c r="W55" s="107"/>
      <c r="X55" s="107"/>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15.75">
      <c r="A56" s="242" t="s">
        <v>46</v>
      </c>
      <c r="B56" s="243"/>
      <c r="C56" s="243"/>
      <c r="D56" s="244"/>
      <c r="E56" s="124" t="s">
        <v>28</v>
      </c>
      <c r="F56" s="128"/>
      <c r="G56" s="14"/>
      <c r="H56" s="14">
        <f t="shared" si="5"/>
        <v>0</v>
      </c>
      <c r="I56" s="128"/>
      <c r="J56" s="13">
        <f t="shared" ref="J56" si="6">G56*1.5</f>
        <v>0</v>
      </c>
      <c r="K56" s="13">
        <f t="shared" si="2"/>
        <v>0</v>
      </c>
      <c r="L56" s="129"/>
      <c r="M56" s="13">
        <f t="shared" ref="M56" si="7">G56*2.25</f>
        <v>0</v>
      </c>
      <c r="N56" s="13">
        <f t="shared" si="3"/>
        <v>0</v>
      </c>
      <c r="O56" s="107"/>
      <c r="P56" s="107"/>
      <c r="Q56" s="107"/>
      <c r="R56" s="107"/>
      <c r="S56" s="107"/>
      <c r="T56" s="107"/>
      <c r="U56" s="107"/>
      <c r="V56" s="15">
        <f t="shared" si="4"/>
        <v>0</v>
      </c>
      <c r="W56" s="107"/>
      <c r="X56" s="107"/>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15.75">
      <c r="A57" s="7"/>
      <c r="B57" s="7"/>
      <c r="C57" s="7"/>
      <c r="D57" s="7"/>
      <c r="E57" s="7"/>
      <c r="F57" s="7">
        <f>V57</f>
        <v>0</v>
      </c>
      <c r="G57" s="6" t="s">
        <v>47</v>
      </c>
      <c r="H57" s="19">
        <f>SUM(H34:H56)</f>
        <v>0</v>
      </c>
      <c r="I57" s="103"/>
      <c r="J57" s="6" t="s">
        <v>48</v>
      </c>
      <c r="K57" s="6">
        <f>SUM(K34:K56)</f>
        <v>0</v>
      </c>
      <c r="L57" s="145"/>
      <c r="M57" s="21" t="s">
        <v>48</v>
      </c>
      <c r="N57" s="6">
        <f>SUM(N34:N56)</f>
        <v>0</v>
      </c>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7"/>
      <c r="B58" s="7"/>
      <c r="C58" s="7"/>
      <c r="D58" s="7"/>
      <c r="E58" s="7"/>
      <c r="F58" s="7"/>
      <c r="G58" s="6" t="s">
        <v>49</v>
      </c>
      <c r="H58" s="19">
        <f>H57+K57+N57</f>
        <v>0</v>
      </c>
      <c r="I58" s="22"/>
      <c r="J58" s="22"/>
      <c r="K58" s="22"/>
      <c r="L58" s="7"/>
      <c r="M58" s="23"/>
      <c r="N58" s="22"/>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261" t="s">
        <v>50</v>
      </c>
      <c r="B59" s="261"/>
      <c r="C59" s="261"/>
      <c r="D59" s="261"/>
      <c r="E59" s="24"/>
      <c r="F59" s="25"/>
      <c r="G59" s="26" t="s">
        <v>51</v>
      </c>
      <c r="H59" s="6">
        <f>+H58*0.06</f>
        <v>0</v>
      </c>
      <c r="I59" s="22"/>
      <c r="J59" s="7"/>
      <c r="K59" s="7"/>
      <c r="L59" s="7"/>
      <c r="M59" s="7"/>
      <c r="N59" s="7"/>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27"/>
      <c r="B60" s="7"/>
      <c r="C60" s="7"/>
      <c r="D60" s="7"/>
      <c r="E60" s="7"/>
      <c r="F60" s="7"/>
      <c r="G60" s="124"/>
      <c r="H60" s="14">
        <f>+H58+H59</f>
        <v>0</v>
      </c>
      <c r="I60" s="22"/>
      <c r="J60" s="7"/>
      <c r="K60" s="7"/>
      <c r="L60" s="7"/>
      <c r="M60" s="7"/>
      <c r="N60" s="7"/>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62" t="s">
        <v>52</v>
      </c>
      <c r="B61" s="262"/>
      <c r="C61" s="262"/>
      <c r="D61" s="262"/>
      <c r="E61" s="16"/>
      <c r="F61" s="16"/>
      <c r="G61" s="16"/>
      <c r="H61" s="16"/>
      <c r="I61" s="16"/>
      <c r="J61" s="16"/>
      <c r="K61" s="16"/>
      <c r="L61" s="16"/>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55" t="s">
        <v>7</v>
      </c>
      <c r="B62" s="255"/>
      <c r="C62" s="255"/>
      <c r="D62" s="255"/>
      <c r="E62" s="28" t="s">
        <v>8</v>
      </c>
      <c r="F62" s="118" t="s">
        <v>9</v>
      </c>
      <c r="G62" s="118" t="s">
        <v>10</v>
      </c>
      <c r="H62" s="118" t="s">
        <v>0</v>
      </c>
      <c r="I62" s="38"/>
      <c r="J62" s="118" t="s">
        <v>53</v>
      </c>
      <c r="K62" s="118" t="s">
        <v>54</v>
      </c>
      <c r="L62" s="118" t="s">
        <v>55</v>
      </c>
      <c r="M62" s="118" t="s">
        <v>56</v>
      </c>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33.6" customHeight="1">
      <c r="A63" s="257" t="s">
        <v>133</v>
      </c>
      <c r="B63" s="258"/>
      <c r="C63" s="258"/>
      <c r="D63" s="258"/>
      <c r="E63" s="31" t="s">
        <v>57</v>
      </c>
      <c r="F63" s="146">
        <v>0</v>
      </c>
      <c r="G63" s="127">
        <v>170</v>
      </c>
      <c r="H63" s="127">
        <f t="shared" ref="H63:H69" si="8">F63*G63</f>
        <v>0</v>
      </c>
      <c r="I63" s="30"/>
      <c r="J63" s="31"/>
      <c r="K63" s="31"/>
      <c r="L63" s="31"/>
      <c r="M63" s="31">
        <f>J63+K63+L63</f>
        <v>0</v>
      </c>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33.6" customHeight="1">
      <c r="A64" s="257" t="s">
        <v>134</v>
      </c>
      <c r="B64" s="258"/>
      <c r="C64" s="258"/>
      <c r="D64" s="258"/>
      <c r="E64" s="31" t="s">
        <v>57</v>
      </c>
      <c r="F64" s="146">
        <v>8</v>
      </c>
      <c r="G64" s="127">
        <v>180</v>
      </c>
      <c r="H64" s="127">
        <f t="shared" si="8"/>
        <v>1440</v>
      </c>
      <c r="I64" s="30"/>
      <c r="J64" s="31"/>
      <c r="K64" s="31"/>
      <c r="L64" s="31"/>
      <c r="M64" s="31">
        <f>J64+K64+L64</f>
        <v>0</v>
      </c>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33.6" customHeight="1">
      <c r="A65" s="257" t="s">
        <v>58</v>
      </c>
      <c r="B65" s="258"/>
      <c r="C65" s="258"/>
      <c r="D65" s="258"/>
      <c r="E65" s="31" t="s">
        <v>57</v>
      </c>
      <c r="F65" s="146">
        <v>0</v>
      </c>
      <c r="G65" s="127">
        <v>80</v>
      </c>
      <c r="H65" s="127">
        <f t="shared" si="8"/>
        <v>0</v>
      </c>
      <c r="I65" s="30"/>
      <c r="J65" s="31"/>
      <c r="K65" s="31"/>
      <c r="L65" s="31"/>
      <c r="M65" s="31">
        <f>J65+K65+L65</f>
        <v>0</v>
      </c>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33.6" customHeight="1">
      <c r="A66" s="257" t="s">
        <v>135</v>
      </c>
      <c r="B66" s="258"/>
      <c r="C66" s="258"/>
      <c r="D66" s="258"/>
      <c r="E66" s="31" t="s">
        <v>57</v>
      </c>
      <c r="F66" s="146">
        <v>0</v>
      </c>
      <c r="G66" s="127">
        <v>150</v>
      </c>
      <c r="H66" s="127">
        <f t="shared" si="8"/>
        <v>0</v>
      </c>
      <c r="I66" s="30"/>
      <c r="J66" s="31"/>
      <c r="K66" s="31"/>
      <c r="L66" s="31"/>
      <c r="M66" s="31">
        <f>J66+K66+L66</f>
        <v>0</v>
      </c>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33.6" customHeight="1">
      <c r="A67" s="257"/>
      <c r="B67" s="258"/>
      <c r="C67" s="258"/>
      <c r="D67" s="258"/>
      <c r="E67" s="31" t="s">
        <v>57</v>
      </c>
      <c r="F67" s="146">
        <v>0</v>
      </c>
      <c r="G67" s="127"/>
      <c r="H67" s="127">
        <f t="shared" si="8"/>
        <v>0</v>
      </c>
      <c r="I67" s="30"/>
      <c r="J67" s="31"/>
      <c r="K67" s="31"/>
      <c r="L67" s="31"/>
      <c r="M67" s="31">
        <f t="shared" ref="M67:M69" si="9">J67+K67+L67</f>
        <v>0</v>
      </c>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33.6" customHeight="1">
      <c r="A68" s="257"/>
      <c r="B68" s="258"/>
      <c r="C68" s="258"/>
      <c r="D68" s="258"/>
      <c r="E68" s="31" t="s">
        <v>59</v>
      </c>
      <c r="F68" s="146">
        <v>0</v>
      </c>
      <c r="G68" s="127"/>
      <c r="H68" s="127">
        <f t="shared" si="8"/>
        <v>0</v>
      </c>
      <c r="I68" s="30"/>
      <c r="J68" s="31"/>
      <c r="K68" s="31"/>
      <c r="L68" s="31"/>
      <c r="M68" s="31">
        <f t="shared" si="9"/>
        <v>0</v>
      </c>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33.6" customHeight="1">
      <c r="A69" s="257" t="s">
        <v>60</v>
      </c>
      <c r="B69" s="258"/>
      <c r="C69" s="258"/>
      <c r="D69" s="258"/>
      <c r="E69" s="31" t="s">
        <v>61</v>
      </c>
      <c r="F69" s="146">
        <v>0</v>
      </c>
      <c r="G69" s="127">
        <v>2.5</v>
      </c>
      <c r="H69" s="127">
        <f t="shared" si="8"/>
        <v>0</v>
      </c>
      <c r="I69" s="30"/>
      <c r="J69" s="31"/>
      <c r="K69" s="31"/>
      <c r="L69" s="31"/>
      <c r="M69" s="31">
        <f t="shared" si="9"/>
        <v>0</v>
      </c>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16"/>
      <c r="B70" s="16"/>
      <c r="C70" s="16"/>
      <c r="D70" s="16"/>
      <c r="E70" s="16"/>
      <c r="F70" s="16"/>
      <c r="G70" s="34" t="s">
        <v>62</v>
      </c>
      <c r="H70" s="34">
        <f>SUM(H63:H69)</f>
        <v>1440</v>
      </c>
      <c r="I70" s="22"/>
      <c r="J70" s="16"/>
      <c r="K70" s="16"/>
      <c r="L70" s="16"/>
      <c r="M70" s="139"/>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53" t="s">
        <v>63</v>
      </c>
      <c r="B71" s="253"/>
      <c r="C71" s="16"/>
      <c r="D71" s="16"/>
      <c r="E71" s="16"/>
      <c r="F71" s="16"/>
      <c r="G71" s="16"/>
      <c r="H71" s="16"/>
      <c r="I71" s="16"/>
      <c r="J71" s="16"/>
      <c r="K71" s="16"/>
      <c r="L71" s="16"/>
      <c r="M71" s="139"/>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55" t="s">
        <v>7</v>
      </c>
      <c r="B72" s="255"/>
      <c r="C72" s="255"/>
      <c r="D72" s="255"/>
      <c r="E72" s="28" t="s">
        <v>8</v>
      </c>
      <c r="F72" s="118" t="s">
        <v>9</v>
      </c>
      <c r="G72" s="118" t="s">
        <v>10</v>
      </c>
      <c r="H72" s="118" t="s">
        <v>0</v>
      </c>
      <c r="I72" s="38"/>
      <c r="J72" s="35" t="s">
        <v>64</v>
      </c>
      <c r="K72" s="35" t="s">
        <v>65</v>
      </c>
      <c r="L72" s="35" t="s">
        <v>66</v>
      </c>
      <c r="M72" s="35" t="s">
        <v>56</v>
      </c>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21.6" customHeight="1">
      <c r="A73" s="236" t="s">
        <v>67</v>
      </c>
      <c r="B73" s="237"/>
      <c r="C73" s="237"/>
      <c r="D73" s="259"/>
      <c r="E73" s="32" t="s">
        <v>68</v>
      </c>
      <c r="F73" s="147">
        <v>80</v>
      </c>
      <c r="G73" s="30">
        <v>23</v>
      </c>
      <c r="H73" s="33">
        <f>F73*G73</f>
        <v>1840</v>
      </c>
      <c r="I73" s="30"/>
      <c r="J73" s="36"/>
      <c r="K73" s="36"/>
      <c r="L73" s="36"/>
      <c r="M73" s="36">
        <f>J73+K73+L73</f>
        <v>0</v>
      </c>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21.6" customHeight="1">
      <c r="A74" s="236" t="s">
        <v>69</v>
      </c>
      <c r="B74" s="237"/>
      <c r="C74" s="237"/>
      <c r="D74" s="259"/>
      <c r="E74" s="32" t="s">
        <v>68</v>
      </c>
      <c r="F74" s="147">
        <v>0</v>
      </c>
      <c r="G74" s="29">
        <v>24</v>
      </c>
      <c r="H74" s="33">
        <f>F74*G74</f>
        <v>0</v>
      </c>
      <c r="I74" s="30"/>
      <c r="J74" s="36"/>
      <c r="K74" s="36"/>
      <c r="L74" s="36"/>
      <c r="M74" s="36">
        <f>J74+K74+L74</f>
        <v>0</v>
      </c>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16"/>
      <c r="B75" s="16"/>
      <c r="C75" s="16"/>
      <c r="D75" s="16"/>
      <c r="E75" s="16"/>
      <c r="F75" s="16"/>
      <c r="G75" s="118" t="s">
        <v>70</v>
      </c>
      <c r="H75" s="34">
        <f>SUM(H73:H74)</f>
        <v>1840</v>
      </c>
      <c r="I75" s="30"/>
      <c r="J75" s="16"/>
      <c r="K75" s="16"/>
      <c r="L75" s="16"/>
      <c r="M75" s="16"/>
      <c r="N75" s="16"/>
      <c r="O75" s="16"/>
      <c r="P75" s="16"/>
      <c r="Q75" s="16"/>
      <c r="R75" s="16"/>
      <c r="S75" s="16"/>
      <c r="T75" s="16"/>
      <c r="U75" s="16"/>
      <c r="V75" s="16"/>
      <c r="W75" s="16"/>
      <c r="X75" s="16"/>
      <c r="Y75" s="1"/>
      <c r="Z75" s="120"/>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row>
    <row r="76" spans="1:72" ht="15.75">
      <c r="A76" s="253" t="s">
        <v>71</v>
      </c>
      <c r="B76" s="253"/>
      <c r="C76" s="16"/>
      <c r="D76" s="16"/>
      <c r="E76" s="16"/>
      <c r="F76" s="16"/>
      <c r="G76" s="16"/>
      <c r="H76" s="16"/>
      <c r="I76" s="16"/>
      <c r="J76" s="16"/>
      <c r="K76" s="16"/>
      <c r="L76" s="16"/>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55" t="s">
        <v>7</v>
      </c>
      <c r="B77" s="255"/>
      <c r="C77" s="255"/>
      <c r="D77" s="255"/>
      <c r="E77" s="28" t="s">
        <v>8</v>
      </c>
      <c r="F77" s="118" t="s">
        <v>9</v>
      </c>
      <c r="G77" s="118" t="s">
        <v>10</v>
      </c>
      <c r="H77" s="118" t="s">
        <v>0</v>
      </c>
      <c r="I77" s="38"/>
      <c r="J77" s="37"/>
      <c r="K77" s="16"/>
      <c r="L77" s="16"/>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20.100000000000001" customHeight="1">
      <c r="A78" s="236" t="s">
        <v>179</v>
      </c>
      <c r="B78" s="237"/>
      <c r="C78" s="237"/>
      <c r="D78" s="237"/>
      <c r="E78" s="32" t="s">
        <v>72</v>
      </c>
      <c r="F78" s="128">
        <v>0</v>
      </c>
      <c r="G78" s="29">
        <v>65</v>
      </c>
      <c r="H78" s="33">
        <f>F78*G78</f>
        <v>0</v>
      </c>
      <c r="I78" s="17"/>
      <c r="J78" s="16"/>
      <c r="K78" s="16"/>
      <c r="L78" s="16"/>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20.100000000000001" customHeight="1">
      <c r="A79" s="236" t="s">
        <v>73</v>
      </c>
      <c r="B79" s="237"/>
      <c r="C79" s="237"/>
      <c r="D79" s="237"/>
      <c r="E79" s="32" t="s">
        <v>72</v>
      </c>
      <c r="F79" s="128">
        <v>2</v>
      </c>
      <c r="G79" s="29">
        <v>250</v>
      </c>
      <c r="H79" s="33">
        <f>F79*G79</f>
        <v>500</v>
      </c>
      <c r="I79" s="17"/>
      <c r="J79" s="16"/>
      <c r="K79" s="16"/>
      <c r="L79" s="16"/>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16"/>
      <c r="B80" s="16"/>
      <c r="C80" s="16"/>
      <c r="D80" s="16"/>
      <c r="E80" s="16"/>
      <c r="F80" s="16"/>
      <c r="G80" s="118" t="s">
        <v>74</v>
      </c>
      <c r="H80" s="34">
        <f>SUM(H78:H79)</f>
        <v>500</v>
      </c>
      <c r="I80" s="22"/>
      <c r="J80" s="16"/>
      <c r="K80" s="16"/>
      <c r="L80" s="16"/>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3" t="s">
        <v>75</v>
      </c>
      <c r="B81" s="16"/>
      <c r="C81" s="16"/>
      <c r="D81" s="16"/>
      <c r="E81" s="16"/>
      <c r="F81" s="16"/>
      <c r="G81" s="38"/>
      <c r="H81" s="22"/>
      <c r="I81" s="22"/>
      <c r="J81" s="16"/>
      <c r="K81" s="16"/>
      <c r="L81" s="16"/>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53" t="s">
        <v>76</v>
      </c>
      <c r="B82" s="253"/>
      <c r="C82" s="16"/>
      <c r="D82" s="16"/>
      <c r="E82" s="16"/>
      <c r="F82" s="16"/>
      <c r="G82" s="16"/>
      <c r="H82" s="16"/>
      <c r="I82" s="16"/>
      <c r="J82" s="254"/>
      <c r="K82" s="254"/>
      <c r="L82" s="16"/>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55" t="s">
        <v>7</v>
      </c>
      <c r="B83" s="255"/>
      <c r="C83" s="255"/>
      <c r="D83" s="255"/>
      <c r="E83" s="28" t="s">
        <v>8</v>
      </c>
      <c r="F83" s="118" t="s">
        <v>9</v>
      </c>
      <c r="G83" s="118" t="s">
        <v>10</v>
      </c>
      <c r="H83" s="118" t="s">
        <v>0</v>
      </c>
      <c r="I83" s="38"/>
      <c r="J83" s="130"/>
      <c r="K83" s="130"/>
      <c r="L83" s="130"/>
      <c r="M83" s="130"/>
      <c r="N83" s="130"/>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24" customHeight="1">
      <c r="A84" s="237" t="s">
        <v>77</v>
      </c>
      <c r="B84" s="237"/>
      <c r="C84" s="237"/>
      <c r="D84" s="237"/>
      <c r="E84" s="39" t="s">
        <v>11</v>
      </c>
      <c r="F84" s="128">
        <v>20</v>
      </c>
      <c r="G84" s="29">
        <v>600</v>
      </c>
      <c r="H84" s="20">
        <f>F84*G84</f>
        <v>12000</v>
      </c>
      <c r="I84" s="131"/>
      <c r="J84" s="130"/>
      <c r="K84" s="130"/>
      <c r="L84" s="130"/>
      <c r="M84" s="130"/>
      <c r="N84" s="130"/>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5.75">
      <c r="A85" s="16"/>
      <c r="B85" s="16"/>
      <c r="C85" s="16"/>
      <c r="D85" s="16"/>
      <c r="E85" s="16"/>
      <c r="F85" s="16"/>
      <c r="G85" s="118"/>
      <c r="H85" s="34">
        <f>SUM(H84)</f>
        <v>12000</v>
      </c>
      <c r="I85" s="131"/>
      <c r="J85" s="130"/>
      <c r="K85" s="130"/>
      <c r="L85" s="130"/>
      <c r="M85" s="130"/>
      <c r="N85" s="130"/>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5.75">
      <c r="A86" s="253" t="s">
        <v>78</v>
      </c>
      <c r="B86" s="253"/>
      <c r="C86" s="16"/>
      <c r="D86" s="16"/>
      <c r="E86" s="16"/>
      <c r="F86" s="16"/>
      <c r="G86" s="16"/>
      <c r="H86" s="1"/>
      <c r="I86" s="132"/>
      <c r="J86" s="130"/>
      <c r="K86" s="130"/>
      <c r="L86" s="130"/>
      <c r="M86" s="130"/>
      <c r="N86" s="130"/>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255" t="s">
        <v>7</v>
      </c>
      <c r="B87" s="255"/>
      <c r="C87" s="255"/>
      <c r="D87" s="255"/>
      <c r="E87" s="28" t="s">
        <v>8</v>
      </c>
      <c r="F87" s="118" t="s">
        <v>9</v>
      </c>
      <c r="G87" s="118" t="s">
        <v>10</v>
      </c>
      <c r="H87" s="118" t="s">
        <v>0</v>
      </c>
      <c r="I87" s="38"/>
      <c r="J87" s="16"/>
      <c r="K87" s="16"/>
      <c r="L87" s="133"/>
      <c r="M87" s="16"/>
      <c r="N87" s="16"/>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8.600000000000001" customHeight="1">
      <c r="A88" s="236" t="s">
        <v>79</v>
      </c>
      <c r="B88" s="237"/>
      <c r="C88" s="237"/>
      <c r="D88" s="237"/>
      <c r="E88" s="32" t="s">
        <v>80</v>
      </c>
      <c r="F88" s="128">
        <v>8</v>
      </c>
      <c r="G88" s="29">
        <v>900</v>
      </c>
      <c r="H88" s="20">
        <f>F88*G88</f>
        <v>7200</v>
      </c>
      <c r="I88" s="22"/>
      <c r="J88" s="16"/>
      <c r="K88" s="16"/>
      <c r="L88" s="16"/>
      <c r="M88" s="16"/>
      <c r="N88" s="16"/>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16"/>
      <c r="G89" s="118" t="s">
        <v>81</v>
      </c>
      <c r="H89" s="34">
        <f>SUM(H88)</f>
        <v>7200</v>
      </c>
      <c r="I89" s="22"/>
      <c r="J89" s="16"/>
      <c r="K89" s="16"/>
      <c r="L89" s="16"/>
      <c r="M89" s="16"/>
      <c r="N89" s="16"/>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16"/>
      <c r="F90" s="16"/>
      <c r="G90" s="118" t="s">
        <v>82</v>
      </c>
      <c r="H90" s="34">
        <f>H70+H75+H80+H85+H89+H59+H58+H30</f>
        <v>145411.60999999999</v>
      </c>
      <c r="I90" s="134"/>
      <c r="J90" s="62"/>
      <c r="K90" s="16"/>
      <c r="L90" s="16"/>
      <c r="M90" s="16"/>
      <c r="N90" s="16"/>
      <c r="O90" s="1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3" t="s">
        <v>83</v>
      </c>
      <c r="B91" s="7"/>
      <c r="C91" s="7"/>
      <c r="D91" s="16"/>
      <c r="E91" s="16"/>
      <c r="F91" s="16"/>
      <c r="G91" s="1"/>
      <c r="H91" s="42"/>
      <c r="I91" s="9"/>
      <c r="J91" s="62"/>
      <c r="K91" s="7"/>
      <c r="L91" s="16"/>
      <c r="M91" s="16"/>
      <c r="N91" s="16"/>
      <c r="O91" s="1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256" t="s">
        <v>7</v>
      </c>
      <c r="B92" s="256"/>
      <c r="C92" s="256"/>
      <c r="D92" s="256"/>
      <c r="E92" s="43" t="s">
        <v>8</v>
      </c>
      <c r="F92" s="119" t="s">
        <v>9</v>
      </c>
      <c r="G92" s="119" t="s">
        <v>10</v>
      </c>
      <c r="H92" s="44" t="s">
        <v>0</v>
      </c>
      <c r="I92" s="45" t="s">
        <v>84</v>
      </c>
      <c r="J92" s="46"/>
      <c r="K92" s="46" t="s">
        <v>85</v>
      </c>
      <c r="L92" s="47"/>
      <c r="M92" s="16"/>
      <c r="N92" s="16"/>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236" t="s">
        <v>86</v>
      </c>
      <c r="B93" s="237"/>
      <c r="C93" s="237"/>
      <c r="D93" s="237"/>
      <c r="E93" s="123" t="s">
        <v>87</v>
      </c>
      <c r="F93" s="128"/>
      <c r="G93" s="36">
        <v>2200</v>
      </c>
      <c r="H93" s="48">
        <f>(F93*G93)</f>
        <v>0</v>
      </c>
      <c r="I93" s="49"/>
      <c r="J93" s="50"/>
      <c r="K93" s="51"/>
      <c r="L93" s="62"/>
      <c r="M93" s="16"/>
      <c r="N93" s="16"/>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236" t="s">
        <v>88</v>
      </c>
      <c r="B94" s="237"/>
      <c r="C94" s="237"/>
      <c r="D94" s="237"/>
      <c r="E94" s="123" t="s">
        <v>87</v>
      </c>
      <c r="F94" s="128"/>
      <c r="G94" s="36">
        <v>2000</v>
      </c>
      <c r="H94" s="48">
        <f t="shared" ref="H94:H111" si="10">(F94*G94)</f>
        <v>0</v>
      </c>
      <c r="I94" s="49"/>
      <c r="J94" s="50"/>
      <c r="K94" s="51"/>
      <c r="L94" s="62"/>
      <c r="M94" s="16"/>
      <c r="N94" s="16"/>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236" t="s">
        <v>89</v>
      </c>
      <c r="B95" s="237"/>
      <c r="C95" s="237"/>
      <c r="D95" s="237"/>
      <c r="E95" s="123" t="s">
        <v>87</v>
      </c>
      <c r="F95" s="128"/>
      <c r="G95" s="36">
        <v>7000</v>
      </c>
      <c r="H95" s="48">
        <f t="shared" si="10"/>
        <v>0</v>
      </c>
      <c r="I95" s="49"/>
      <c r="J95" s="50"/>
      <c r="K95" s="51"/>
      <c r="L95" s="62"/>
      <c r="M95" s="16"/>
      <c r="N95" s="16"/>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236" t="s">
        <v>90</v>
      </c>
      <c r="B96" s="237"/>
      <c r="C96" s="237"/>
      <c r="D96" s="237"/>
      <c r="E96" s="123" t="s">
        <v>87</v>
      </c>
      <c r="F96" s="128"/>
      <c r="G96" s="36">
        <v>15200</v>
      </c>
      <c r="H96" s="48">
        <f t="shared" si="10"/>
        <v>0</v>
      </c>
      <c r="I96" s="49"/>
      <c r="J96" s="50"/>
      <c r="K96" s="51"/>
      <c r="L96" s="62"/>
      <c r="M96" s="16"/>
      <c r="N96" s="16"/>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247" t="s">
        <v>91</v>
      </c>
      <c r="B97" s="248"/>
      <c r="C97" s="248"/>
      <c r="D97" s="248"/>
      <c r="E97" s="52" t="s">
        <v>87</v>
      </c>
      <c r="F97" s="128"/>
      <c r="G97" s="53">
        <v>2200</v>
      </c>
      <c r="H97" s="54">
        <f t="shared" si="10"/>
        <v>0</v>
      </c>
      <c r="I97" s="55"/>
      <c r="J97" s="50"/>
      <c r="K97" s="51"/>
      <c r="L97" s="62"/>
      <c r="M97" s="16"/>
      <c r="N97" s="16"/>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236" t="s">
        <v>92</v>
      </c>
      <c r="B98" s="237"/>
      <c r="C98" s="237"/>
      <c r="D98" s="237"/>
      <c r="E98" s="123" t="s">
        <v>87</v>
      </c>
      <c r="F98" s="128"/>
      <c r="G98" s="36">
        <v>2000</v>
      </c>
      <c r="H98" s="48">
        <f t="shared" si="10"/>
        <v>0</v>
      </c>
      <c r="I98" s="49"/>
      <c r="J98" s="50"/>
      <c r="K98" s="51"/>
      <c r="L98" s="62"/>
      <c r="M98" s="16"/>
      <c r="N98" s="16"/>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247" t="s">
        <v>93</v>
      </c>
      <c r="B99" s="248"/>
      <c r="C99" s="248"/>
      <c r="D99" s="248"/>
      <c r="E99" s="52" t="s">
        <v>87</v>
      </c>
      <c r="F99" s="128"/>
      <c r="G99" s="53">
        <v>2500</v>
      </c>
      <c r="H99" s="54">
        <f t="shared" si="10"/>
        <v>0</v>
      </c>
      <c r="I99" s="55"/>
      <c r="J99" s="50"/>
      <c r="K99" s="51"/>
      <c r="L99" s="62"/>
      <c r="M99" s="16"/>
      <c r="N99" s="16"/>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236" t="s">
        <v>94</v>
      </c>
      <c r="B100" s="237"/>
      <c r="C100" s="237"/>
      <c r="D100" s="237"/>
      <c r="E100" s="123" t="s">
        <v>87</v>
      </c>
      <c r="F100" s="128"/>
      <c r="G100" s="36">
        <v>1600</v>
      </c>
      <c r="H100" s="48">
        <f t="shared" si="10"/>
        <v>0</v>
      </c>
      <c r="I100" s="49"/>
      <c r="J100" s="50"/>
      <c r="K100" s="51"/>
      <c r="L100" s="62"/>
      <c r="M100" s="16"/>
      <c r="N100" s="16"/>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249" t="s">
        <v>95</v>
      </c>
      <c r="B101" s="250"/>
      <c r="C101" s="250"/>
      <c r="D101" s="250"/>
      <c r="E101" s="56" t="s">
        <v>87</v>
      </c>
      <c r="F101" s="128"/>
      <c r="G101" s="57">
        <v>1100</v>
      </c>
      <c r="H101" s="58">
        <f t="shared" si="10"/>
        <v>0</v>
      </c>
      <c r="I101" s="49"/>
      <c r="J101" s="50"/>
      <c r="K101" s="51"/>
      <c r="L101" s="62"/>
      <c r="M101" s="16"/>
      <c r="N101" s="16"/>
      <c r="O101" s="16"/>
      <c r="P101" s="16"/>
      <c r="Q101" s="16"/>
      <c r="R101" s="16"/>
      <c r="S101" s="16"/>
      <c r="T101" s="16"/>
      <c r="U101" s="16"/>
      <c r="V101" s="16"/>
      <c r="W101" s="16"/>
      <c r="X101" s="16"/>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236" t="s">
        <v>96</v>
      </c>
      <c r="B102" s="237"/>
      <c r="C102" s="237"/>
      <c r="D102" s="237"/>
      <c r="E102" s="123" t="s">
        <v>87</v>
      </c>
      <c r="F102" s="128"/>
      <c r="G102" s="36">
        <v>2700</v>
      </c>
      <c r="H102" s="48">
        <f t="shared" si="10"/>
        <v>0</v>
      </c>
      <c r="I102" s="59"/>
      <c r="J102" s="50"/>
      <c r="K102" s="51"/>
      <c r="L102" s="62"/>
      <c r="M102" s="16"/>
      <c r="N102" s="16"/>
      <c r="O102" s="16"/>
      <c r="P102" s="16"/>
      <c r="Q102" s="16"/>
      <c r="R102" s="16"/>
      <c r="S102" s="16"/>
      <c r="T102" s="16"/>
      <c r="U102" s="16"/>
      <c r="V102" s="16"/>
      <c r="W102" s="16"/>
      <c r="X102" s="16"/>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238" t="s">
        <v>97</v>
      </c>
      <c r="B103" s="239"/>
      <c r="C103" s="239"/>
      <c r="D103" s="240"/>
      <c r="E103" s="123" t="s">
        <v>87</v>
      </c>
      <c r="F103" s="128"/>
      <c r="G103" s="36">
        <v>2500</v>
      </c>
      <c r="H103" s="48">
        <f t="shared" si="10"/>
        <v>0</v>
      </c>
      <c r="I103" s="59"/>
      <c r="J103" s="50"/>
      <c r="K103" s="51"/>
      <c r="L103" s="62"/>
      <c r="M103" s="16"/>
      <c r="N103" s="16"/>
      <c r="O103" s="16"/>
      <c r="P103" s="16"/>
      <c r="Q103" s="16"/>
      <c r="R103" s="16"/>
      <c r="S103" s="16"/>
      <c r="T103" s="16"/>
      <c r="U103" s="16"/>
      <c r="V103" s="16"/>
      <c r="W103" s="16"/>
      <c r="X103" s="16"/>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236" t="s">
        <v>98</v>
      </c>
      <c r="B104" s="237"/>
      <c r="C104" s="237"/>
      <c r="D104" s="237"/>
      <c r="E104" s="123" t="s">
        <v>87</v>
      </c>
      <c r="F104" s="128"/>
      <c r="G104" s="36">
        <v>13373</v>
      </c>
      <c r="H104" s="48">
        <f t="shared" si="10"/>
        <v>0</v>
      </c>
      <c r="I104" s="59"/>
      <c r="J104" s="50"/>
      <c r="K104" s="51"/>
      <c r="L104" s="62"/>
      <c r="M104" s="16"/>
      <c r="N104" s="16"/>
      <c r="O104" s="16"/>
      <c r="P104" s="16"/>
      <c r="Q104" s="16"/>
      <c r="R104" s="16"/>
      <c r="S104" s="16"/>
      <c r="T104" s="16"/>
      <c r="U104" s="16"/>
      <c r="V104" s="16"/>
      <c r="W104" s="16"/>
      <c r="X104" s="16"/>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238" t="s">
        <v>99</v>
      </c>
      <c r="B105" s="239"/>
      <c r="C105" s="239"/>
      <c r="D105" s="240"/>
      <c r="E105" s="123" t="s">
        <v>87</v>
      </c>
      <c r="F105" s="128"/>
      <c r="G105" s="36">
        <v>800</v>
      </c>
      <c r="H105" s="48">
        <f t="shared" si="10"/>
        <v>0</v>
      </c>
      <c r="I105" s="59"/>
      <c r="J105" s="50"/>
      <c r="K105" s="51"/>
      <c r="L105" s="62"/>
      <c r="M105" s="16"/>
      <c r="N105" s="16"/>
      <c r="O105" s="16"/>
      <c r="P105" s="16"/>
      <c r="Q105" s="16"/>
      <c r="R105" s="16"/>
      <c r="S105" s="16"/>
      <c r="T105" s="16"/>
      <c r="U105" s="16"/>
      <c r="V105" s="16"/>
      <c r="W105" s="16"/>
      <c r="X105" s="16"/>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251" t="s">
        <v>100</v>
      </c>
      <c r="B106" s="252"/>
      <c r="C106" s="252"/>
      <c r="D106" s="252"/>
      <c r="E106" s="4" t="s">
        <v>87</v>
      </c>
      <c r="F106" s="128"/>
      <c r="G106" s="31">
        <v>1900</v>
      </c>
      <c r="H106" s="60">
        <f t="shared" si="10"/>
        <v>0</v>
      </c>
      <c r="I106" s="61"/>
      <c r="J106" s="50"/>
      <c r="K106" s="51"/>
      <c r="L106" s="62"/>
      <c r="M106" s="16"/>
      <c r="N106" s="16"/>
      <c r="O106" s="16"/>
      <c r="P106" s="16"/>
      <c r="Q106" s="16"/>
      <c r="R106" s="16"/>
      <c r="S106" s="16"/>
      <c r="T106" s="16"/>
      <c r="U106" s="16"/>
      <c r="V106" s="16"/>
      <c r="W106" s="16"/>
      <c r="X106" s="16"/>
      <c r="Y106" s="16"/>
      <c r="Z106" s="17"/>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row>
    <row r="107" spans="1:72" ht="15.75">
      <c r="A107" s="236" t="s">
        <v>101</v>
      </c>
      <c r="B107" s="237"/>
      <c r="C107" s="237"/>
      <c r="D107" s="237"/>
      <c r="E107" s="123" t="s">
        <v>87</v>
      </c>
      <c r="F107" s="128"/>
      <c r="G107" s="36">
        <v>2000</v>
      </c>
      <c r="H107" s="48">
        <f t="shared" si="10"/>
        <v>0</v>
      </c>
      <c r="I107" s="59"/>
      <c r="J107" s="50"/>
      <c r="K107" s="51"/>
      <c r="L107" s="62"/>
      <c r="M107" s="16"/>
      <c r="N107" s="16"/>
      <c r="O107" s="16"/>
      <c r="P107" s="16"/>
      <c r="Q107" s="16"/>
      <c r="R107" s="16"/>
      <c r="S107" s="16"/>
      <c r="T107" s="16"/>
      <c r="U107" s="16"/>
      <c r="V107" s="16"/>
      <c r="W107" s="16"/>
      <c r="X107" s="16"/>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236" t="s">
        <v>102</v>
      </c>
      <c r="B108" s="237"/>
      <c r="C108" s="237"/>
      <c r="D108" s="237"/>
      <c r="E108" s="123" t="s">
        <v>87</v>
      </c>
      <c r="F108" s="128"/>
      <c r="G108" s="36">
        <v>200</v>
      </c>
      <c r="H108" s="48">
        <f t="shared" si="10"/>
        <v>0</v>
      </c>
      <c r="I108" s="59"/>
      <c r="J108" s="50"/>
      <c r="K108" s="51"/>
      <c r="L108" s="62"/>
      <c r="M108" s="16"/>
      <c r="N108" s="16"/>
      <c r="O108" s="16"/>
      <c r="P108" s="16"/>
      <c r="Q108" s="16"/>
      <c r="R108" s="16"/>
      <c r="S108" s="16"/>
      <c r="T108" s="16"/>
      <c r="U108" s="16"/>
      <c r="V108" s="16"/>
      <c r="W108" s="16"/>
      <c r="X108" s="16"/>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238" t="s">
        <v>103</v>
      </c>
      <c r="B109" s="239"/>
      <c r="C109" s="239"/>
      <c r="D109" s="240"/>
      <c r="E109" s="123" t="s">
        <v>87</v>
      </c>
      <c r="F109" s="128"/>
      <c r="G109" s="36">
        <v>1100</v>
      </c>
      <c r="H109" s="48">
        <f t="shared" si="10"/>
        <v>0</v>
      </c>
      <c r="I109" s="59"/>
      <c r="J109" s="50"/>
      <c r="K109" s="51"/>
      <c r="L109" s="62"/>
      <c r="M109" s="16"/>
      <c r="N109" s="16"/>
      <c r="O109" s="16"/>
      <c r="P109" s="16"/>
      <c r="Q109" s="16"/>
      <c r="R109" s="16"/>
      <c r="S109" s="16"/>
      <c r="T109" s="16"/>
      <c r="U109" s="16"/>
      <c r="V109" s="16"/>
      <c r="W109" s="16"/>
      <c r="X109" s="16"/>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241" t="s">
        <v>104</v>
      </c>
      <c r="B110" s="241"/>
      <c r="C110" s="241"/>
      <c r="D110" s="241"/>
      <c r="E110" s="63" t="s">
        <v>87</v>
      </c>
      <c r="F110" s="128"/>
      <c r="G110" s="36">
        <v>2200</v>
      </c>
      <c r="H110" s="48">
        <f t="shared" si="10"/>
        <v>0</v>
      </c>
      <c r="I110" s="59"/>
      <c r="J110" s="50"/>
      <c r="K110" s="51"/>
      <c r="L110" s="62"/>
      <c r="M110" s="16"/>
      <c r="N110" s="16"/>
      <c r="O110" s="16"/>
      <c r="P110" s="16"/>
      <c r="Q110" s="16"/>
      <c r="R110" s="16"/>
      <c r="S110" s="16"/>
      <c r="T110" s="16"/>
      <c r="U110" s="16"/>
      <c r="V110" s="16"/>
      <c r="W110" s="16"/>
      <c r="X110" s="16"/>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242" t="s">
        <v>105</v>
      </c>
      <c r="B111" s="243"/>
      <c r="C111" s="243"/>
      <c r="D111" s="244"/>
      <c r="E111" s="4" t="s">
        <v>87</v>
      </c>
      <c r="F111" s="128"/>
      <c r="G111" s="31">
        <v>1420</v>
      </c>
      <c r="H111" s="60">
        <f t="shared" si="10"/>
        <v>0</v>
      </c>
      <c r="I111" s="64"/>
      <c r="J111" s="50"/>
      <c r="K111" s="51"/>
      <c r="L111" s="62"/>
      <c r="M111" s="16"/>
      <c r="N111" s="16"/>
      <c r="O111" s="16"/>
      <c r="P111" s="16"/>
      <c r="Q111" s="16"/>
      <c r="R111" s="16"/>
      <c r="S111" s="16"/>
      <c r="T111" s="16"/>
      <c r="U111" s="16"/>
      <c r="V111" s="16"/>
      <c r="W111" s="16"/>
      <c r="X111" s="16"/>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6.5" thickBot="1">
      <c r="A112" s="236" t="s">
        <v>106</v>
      </c>
      <c r="B112" s="237"/>
      <c r="C112" s="237"/>
      <c r="D112" s="237"/>
      <c r="E112" s="123" t="s">
        <v>87</v>
      </c>
      <c r="F112" s="128"/>
      <c r="G112" s="36">
        <v>383.5</v>
      </c>
      <c r="H112" s="99">
        <f>(F112*G112)</f>
        <v>0</v>
      </c>
      <c r="I112" s="65"/>
      <c r="J112" s="66"/>
      <c r="K112" s="67"/>
      <c r="L112" s="62"/>
      <c r="M112" s="16"/>
      <c r="N112" s="16"/>
      <c r="O112" s="16"/>
      <c r="P112" s="16"/>
      <c r="Q112" s="16"/>
      <c r="R112" s="16"/>
      <c r="S112" s="16"/>
      <c r="T112" s="16"/>
      <c r="U112" s="16"/>
      <c r="V112" s="16"/>
      <c r="W112" s="16"/>
      <c r="X112" s="16"/>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6.5" thickBot="1">
      <c r="A113" s="16"/>
      <c r="B113" s="16"/>
      <c r="C113" s="16"/>
      <c r="D113" s="16"/>
      <c r="E113" s="16"/>
      <c r="F113" s="18"/>
      <c r="G113" s="125" t="s">
        <v>107</v>
      </c>
      <c r="H113" s="110">
        <f>SUM(H93:H112)</f>
        <v>0</v>
      </c>
      <c r="I113" s="68"/>
      <c r="J113" s="69"/>
      <c r="K113" s="70"/>
      <c r="L113" s="135"/>
      <c r="M113" s="7"/>
      <c r="N113" s="7"/>
      <c r="O113" s="16"/>
      <c r="P113" s="16"/>
      <c r="Q113" s="16"/>
      <c r="R113" s="16"/>
      <c r="S113" s="16"/>
      <c r="T113" s="16"/>
      <c r="U113" s="16"/>
      <c r="V113" s="16"/>
      <c r="W113" s="16"/>
      <c r="X113" s="16"/>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6"/>
      <c r="B114" s="16"/>
      <c r="C114" s="16"/>
      <c r="D114" s="16"/>
      <c r="E114" s="16"/>
      <c r="F114" s="7"/>
      <c r="G114" s="38"/>
      <c r="H114" s="22"/>
      <c r="I114" s="71"/>
      <c r="J114" s="18"/>
      <c r="K114" s="137"/>
      <c r="L114" s="136"/>
      <c r="M114" s="7"/>
      <c r="N114" s="7"/>
      <c r="O114" s="16"/>
      <c r="P114" s="16"/>
      <c r="Q114" s="16"/>
      <c r="R114" s="16"/>
      <c r="S114" s="16"/>
      <c r="T114" s="16"/>
      <c r="U114" s="16"/>
      <c r="V114" s="16"/>
      <c r="W114" s="16"/>
      <c r="X114" s="16"/>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6"/>
      <c r="B115" s="16"/>
      <c r="C115" s="16"/>
      <c r="D115" s="16"/>
      <c r="E115" s="138">
        <v>0</v>
      </c>
      <c r="F115" s="7"/>
      <c r="G115" s="38"/>
      <c r="H115" s="142">
        <f>+E115</f>
        <v>0</v>
      </c>
      <c r="I115" s="245" t="s">
        <v>130</v>
      </c>
      <c r="J115" s="230" t="s">
        <v>108</v>
      </c>
      <c r="K115" s="232"/>
      <c r="L115" s="16"/>
      <c r="M115" s="7"/>
      <c r="N115" s="233"/>
      <c r="O115" s="16"/>
      <c r="P115" s="16"/>
      <c r="Q115" s="16"/>
      <c r="R115" s="16"/>
      <c r="S115" s="16"/>
      <c r="T115" s="16"/>
      <c r="U115" s="16"/>
      <c r="V115" s="16"/>
      <c r="W115" s="16"/>
      <c r="X115" s="16"/>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6"/>
      <c r="B116" s="16"/>
      <c r="C116" s="16"/>
      <c r="D116" s="16"/>
      <c r="E116" s="16"/>
      <c r="F116" s="234" t="s">
        <v>109</v>
      </c>
      <c r="G116" s="235"/>
      <c r="H116" s="73">
        <f>H90+H113</f>
        <v>145411.60999999999</v>
      </c>
      <c r="I116" s="246"/>
      <c r="J116" s="231"/>
      <c r="K116" s="232"/>
      <c r="L116" s="16"/>
      <c r="M116" s="7"/>
      <c r="N116" s="233"/>
      <c r="O116" s="16"/>
      <c r="P116" s="16"/>
      <c r="Q116" s="16"/>
      <c r="R116" s="16"/>
      <c r="S116" s="16"/>
      <c r="T116" s="16"/>
      <c r="U116" s="16"/>
      <c r="V116" s="16"/>
      <c r="W116" s="16"/>
      <c r="X116" s="16"/>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6"/>
      <c r="B117" s="16">
        <f>1.13*1.15</f>
        <v>1.2994999999999999</v>
      </c>
      <c r="C117" s="16"/>
      <c r="D117" s="16" t="s">
        <v>173</v>
      </c>
      <c r="E117" s="27"/>
      <c r="F117" s="74" t="s">
        <v>110</v>
      </c>
      <c r="G117" s="172">
        <v>1.1000000000000001</v>
      </c>
      <c r="H117" s="116">
        <f>H116*G117-H116</f>
        <v>14541.161000000022</v>
      </c>
      <c r="I117" s="115">
        <f>+(H124-K123)*0.23</f>
        <v>-14808.157916239992</v>
      </c>
      <c r="J117" s="117">
        <f>H117-M123</f>
        <v>44029.145822000006</v>
      </c>
      <c r="K117" s="9"/>
      <c r="L117" s="9"/>
      <c r="M117" s="9"/>
      <c r="N117" s="126" t="s">
        <v>171</v>
      </c>
      <c r="O117" s="126"/>
      <c r="P117" s="16"/>
      <c r="Q117" s="16"/>
      <c r="R117" s="16"/>
      <c r="S117" s="16"/>
      <c r="T117" s="16"/>
      <c r="U117" s="16"/>
      <c r="V117" s="16"/>
      <c r="W117" s="16"/>
      <c r="X117" s="16"/>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6"/>
      <c r="B118" s="16"/>
      <c r="C118" s="16"/>
      <c r="D118" s="16"/>
      <c r="E118" s="27"/>
      <c r="F118" s="77" t="s">
        <v>111</v>
      </c>
      <c r="G118" s="78"/>
      <c r="H118" s="13">
        <f>H116+H117</f>
        <v>159952.77100000001</v>
      </c>
      <c r="I118" s="20"/>
      <c r="J118" s="79"/>
      <c r="K118" s="22"/>
      <c r="L118" s="22"/>
      <c r="M118" s="7"/>
      <c r="N118" s="126"/>
      <c r="O118" s="126"/>
      <c r="P118" s="16"/>
      <c r="Q118" s="16"/>
      <c r="R118" s="16"/>
      <c r="S118" s="16"/>
      <c r="T118" s="16"/>
      <c r="U118" s="16"/>
      <c r="V118" s="16"/>
      <c r="W118" s="16"/>
      <c r="X118" s="16"/>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A119" s="16"/>
      <c r="B119" s="16"/>
      <c r="C119" s="16"/>
      <c r="D119" s="16"/>
      <c r="E119" s="27"/>
      <c r="F119" s="124" t="s">
        <v>113</v>
      </c>
      <c r="G119" s="82">
        <v>0.06</v>
      </c>
      <c r="H119" s="13">
        <f>H118*G119</f>
        <v>9597.16626</v>
      </c>
      <c r="I119" s="83"/>
      <c r="J119" s="80"/>
      <c r="K119" s="81" t="s">
        <v>112</v>
      </c>
      <c r="L119" s="111" t="s">
        <v>131</v>
      </c>
      <c r="M119" s="7"/>
      <c r="N119" s="135"/>
      <c r="O119" s="16"/>
      <c r="P119" s="16"/>
      <c r="Q119" s="16"/>
      <c r="R119" s="16"/>
      <c r="S119" s="16"/>
      <c r="T119" s="16"/>
      <c r="U119" s="16"/>
      <c r="V119" s="16"/>
      <c r="W119" s="16"/>
      <c r="X119" s="16"/>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A120" s="16"/>
      <c r="B120" s="16"/>
      <c r="C120" s="16"/>
      <c r="D120" s="16"/>
      <c r="E120" s="27"/>
      <c r="F120" s="4" t="s">
        <v>115</v>
      </c>
      <c r="G120" s="77"/>
      <c r="H120" s="13">
        <f>H118+H119</f>
        <v>169549.93726000001</v>
      </c>
      <c r="I120" s="80"/>
      <c r="J120" s="80" t="s">
        <v>114</v>
      </c>
      <c r="K120" s="6">
        <f>+H30</f>
        <v>122431.61</v>
      </c>
      <c r="L120" s="112"/>
      <c r="M120" s="135"/>
      <c r="N120" s="7"/>
      <c r="O120" s="16"/>
      <c r="P120" s="16"/>
      <c r="Q120" s="16"/>
      <c r="R120" s="16"/>
      <c r="S120" s="16"/>
      <c r="T120" s="16"/>
      <c r="U120" s="16"/>
      <c r="V120" s="16"/>
      <c r="W120" s="16"/>
      <c r="X120" s="16"/>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row r="121" spans="1:72" ht="15.75">
      <c r="A121" s="16"/>
      <c r="B121" s="16"/>
      <c r="C121" s="16"/>
      <c r="D121" s="16"/>
      <c r="E121" s="170">
        <v>0.27500000000000002</v>
      </c>
      <c r="F121" s="124" t="s">
        <v>117</v>
      </c>
      <c r="G121" s="82">
        <v>0.2</v>
      </c>
      <c r="H121" s="13">
        <f>H120*G121</f>
        <v>33909.987452000001</v>
      </c>
      <c r="I121" s="80"/>
      <c r="J121" s="80" t="s">
        <v>116</v>
      </c>
      <c r="K121" s="6">
        <f>H58</f>
        <v>0</v>
      </c>
      <c r="L121" s="112"/>
      <c r="M121" s="135"/>
      <c r="N121" s="7"/>
      <c r="O121" s="16"/>
      <c r="P121" s="16"/>
      <c r="Q121" s="16"/>
      <c r="R121" s="16"/>
      <c r="S121" s="16"/>
      <c r="T121" s="16"/>
      <c r="U121" s="16"/>
      <c r="V121" s="16"/>
      <c r="W121" s="16"/>
      <c r="X121" s="16"/>
      <c r="Y121" s="1"/>
      <c r="Z121" s="120"/>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row>
    <row r="122" spans="1:72" ht="15.75">
      <c r="A122" s="16"/>
      <c r="B122" s="16"/>
      <c r="C122" s="16"/>
      <c r="D122" s="16"/>
      <c r="E122" s="16"/>
      <c r="F122" s="124" t="s">
        <v>119</v>
      </c>
      <c r="G122" s="74"/>
      <c r="H122" s="85">
        <f>H120+H121</f>
        <v>203459.92471200001</v>
      </c>
      <c r="I122" s="13"/>
      <c r="J122" s="80" t="s">
        <v>118</v>
      </c>
      <c r="K122" s="6">
        <f>H90-H60</f>
        <v>145411.60999999999</v>
      </c>
      <c r="L122" s="112"/>
      <c r="M122" s="84" t="s">
        <v>127</v>
      </c>
      <c r="N122" s="7"/>
      <c r="O122" s="16"/>
      <c r="P122" s="16"/>
      <c r="Q122" s="16"/>
      <c r="R122" s="16"/>
      <c r="S122" s="16"/>
      <c r="T122" s="16"/>
      <c r="U122" s="16"/>
      <c r="V122" s="16"/>
      <c r="W122" s="16"/>
      <c r="X122" s="16"/>
      <c r="Y122" s="1"/>
      <c r="Z122" s="120"/>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row>
    <row r="123" spans="1:72" ht="15.75">
      <c r="A123" s="16"/>
      <c r="B123" s="16"/>
      <c r="C123" s="16"/>
      <c r="D123" s="16"/>
      <c r="E123" s="16"/>
      <c r="F123" s="124"/>
      <c r="G123" s="87"/>
      <c r="H123" s="13"/>
      <c r="I123" s="88" t="s">
        <v>120</v>
      </c>
      <c r="J123" s="86" t="s">
        <v>56</v>
      </c>
      <c r="K123" s="6">
        <f>SUM(K120:K122)</f>
        <v>267843.21999999997</v>
      </c>
      <c r="L123" s="113">
        <f>H122-H121</f>
        <v>169549.93726000001</v>
      </c>
      <c r="M123" s="114">
        <f>+(L123-K123)*0.3</f>
        <v>-29487.984821999988</v>
      </c>
      <c r="N123" s="7"/>
      <c r="O123" s="16"/>
      <c r="P123" s="16"/>
      <c r="Q123" s="16"/>
      <c r="R123" s="16"/>
      <c r="S123" s="16"/>
      <c r="T123" s="16"/>
      <c r="U123" s="16"/>
      <c r="V123" s="16"/>
      <c r="W123" s="16"/>
      <c r="X123" s="16"/>
      <c r="Y123" s="1"/>
      <c r="Z123" s="120"/>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row>
    <row r="124" spans="1:72" ht="15.75">
      <c r="A124" s="16"/>
      <c r="B124" s="16" t="s">
        <v>121</v>
      </c>
      <c r="C124" s="16"/>
      <c r="D124" s="16"/>
      <c r="E124" s="16"/>
      <c r="F124" s="124" t="s">
        <v>126</v>
      </c>
      <c r="G124" s="90"/>
      <c r="H124" s="98">
        <f>H122+H123</f>
        <v>203459.92471200001</v>
      </c>
      <c r="I124" s="13"/>
      <c r="J124" s="89">
        <f>H122/H116</f>
        <v>1.3992000000000002</v>
      </c>
      <c r="K124" s="7"/>
      <c r="L124" s="7"/>
      <c r="M124" s="23"/>
      <c r="N124" s="7"/>
      <c r="O124" s="16"/>
      <c r="P124" s="16"/>
      <c r="Q124" s="16"/>
      <c r="R124" s="16"/>
      <c r="S124" s="16"/>
      <c r="T124" s="16"/>
      <c r="U124" s="16"/>
      <c r="V124" s="16"/>
      <c r="W124" s="16"/>
      <c r="X124" s="16"/>
      <c r="Y124" s="1"/>
      <c r="Z124" s="120"/>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row>
    <row r="125" spans="1:72" ht="15.75">
      <c r="A125" s="16"/>
      <c r="B125" s="139" t="s">
        <v>172</v>
      </c>
      <c r="C125" s="139" t="s">
        <v>123</v>
      </c>
      <c r="D125" s="140" t="s">
        <v>124</v>
      </c>
      <c r="E125" s="132"/>
      <c r="F125" s="7"/>
      <c r="G125" s="92"/>
      <c r="H125" s="9"/>
      <c r="I125" s="7"/>
      <c r="J125" s="7"/>
      <c r="K125" s="7"/>
      <c r="L125" s="7"/>
      <c r="M125" s="9"/>
      <c r="N125" s="91"/>
      <c r="O125" s="16"/>
      <c r="P125" s="16"/>
      <c r="Q125" s="16"/>
      <c r="R125" s="16"/>
      <c r="S125" s="16"/>
      <c r="T125" s="16"/>
      <c r="U125" s="16"/>
      <c r="V125" s="16"/>
      <c r="W125" s="16"/>
      <c r="X125" s="16"/>
      <c r="Y125" s="1"/>
      <c r="Z125" s="120"/>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row>
    <row r="126" spans="1:72" ht="15.75">
      <c r="A126" s="16"/>
      <c r="B126" s="141">
        <v>0.27500000000000002</v>
      </c>
      <c r="C126" s="141">
        <v>0.05</v>
      </c>
      <c r="D126" s="171">
        <f>1.275*1.05</f>
        <v>1.3387499999999999</v>
      </c>
      <c r="E126" s="16"/>
      <c r="F126" s="92"/>
      <c r="G126" s="93"/>
      <c r="H126" s="9"/>
      <c r="I126" s="7"/>
      <c r="J126" s="7"/>
      <c r="K126" s="7"/>
      <c r="L126" s="7"/>
      <c r="M126" s="9"/>
      <c r="N126" s="7"/>
      <c r="O126" s="16"/>
      <c r="P126" s="16"/>
      <c r="Q126" s="16"/>
      <c r="R126" s="16"/>
      <c r="S126" s="16"/>
      <c r="T126" s="16"/>
      <c r="U126" s="16"/>
      <c r="V126" s="16"/>
      <c r="W126" s="16"/>
      <c r="X126" s="16"/>
      <c r="Y126" s="1"/>
      <c r="Z126" s="120"/>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row>
    <row r="127" spans="1:72" ht="15.75">
      <c r="A127" s="16"/>
      <c r="B127" s="16"/>
      <c r="C127" s="16"/>
      <c r="D127" s="170">
        <v>0.33879999999999999</v>
      </c>
      <c r="E127" s="16"/>
      <c r="F127" s="23"/>
      <c r="G127" s="94"/>
      <c r="H127" s="93"/>
      <c r="I127" s="27"/>
      <c r="J127" s="7"/>
      <c r="K127" s="7"/>
      <c r="L127" s="7"/>
      <c r="M127" s="7"/>
      <c r="N127" s="7"/>
      <c r="O127" s="16"/>
      <c r="P127" s="16"/>
      <c r="Q127" s="16"/>
      <c r="R127" s="16"/>
      <c r="S127" s="16"/>
      <c r="T127" s="16"/>
      <c r="U127" s="16"/>
      <c r="V127" s="16"/>
      <c r="W127" s="16"/>
      <c r="X127" s="16"/>
      <c r="Y127" s="1"/>
      <c r="Z127" s="120"/>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row>
    <row r="128" spans="1:72" ht="15.75">
      <c r="A128" s="1"/>
      <c r="B128" s="1"/>
      <c r="C128" s="1"/>
      <c r="D128" s="1"/>
      <c r="E128" s="1"/>
      <c r="F128" s="23"/>
      <c r="G128" s="94"/>
      <c r="H128" s="93"/>
      <c r="I128" s="95"/>
      <c r="J128" s="18"/>
      <c r="K128" s="18"/>
      <c r="L128" s="18"/>
      <c r="M128" s="18"/>
      <c r="N128" s="18"/>
      <c r="O128" s="1"/>
      <c r="P128" s="1"/>
      <c r="Q128" s="1"/>
      <c r="R128" s="1"/>
      <c r="S128" s="1"/>
      <c r="T128" s="1"/>
      <c r="U128" s="1"/>
      <c r="V128" s="1"/>
      <c r="W128" s="1"/>
      <c r="X128" s="1"/>
      <c r="Y128" s="1"/>
      <c r="Z128" s="120"/>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row>
    <row r="129" spans="1:72" ht="15.75">
      <c r="A129" s="1"/>
      <c r="B129" s="1"/>
      <c r="C129" s="1"/>
      <c r="D129" s="1"/>
      <c r="E129" s="1"/>
      <c r="F129" s="23"/>
      <c r="G129" s="76"/>
      <c r="H129" s="76"/>
      <c r="I129" s="18"/>
      <c r="J129" s="18"/>
      <c r="K129" s="18"/>
      <c r="L129" s="18"/>
      <c r="M129" s="18"/>
      <c r="N129" s="18"/>
      <c r="O129" s="1"/>
      <c r="P129" s="1"/>
      <c r="Q129" s="1"/>
      <c r="R129" s="1"/>
      <c r="S129" s="1"/>
      <c r="T129" s="1"/>
      <c r="U129" s="1"/>
      <c r="V129" s="1"/>
      <c r="W129" s="1"/>
      <c r="X129" s="1"/>
      <c r="Y129" s="1"/>
      <c r="Z129" s="120"/>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row>
    <row r="130" spans="1:72" ht="15.75">
      <c r="A130" s="1"/>
      <c r="B130" s="1"/>
      <c r="C130" s="1"/>
      <c r="D130" s="1"/>
      <c r="E130" s="1"/>
      <c r="F130" s="23"/>
      <c r="G130" s="5"/>
      <c r="H130" s="1"/>
      <c r="I130" s="1"/>
      <c r="J130" s="18"/>
      <c r="K130" s="18"/>
      <c r="L130" s="18"/>
      <c r="M130" s="18"/>
      <c r="N130" s="18"/>
      <c r="O130" s="1"/>
      <c r="P130" s="1"/>
      <c r="Q130" s="1"/>
      <c r="R130" s="1"/>
      <c r="S130" s="1"/>
      <c r="T130" s="1"/>
      <c r="U130" s="1"/>
      <c r="V130" s="1"/>
      <c r="W130" s="1"/>
      <c r="X130" s="1"/>
      <c r="Y130" s="1"/>
      <c r="Z130" s="120"/>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row>
    <row r="131" spans="1:72" ht="15.75">
      <c r="A131" s="1"/>
      <c r="B131" s="1"/>
      <c r="C131" s="1"/>
      <c r="D131" s="1"/>
      <c r="E131" s="1"/>
      <c r="F131" s="1"/>
      <c r="G131" s="18"/>
      <c r="H131" s="41"/>
      <c r="I131" s="1"/>
      <c r="J131" s="1"/>
      <c r="K131" s="1"/>
      <c r="L131" s="1"/>
      <c r="M131" s="1"/>
      <c r="N131" s="1"/>
      <c r="O131" s="1"/>
      <c r="P131" s="1"/>
      <c r="Q131" s="1"/>
      <c r="R131" s="1"/>
      <c r="S131" s="1"/>
      <c r="T131" s="1"/>
      <c r="U131" s="1"/>
      <c r="V131" s="1"/>
      <c r="W131" s="1"/>
      <c r="X131" s="1"/>
      <c r="Y131" s="1"/>
      <c r="Z131" s="120"/>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row>
    <row r="132" spans="1:72" ht="15.75">
      <c r="A132" s="1"/>
      <c r="B132" s="1"/>
      <c r="C132" s="96"/>
      <c r="D132" s="1"/>
      <c r="E132" s="1"/>
      <c r="F132" s="1"/>
      <c r="G132" s="1"/>
      <c r="H132" s="1"/>
      <c r="I132" s="1"/>
      <c r="J132" s="1"/>
      <c r="K132" s="1"/>
      <c r="L132" s="1"/>
      <c r="M132" s="1"/>
      <c r="N132" s="1"/>
      <c r="O132" s="1"/>
      <c r="P132" s="1"/>
      <c r="Q132" s="1"/>
      <c r="R132" s="1"/>
      <c r="S132" s="1"/>
      <c r="T132" s="1"/>
      <c r="U132" s="1"/>
      <c r="V132" s="1"/>
      <c r="W132" s="1"/>
      <c r="X132" s="1"/>
      <c r="Y132" s="1"/>
      <c r="Z132" s="120"/>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row>
    <row r="133" spans="1:72" ht="15.75">
      <c r="A133" s="1"/>
      <c r="B133" s="1"/>
      <c r="C133" s="96"/>
      <c r="D133" s="1"/>
      <c r="E133" s="1"/>
      <c r="F133" s="1"/>
      <c r="G133" s="18"/>
      <c r="H133" s="41"/>
      <c r="I133" s="1"/>
      <c r="J133" s="1"/>
      <c r="K133" s="1"/>
      <c r="L133" s="1"/>
      <c r="M133" s="1"/>
      <c r="N133" s="1"/>
      <c r="O133" s="1"/>
      <c r="P133" s="1"/>
      <c r="Q133" s="1"/>
      <c r="R133" s="1"/>
      <c r="S133" s="1"/>
      <c r="T133" s="1"/>
      <c r="U133" s="1"/>
      <c r="V133" s="1"/>
      <c r="W133" s="1"/>
      <c r="X133" s="1"/>
      <c r="Y133" s="1"/>
      <c r="Z133" s="120"/>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row>
    <row r="134" spans="1:72" ht="15.75">
      <c r="A134" s="1"/>
      <c r="B134" s="1"/>
      <c r="C134" s="96"/>
      <c r="D134" s="1"/>
      <c r="E134" s="1"/>
      <c r="F134" s="1"/>
      <c r="G134" s="1"/>
      <c r="H134" s="1"/>
      <c r="I134" s="1"/>
      <c r="J134" s="1"/>
      <c r="K134" s="1"/>
      <c r="L134" s="1"/>
      <c r="M134" s="1"/>
      <c r="N134" s="1"/>
      <c r="O134" s="1"/>
      <c r="P134" s="1"/>
      <c r="Q134" s="1"/>
      <c r="R134" s="1"/>
      <c r="S134" s="1"/>
      <c r="T134" s="1"/>
      <c r="U134" s="1"/>
      <c r="V134" s="1"/>
      <c r="W134" s="1"/>
      <c r="X134" s="1"/>
      <c r="Y134" s="1"/>
      <c r="Z134" s="120"/>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row>
    <row r="135" spans="1:72" ht="15.75">
      <c r="A135" s="1"/>
      <c r="B135" s="1"/>
      <c r="C135" s="96"/>
      <c r="D135" s="1"/>
      <c r="E135" s="1"/>
      <c r="F135" s="1"/>
      <c r="G135" s="1"/>
      <c r="H135" s="1"/>
      <c r="I135" s="1"/>
      <c r="J135" s="1"/>
      <c r="K135" s="1"/>
      <c r="L135" s="1"/>
      <c r="M135" s="1"/>
      <c r="N135" s="1"/>
      <c r="O135" s="1"/>
      <c r="P135" s="1"/>
      <c r="Q135" s="1"/>
      <c r="R135" s="1"/>
      <c r="S135" s="1"/>
      <c r="T135" s="1"/>
      <c r="U135" s="1"/>
      <c r="V135" s="1"/>
      <c r="W135" s="1"/>
      <c r="X135" s="1"/>
      <c r="Y135" s="1"/>
      <c r="Z135" s="120"/>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row>
    <row r="136" spans="1:72" ht="15.75">
      <c r="A136" s="1"/>
      <c r="B136" s="1"/>
      <c r="C136" s="40"/>
      <c r="D136" s="96"/>
      <c r="E136" s="96"/>
      <c r="F136" s="1"/>
      <c r="G136" s="1"/>
      <c r="H136" s="1"/>
      <c r="I136" s="1"/>
      <c r="J136" s="1"/>
      <c r="K136" s="1"/>
      <c r="L136" s="1"/>
      <c r="M136" s="1"/>
      <c r="N136" s="1"/>
      <c r="O136" s="1"/>
      <c r="P136" s="1"/>
      <c r="Q136" s="1"/>
      <c r="R136" s="1"/>
      <c r="S136" s="1"/>
      <c r="T136" s="1"/>
      <c r="U136" s="1"/>
      <c r="V136" s="1"/>
      <c r="W136" s="1"/>
      <c r="X136" s="1"/>
      <c r="Y136" s="1"/>
      <c r="Z136" s="120"/>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row>
    <row r="137" spans="1:72" ht="15.75">
      <c r="A137" s="1"/>
      <c r="B137" s="96"/>
      <c r="C137" s="1"/>
      <c r="D137" s="1"/>
      <c r="E137" s="1"/>
      <c r="F137" s="1"/>
      <c r="G137" s="1"/>
      <c r="H137" s="1"/>
      <c r="I137" s="1"/>
      <c r="J137" s="1"/>
      <c r="K137" s="1"/>
      <c r="L137" s="1"/>
      <c r="M137" s="1"/>
      <c r="N137" s="1"/>
      <c r="O137" s="1"/>
      <c r="P137" s="1"/>
      <c r="Q137" s="1"/>
      <c r="R137" s="1"/>
      <c r="S137" s="1"/>
      <c r="T137" s="1"/>
      <c r="U137" s="1"/>
      <c r="V137" s="1"/>
      <c r="W137" s="1"/>
      <c r="X137" s="1"/>
      <c r="Y137" s="1"/>
      <c r="Z137" s="120"/>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row>
    <row r="138" spans="1:72" ht="15.75">
      <c r="A138" s="1"/>
      <c r="B138" s="96"/>
      <c r="C138" s="1"/>
      <c r="D138" s="1"/>
      <c r="E138" s="1"/>
      <c r="F138" s="1"/>
      <c r="G138" s="1"/>
      <c r="H138" s="1"/>
      <c r="I138" s="1"/>
      <c r="J138" s="1"/>
      <c r="K138" s="1"/>
      <c r="L138" s="1"/>
      <c r="M138" s="1"/>
      <c r="N138" s="1"/>
      <c r="O138" s="1"/>
      <c r="P138" s="1"/>
      <c r="Q138" s="1"/>
      <c r="R138" s="1"/>
      <c r="S138" s="1"/>
      <c r="T138" s="1"/>
      <c r="U138" s="1"/>
      <c r="V138" s="1"/>
      <c r="W138" s="1"/>
      <c r="X138" s="1"/>
      <c r="Y138" s="1"/>
      <c r="Z138" s="120"/>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row>
    <row r="139" spans="1:72" ht="15.75">
      <c r="A139" s="1"/>
      <c r="B139" s="96"/>
      <c r="C139" s="96"/>
      <c r="D139" s="96"/>
      <c r="E139" s="96"/>
      <c r="F139" s="1"/>
      <c r="G139" s="1"/>
      <c r="H139" s="1"/>
      <c r="I139" s="1"/>
      <c r="J139" s="1"/>
      <c r="K139" s="1"/>
      <c r="L139" s="1"/>
      <c r="M139" s="1"/>
      <c r="N139" s="1"/>
      <c r="O139" s="1"/>
      <c r="P139" s="1"/>
      <c r="Q139" s="1"/>
      <c r="R139" s="1"/>
      <c r="S139" s="1"/>
      <c r="T139" s="1"/>
      <c r="U139" s="1"/>
      <c r="V139" s="1"/>
      <c r="W139" s="1"/>
      <c r="X139" s="1"/>
      <c r="Y139" s="1"/>
      <c r="Z139" s="120"/>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row>
    <row r="140" spans="1:72" ht="15.75">
      <c r="A140" s="1"/>
      <c r="B140" s="1"/>
      <c r="C140" s="1"/>
      <c r="D140" s="1"/>
      <c r="E140" s="1"/>
      <c r="F140" s="96"/>
      <c r="G140" s="72"/>
      <c r="H140" s="1"/>
      <c r="I140" s="1"/>
      <c r="J140" s="1"/>
      <c r="K140" s="1"/>
      <c r="L140" s="1"/>
      <c r="M140" s="1"/>
      <c r="N140" s="1"/>
      <c r="O140" s="1"/>
      <c r="P140" s="1"/>
      <c r="Q140" s="1"/>
      <c r="R140" s="1"/>
      <c r="S140" s="1"/>
      <c r="T140" s="1"/>
      <c r="U140" s="1"/>
      <c r="V140" s="1"/>
      <c r="W140" s="1"/>
      <c r="X140" s="1"/>
      <c r="Y140" s="1"/>
      <c r="Z140" s="120"/>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row>
    <row r="141" spans="1:72" ht="15.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20"/>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row>
    <row r="142" spans="1:72" ht="15.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20"/>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row>
    <row r="143" spans="1:72" ht="15.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20"/>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row>
    <row r="144" spans="1:72" ht="15.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20"/>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row>
    <row r="145" spans="1:72" ht="15.75">
      <c r="A145" s="1"/>
      <c r="B145" s="1"/>
      <c r="C145" s="1"/>
      <c r="D145" s="1"/>
      <c r="E145" s="1"/>
      <c r="F145" s="1"/>
      <c r="G145" s="1"/>
      <c r="H145" s="1"/>
      <c r="I145" s="1"/>
      <c r="J145" s="1"/>
      <c r="K145" s="1"/>
      <c r="L145" s="1"/>
      <c r="O145" s="1"/>
      <c r="P145" s="1"/>
      <c r="Q145" s="1"/>
      <c r="R145" s="1"/>
      <c r="S145" s="1"/>
      <c r="T145" s="1"/>
      <c r="U145" s="1"/>
      <c r="V145" s="1"/>
      <c r="W145" s="1"/>
      <c r="X145" s="1"/>
      <c r="Y145" s="1"/>
      <c r="Z145" s="120"/>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row>
    <row r="146" spans="1:72" ht="15.75">
      <c r="F146" s="1"/>
      <c r="G146" s="1"/>
      <c r="H146" s="1"/>
      <c r="I146" s="1"/>
      <c r="J146" s="1"/>
      <c r="K146" s="1"/>
      <c r="L146" s="1"/>
      <c r="O146" s="1"/>
      <c r="P146" s="1"/>
      <c r="Q146" s="1"/>
      <c r="R146" s="1"/>
      <c r="S146" s="1"/>
      <c r="T146" s="1"/>
      <c r="U146" s="1"/>
      <c r="V146" s="1"/>
      <c r="W146" s="1"/>
      <c r="X146" s="1"/>
      <c r="Y146" s="1"/>
      <c r="Z146" s="120"/>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row>
    <row r="147" spans="1:72" ht="15.75">
      <c r="J147" s="1"/>
      <c r="K147" s="1"/>
      <c r="L147" s="1"/>
      <c r="M147" s="1"/>
      <c r="N147" s="1"/>
      <c r="O147" s="1"/>
      <c r="P147" s="1"/>
      <c r="Q147" s="1"/>
      <c r="R147" s="1"/>
      <c r="S147" s="1"/>
      <c r="T147" s="1"/>
      <c r="U147" s="1"/>
      <c r="V147" s="1"/>
      <c r="W147" s="1"/>
      <c r="X147" s="1"/>
      <c r="Y147" s="1"/>
      <c r="Z147" s="120"/>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row>
  </sheetData>
  <mergeCells count="103">
    <mergeCell ref="A10:D10"/>
    <mergeCell ref="A11:D11"/>
    <mergeCell ref="A12:D12"/>
    <mergeCell ref="A13:D13"/>
    <mergeCell ref="A14:D14"/>
    <mergeCell ref="A15:D15"/>
    <mergeCell ref="A1:H1"/>
    <mergeCell ref="A2:H2"/>
    <mergeCell ref="B5:J5"/>
    <mergeCell ref="A8:D8"/>
    <mergeCell ref="J8:M8"/>
    <mergeCell ref="A9:D9"/>
    <mergeCell ref="A22:D22"/>
    <mergeCell ref="A23:D23"/>
    <mergeCell ref="A24:D24"/>
    <mergeCell ref="A25:D25"/>
    <mergeCell ref="L25:Q28"/>
    <mergeCell ref="A26:D26"/>
    <mergeCell ref="A27:D27"/>
    <mergeCell ref="A28:D28"/>
    <mergeCell ref="A16:D16"/>
    <mergeCell ref="A17:D17"/>
    <mergeCell ref="A18:D18"/>
    <mergeCell ref="A19:D19"/>
    <mergeCell ref="A20:D20"/>
    <mergeCell ref="A21:D21"/>
    <mergeCell ref="A36:D36"/>
    <mergeCell ref="A37:D37"/>
    <mergeCell ref="A38:D38"/>
    <mergeCell ref="A39:D39"/>
    <mergeCell ref="A40:D40"/>
    <mergeCell ref="A41:D41"/>
    <mergeCell ref="A29:D29"/>
    <mergeCell ref="O32:U32"/>
    <mergeCell ref="V32:X32"/>
    <mergeCell ref="A33:D33"/>
    <mergeCell ref="A34:D34"/>
    <mergeCell ref="A35:D35"/>
    <mergeCell ref="A48:D48"/>
    <mergeCell ref="A49:D49"/>
    <mergeCell ref="A51:D51"/>
    <mergeCell ref="A52:D52"/>
    <mergeCell ref="A53:D53"/>
    <mergeCell ref="A54:D54"/>
    <mergeCell ref="A42:D42"/>
    <mergeCell ref="A43:D43"/>
    <mergeCell ref="A44:D44"/>
    <mergeCell ref="A45:D45"/>
    <mergeCell ref="A46:D46"/>
    <mergeCell ref="A47:D47"/>
    <mergeCell ref="A64:D64"/>
    <mergeCell ref="A65:D65"/>
    <mergeCell ref="A66:D66"/>
    <mergeCell ref="A67:D67"/>
    <mergeCell ref="A68:D68"/>
    <mergeCell ref="A69:D69"/>
    <mergeCell ref="A55:D55"/>
    <mergeCell ref="A56:D56"/>
    <mergeCell ref="A59:D59"/>
    <mergeCell ref="A61:D61"/>
    <mergeCell ref="A62:D62"/>
    <mergeCell ref="A63:D63"/>
    <mergeCell ref="J82:K82"/>
    <mergeCell ref="A83:D83"/>
    <mergeCell ref="A84:D84"/>
    <mergeCell ref="A71:B71"/>
    <mergeCell ref="A72:D72"/>
    <mergeCell ref="A73:D73"/>
    <mergeCell ref="A74:D74"/>
    <mergeCell ref="A76:B76"/>
    <mergeCell ref="A77:D77"/>
    <mergeCell ref="A86:B86"/>
    <mergeCell ref="A87:D87"/>
    <mergeCell ref="A88:D88"/>
    <mergeCell ref="A92:D92"/>
    <mergeCell ref="A93:D93"/>
    <mergeCell ref="A94:D94"/>
    <mergeCell ref="A78:D78"/>
    <mergeCell ref="A79:D79"/>
    <mergeCell ref="A82:B82"/>
    <mergeCell ref="A101:D101"/>
    <mergeCell ref="A102:D102"/>
    <mergeCell ref="A103:D103"/>
    <mergeCell ref="A104:D104"/>
    <mergeCell ref="A105:D105"/>
    <mergeCell ref="A106:D106"/>
    <mergeCell ref="A95:D95"/>
    <mergeCell ref="A96:D96"/>
    <mergeCell ref="A97:D97"/>
    <mergeCell ref="A98:D98"/>
    <mergeCell ref="A99:D99"/>
    <mergeCell ref="A100:D100"/>
    <mergeCell ref="I115:I116"/>
    <mergeCell ref="J115:J116"/>
    <mergeCell ref="K115:K116"/>
    <mergeCell ref="N115:N116"/>
    <mergeCell ref="F116:G116"/>
    <mergeCell ref="A107:D107"/>
    <mergeCell ref="A108:D108"/>
    <mergeCell ref="A109:D109"/>
    <mergeCell ref="A110:D110"/>
    <mergeCell ref="A111:D111"/>
    <mergeCell ref="A112:D112"/>
  </mergeCells>
  <pageMargins left="0.7" right="0.7" top="0.75" bottom="0.75" header="0.3" footer="0.3"/>
  <pageSetup paperSize="9" scale="23" fitToWidth="0" orientation="landscape" horizontalDpi="300" verticalDpi="300" r:id="rId1"/>
  <rowBreaks count="1" manualBreakCount="1">
    <brk id="126"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D41DB-EFB2-4DB0-88C3-97F44DADAF53}">
  <sheetPr>
    <pageSetUpPr fitToPage="1"/>
  </sheetPr>
  <dimension ref="A1:BT120"/>
  <sheetViews>
    <sheetView view="pageBreakPreview" topLeftCell="A55" zoomScale="70" zoomScaleNormal="70" zoomScaleSheetLayoutView="70" workbookViewId="0">
      <selection activeCell="H97" sqref="H97"/>
    </sheetView>
  </sheetViews>
  <sheetFormatPr baseColWidth="10" defaultColWidth="10.7109375" defaultRowHeight="15"/>
  <cols>
    <col min="4" max="4" width="14.5703125" customWidth="1"/>
    <col min="8" max="8" width="15.42578125" customWidth="1"/>
    <col min="10" max="10" width="13" customWidth="1"/>
    <col min="11" max="12" width="13.42578125" customWidth="1"/>
    <col min="13" max="13" width="12.5703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136</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180</v>
      </c>
      <c r="B9" s="274"/>
      <c r="C9" s="274"/>
      <c r="D9" s="275"/>
      <c r="E9" s="4" t="s">
        <v>11</v>
      </c>
      <c r="F9" s="128"/>
      <c r="G9" s="129"/>
      <c r="H9" s="148">
        <f>G9*F9</f>
        <v>0</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85"/>
      <c r="B10" s="285"/>
      <c r="C10" s="285"/>
      <c r="D10" s="285"/>
      <c r="E10" s="4" t="s">
        <v>11</v>
      </c>
      <c r="F10" s="128"/>
      <c r="G10" s="129"/>
      <c r="H10" s="148">
        <f t="shared" ref="H10:H16" si="0">G10*F10</f>
        <v>0</v>
      </c>
      <c r="I10" s="134"/>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82"/>
      <c r="B11" s="283"/>
      <c r="C11" s="283"/>
      <c r="D11" s="284"/>
      <c r="E11" s="4" t="s">
        <v>11</v>
      </c>
      <c r="F11" s="128"/>
      <c r="G11" s="129"/>
      <c r="H11" s="148">
        <f t="shared" si="0"/>
        <v>0</v>
      </c>
      <c r="I11" s="134"/>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82"/>
      <c r="B12" s="283"/>
      <c r="C12" s="283"/>
      <c r="D12" s="284"/>
      <c r="E12" s="4" t="s">
        <v>11</v>
      </c>
      <c r="F12" s="128"/>
      <c r="G12" s="129"/>
      <c r="H12" s="148">
        <f t="shared" si="0"/>
        <v>0</v>
      </c>
      <c r="I12" s="134"/>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82"/>
      <c r="B13" s="283"/>
      <c r="C13" s="283"/>
      <c r="D13" s="284"/>
      <c r="E13" s="4" t="s">
        <v>11</v>
      </c>
      <c r="F13" s="128"/>
      <c r="G13" s="129"/>
      <c r="H13" s="148">
        <f t="shared" si="0"/>
        <v>0</v>
      </c>
      <c r="I13" s="134"/>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82"/>
      <c r="B14" s="283"/>
      <c r="C14" s="283"/>
      <c r="D14" s="284"/>
      <c r="E14" s="4" t="s">
        <v>11</v>
      </c>
      <c r="F14" s="128"/>
      <c r="G14" s="129"/>
      <c r="H14" s="148">
        <f t="shared" si="0"/>
        <v>0</v>
      </c>
      <c r="I14" s="134"/>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82"/>
      <c r="B15" s="283"/>
      <c r="C15" s="283"/>
      <c r="D15" s="284"/>
      <c r="E15" s="4" t="s">
        <v>11</v>
      </c>
      <c r="F15" s="128"/>
      <c r="G15" s="129"/>
      <c r="H15" s="148">
        <f t="shared" si="0"/>
        <v>0</v>
      </c>
      <c r="I15" s="134"/>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c r="B16" s="267"/>
      <c r="C16" s="267"/>
      <c r="D16" s="268"/>
      <c r="E16" s="4" t="s">
        <v>11</v>
      </c>
      <c r="F16" s="128"/>
      <c r="G16" s="129"/>
      <c r="H16" s="148">
        <f t="shared" si="0"/>
        <v>0</v>
      </c>
      <c r="I16" s="134">
        <f>H16*1.455</f>
        <v>0</v>
      </c>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16"/>
      <c r="B17" s="16"/>
      <c r="C17" s="16"/>
      <c r="D17" s="16"/>
      <c r="E17" s="16"/>
      <c r="F17" s="16"/>
      <c r="G17" s="6" t="s">
        <v>12</v>
      </c>
      <c r="H17" s="6">
        <f>SUM(H9:H16)</f>
        <v>0</v>
      </c>
      <c r="I17" s="134"/>
      <c r="J17" s="2"/>
      <c r="K17" s="139"/>
      <c r="L17" s="139"/>
      <c r="M17" s="143"/>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
      <c r="B18" s="16"/>
      <c r="C18" s="16"/>
      <c r="D18" s="16"/>
      <c r="E18" s="16"/>
      <c r="F18" s="16"/>
      <c r="G18" s="16"/>
      <c r="H18" s="30"/>
      <c r="I18" s="30"/>
      <c r="J18" s="144"/>
      <c r="K18" s="144"/>
      <c r="L18" s="16"/>
      <c r="M18" s="3"/>
      <c r="N18" s="16"/>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3" t="s">
        <v>13</v>
      </c>
      <c r="B19" s="7"/>
      <c r="C19" s="7"/>
      <c r="D19" s="7"/>
      <c r="E19" s="7"/>
      <c r="F19" s="7"/>
      <c r="G19" s="8"/>
      <c r="H19" s="9"/>
      <c r="I19" s="9"/>
      <c r="J19" s="10"/>
      <c r="K19" s="7"/>
      <c r="L19" s="7"/>
      <c r="M19" s="7"/>
      <c r="N19" s="7"/>
      <c r="O19" s="269" t="s">
        <v>14</v>
      </c>
      <c r="P19" s="270"/>
      <c r="Q19" s="270"/>
      <c r="R19" s="270"/>
      <c r="S19" s="270"/>
      <c r="T19" s="270"/>
      <c r="U19" s="271"/>
      <c r="V19" s="263" t="s">
        <v>15</v>
      </c>
      <c r="W19" s="263"/>
      <c r="X19" s="264"/>
      <c r="Y19" s="1" t="s">
        <v>157</v>
      </c>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31.5">
      <c r="A20" s="265" t="s">
        <v>16</v>
      </c>
      <c r="B20" s="265"/>
      <c r="C20" s="265"/>
      <c r="D20" s="265"/>
      <c r="E20" s="121" t="s">
        <v>8</v>
      </c>
      <c r="F20" s="121" t="s">
        <v>9</v>
      </c>
      <c r="G20" s="121" t="s">
        <v>159</v>
      </c>
      <c r="H20" s="121" t="s">
        <v>0</v>
      </c>
      <c r="I20" s="121" t="s">
        <v>9</v>
      </c>
      <c r="J20" s="121" t="s">
        <v>17</v>
      </c>
      <c r="K20" s="121" t="s">
        <v>0</v>
      </c>
      <c r="L20" s="121" t="s">
        <v>9</v>
      </c>
      <c r="M20" s="11" t="s">
        <v>160</v>
      </c>
      <c r="N20" s="121" t="s">
        <v>0</v>
      </c>
      <c r="O20" s="121" t="s">
        <v>18</v>
      </c>
      <c r="P20" s="121" t="s">
        <v>19</v>
      </c>
      <c r="Q20" s="121" t="s">
        <v>20</v>
      </c>
      <c r="R20" s="121" t="s">
        <v>21</v>
      </c>
      <c r="S20" s="121" t="s">
        <v>22</v>
      </c>
      <c r="T20" s="121" t="s">
        <v>23</v>
      </c>
      <c r="U20" s="121" t="s">
        <v>24</v>
      </c>
      <c r="V20" s="11" t="s">
        <v>25</v>
      </c>
      <c r="W20" s="11" t="s">
        <v>24</v>
      </c>
      <c r="X20" s="11" t="s">
        <v>26</v>
      </c>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42" t="s">
        <v>30</v>
      </c>
      <c r="B21" s="243"/>
      <c r="C21" s="243"/>
      <c r="D21" s="244"/>
      <c r="E21" s="124" t="s">
        <v>28</v>
      </c>
      <c r="F21" s="128"/>
      <c r="G21" s="12">
        <v>390.39</v>
      </c>
      <c r="H21" s="12">
        <f t="shared" ref="H21:H35" si="1">F21*G21</f>
        <v>0</v>
      </c>
      <c r="I21" s="128"/>
      <c r="J21" s="13">
        <v>358.81</v>
      </c>
      <c r="K21" s="13">
        <f t="shared" ref="K21:K43" si="2">I21*J21</f>
        <v>0</v>
      </c>
      <c r="L21" s="129"/>
      <c r="M21" s="13">
        <v>538.27</v>
      </c>
      <c r="N21" s="13">
        <f t="shared" ref="N21:N43" si="3">L21*M21</f>
        <v>0</v>
      </c>
      <c r="O21" s="107"/>
      <c r="P21" s="107"/>
      <c r="Q21" s="107"/>
      <c r="R21" s="107"/>
      <c r="S21" s="107"/>
      <c r="T21" s="107"/>
      <c r="U21" s="107"/>
      <c r="V21" s="15">
        <f t="shared" ref="V21:V43" si="4">+O21+P21+Q21+R21+S21+T21+U21-W21-X21</f>
        <v>0</v>
      </c>
      <c r="W21" s="107"/>
      <c r="X21" s="107"/>
      <c r="Y21" s="16"/>
      <c r="Z21" s="17"/>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row>
    <row r="22" spans="1:72" ht="15.75">
      <c r="A22" s="260" t="s">
        <v>163</v>
      </c>
      <c r="B22" s="260"/>
      <c r="C22" s="260"/>
      <c r="D22" s="260"/>
      <c r="E22" s="124" t="s">
        <v>28</v>
      </c>
      <c r="F22" s="128"/>
      <c r="G22" s="12">
        <v>317.98</v>
      </c>
      <c r="H22" s="12">
        <f t="shared" si="1"/>
        <v>0</v>
      </c>
      <c r="I22" s="128"/>
      <c r="J22" s="13">
        <v>326.25</v>
      </c>
      <c r="K22" s="13">
        <f t="shared" si="2"/>
        <v>0</v>
      </c>
      <c r="L22" s="129"/>
      <c r="M22" s="13">
        <v>489.37</v>
      </c>
      <c r="N22" s="13">
        <f t="shared" si="3"/>
        <v>0</v>
      </c>
      <c r="O22" s="107"/>
      <c r="P22" s="107"/>
      <c r="Q22" s="107"/>
      <c r="R22" s="107"/>
      <c r="S22" s="107"/>
      <c r="T22" s="107"/>
      <c r="U22" s="107"/>
      <c r="V22" s="15">
        <f t="shared" si="4"/>
        <v>0</v>
      </c>
      <c r="W22" s="107"/>
      <c r="X22" s="107"/>
      <c r="Y22" s="16" t="s">
        <v>168</v>
      </c>
      <c r="Z22" s="17"/>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row>
    <row r="23" spans="1:72" s="102" customFormat="1" ht="15.75">
      <c r="A23" s="242" t="s">
        <v>31</v>
      </c>
      <c r="B23" s="243"/>
      <c r="C23" s="243"/>
      <c r="D23" s="244"/>
      <c r="E23" s="124" t="s">
        <v>28</v>
      </c>
      <c r="F23" s="128">
        <f>9.5*5</f>
        <v>47.5</v>
      </c>
      <c r="G23" s="14">
        <v>390.39</v>
      </c>
      <c r="H23" s="12">
        <f t="shared" si="1"/>
        <v>18543.524999999998</v>
      </c>
      <c r="I23" s="128">
        <v>6</v>
      </c>
      <c r="J23" s="13">
        <v>358.81</v>
      </c>
      <c r="K23" s="13">
        <f t="shared" si="2"/>
        <v>2152.86</v>
      </c>
      <c r="L23" s="129"/>
      <c r="M23" s="13">
        <v>538.22</v>
      </c>
      <c r="N23" s="13">
        <f t="shared" si="3"/>
        <v>0</v>
      </c>
      <c r="O23" s="107"/>
      <c r="P23" s="107"/>
      <c r="Q23" s="107"/>
      <c r="R23" s="107"/>
      <c r="S23" s="107"/>
      <c r="T23" s="107"/>
      <c r="U23" s="107"/>
      <c r="V23" s="15">
        <f t="shared" si="4"/>
        <v>0</v>
      </c>
      <c r="W23" s="107"/>
      <c r="X23" s="107"/>
      <c r="Y23" s="7" t="s">
        <v>161</v>
      </c>
      <c r="Z23" s="101"/>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row>
    <row r="24" spans="1:72" s="106" customFormat="1" ht="15.75">
      <c r="A24" s="242" t="s">
        <v>32</v>
      </c>
      <c r="B24" s="243"/>
      <c r="C24" s="243"/>
      <c r="D24" s="244"/>
      <c r="E24" s="124" t="s">
        <v>28</v>
      </c>
      <c r="F24" s="128"/>
      <c r="G24" s="14">
        <v>317.98</v>
      </c>
      <c r="H24" s="12">
        <f t="shared" si="1"/>
        <v>0</v>
      </c>
      <c r="I24" s="128"/>
      <c r="J24" s="13">
        <v>244.27</v>
      </c>
      <c r="K24" s="13">
        <f t="shared" si="2"/>
        <v>0</v>
      </c>
      <c r="L24" s="129"/>
      <c r="M24" s="13">
        <v>489.37</v>
      </c>
      <c r="N24" s="13">
        <f t="shared" si="3"/>
        <v>0</v>
      </c>
      <c r="O24" s="107"/>
      <c r="P24" s="107"/>
      <c r="Q24" s="107"/>
      <c r="R24" s="107"/>
      <c r="S24" s="107"/>
      <c r="T24" s="107"/>
      <c r="U24" s="107"/>
      <c r="V24" s="15">
        <f t="shared" si="4"/>
        <v>0</v>
      </c>
      <c r="W24" s="107"/>
      <c r="X24" s="107"/>
      <c r="Y24" s="104" t="s">
        <v>162</v>
      </c>
      <c r="Z24" s="105"/>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c r="BN24" s="104"/>
      <c r="BO24" s="104"/>
      <c r="BP24" s="104"/>
      <c r="BQ24" s="104"/>
      <c r="BR24" s="104"/>
      <c r="BS24" s="104"/>
      <c r="BT24" s="104"/>
    </row>
    <row r="25" spans="1:72" ht="15.75">
      <c r="A25" s="242" t="s">
        <v>33</v>
      </c>
      <c r="B25" s="243"/>
      <c r="C25" s="243"/>
      <c r="D25" s="244"/>
      <c r="E25" s="124" t="s">
        <v>28</v>
      </c>
      <c r="F25" s="128"/>
      <c r="G25" s="14">
        <v>310.62</v>
      </c>
      <c r="H25" s="12">
        <f t="shared" si="1"/>
        <v>0</v>
      </c>
      <c r="I25" s="128"/>
      <c r="J25" s="13">
        <v>335</v>
      </c>
      <c r="K25" s="13">
        <f t="shared" si="2"/>
        <v>0</v>
      </c>
      <c r="L25" s="129"/>
      <c r="M25" s="13">
        <v>436.87</v>
      </c>
      <c r="N25" s="13">
        <f t="shared" si="3"/>
        <v>0</v>
      </c>
      <c r="O25" s="107"/>
      <c r="P25" s="107"/>
      <c r="Q25" s="107"/>
      <c r="R25" s="107"/>
      <c r="S25" s="107"/>
      <c r="T25" s="107"/>
      <c r="U25" s="107"/>
      <c r="V25" s="15">
        <f t="shared" si="4"/>
        <v>0</v>
      </c>
      <c r="W25" s="107"/>
      <c r="X25" s="107"/>
      <c r="Y25" s="16"/>
      <c r="Z25" s="17"/>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row>
    <row r="26" spans="1:72" s="100" customFormat="1" ht="15.75">
      <c r="A26" s="242" t="s">
        <v>34</v>
      </c>
      <c r="B26" s="243"/>
      <c r="C26" s="243"/>
      <c r="D26" s="244"/>
      <c r="E26" s="124" t="s">
        <v>28</v>
      </c>
      <c r="F26" s="128">
        <f>9.5*5</f>
        <v>47.5</v>
      </c>
      <c r="G26" s="14">
        <v>209.25</v>
      </c>
      <c r="H26" s="12">
        <f t="shared" si="1"/>
        <v>9939.375</v>
      </c>
      <c r="I26" s="128">
        <v>6</v>
      </c>
      <c r="J26" s="13">
        <v>221.7</v>
      </c>
      <c r="K26" s="13">
        <f t="shared" si="2"/>
        <v>1330.1999999999998</v>
      </c>
      <c r="L26" s="129"/>
      <c r="M26" s="13">
        <v>437.63</v>
      </c>
      <c r="N26" s="13">
        <f t="shared" si="3"/>
        <v>0</v>
      </c>
      <c r="O26" s="107"/>
      <c r="P26" s="107"/>
      <c r="Q26" s="107"/>
      <c r="R26" s="107"/>
      <c r="S26" s="107"/>
      <c r="T26" s="107"/>
      <c r="U26" s="107"/>
      <c r="V26" s="15">
        <f t="shared" si="4"/>
        <v>0</v>
      </c>
      <c r="W26" s="107"/>
      <c r="X26" s="107"/>
      <c r="Y26" s="16" t="s">
        <v>164</v>
      </c>
      <c r="Z26" s="17"/>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row>
    <row r="27" spans="1:72" s="106" customFormat="1" ht="15.75">
      <c r="A27" s="260" t="s">
        <v>128</v>
      </c>
      <c r="B27" s="260"/>
      <c r="C27" s="260"/>
      <c r="D27" s="260"/>
      <c r="E27" s="124" t="s">
        <v>28</v>
      </c>
      <c r="F27" s="128"/>
      <c r="G27" s="14">
        <v>237.68</v>
      </c>
      <c r="H27" s="12">
        <f t="shared" si="1"/>
        <v>0</v>
      </c>
      <c r="I27" s="128"/>
      <c r="J27" s="13">
        <v>277.97000000000003</v>
      </c>
      <c r="K27" s="13">
        <f t="shared" si="2"/>
        <v>0</v>
      </c>
      <c r="L27" s="129"/>
      <c r="M27" s="13">
        <v>538.84</v>
      </c>
      <c r="N27" s="13">
        <f t="shared" si="3"/>
        <v>0</v>
      </c>
      <c r="O27" s="107"/>
      <c r="P27" s="107"/>
      <c r="Q27" s="107"/>
      <c r="R27" s="107"/>
      <c r="S27" s="107"/>
      <c r="T27" s="108"/>
      <c r="U27" s="107"/>
      <c r="V27" s="15">
        <f t="shared" si="4"/>
        <v>0</v>
      </c>
      <c r="W27" s="107"/>
      <c r="X27" s="107"/>
      <c r="Y27" s="104"/>
      <c r="Z27" s="105"/>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04"/>
      <c r="BJ27" s="104"/>
      <c r="BK27" s="104"/>
      <c r="BL27" s="104"/>
      <c r="BM27" s="104"/>
      <c r="BN27" s="104"/>
      <c r="BO27" s="104"/>
      <c r="BP27" s="104"/>
      <c r="BQ27" s="104"/>
      <c r="BR27" s="104"/>
      <c r="BS27" s="104"/>
      <c r="BT27" s="104"/>
    </row>
    <row r="28" spans="1:72" ht="15.75">
      <c r="A28" s="242" t="s">
        <v>35</v>
      </c>
      <c r="B28" s="243"/>
      <c r="C28" s="243"/>
      <c r="D28" s="244"/>
      <c r="E28" s="124" t="s">
        <v>28</v>
      </c>
      <c r="F28" s="128"/>
      <c r="G28" s="14">
        <v>368.59</v>
      </c>
      <c r="H28" s="14">
        <f t="shared" si="1"/>
        <v>0</v>
      </c>
      <c r="I28" s="128"/>
      <c r="J28" s="13">
        <v>221.7</v>
      </c>
      <c r="K28" s="13">
        <f t="shared" si="2"/>
        <v>0</v>
      </c>
      <c r="L28" s="129"/>
      <c r="M28" s="13">
        <v>538.84</v>
      </c>
      <c r="N28" s="13">
        <f t="shared" si="3"/>
        <v>0</v>
      </c>
      <c r="O28" s="107"/>
      <c r="P28" s="107"/>
      <c r="Q28" s="107"/>
      <c r="R28" s="107"/>
      <c r="S28" s="107"/>
      <c r="T28" s="108"/>
      <c r="U28" s="107"/>
      <c r="V28" s="15">
        <f t="shared" si="4"/>
        <v>0</v>
      </c>
      <c r="W28" s="107"/>
      <c r="X28" s="107"/>
      <c r="Y28" s="16"/>
      <c r="Z28" s="17"/>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row>
    <row r="29" spans="1:72" s="106" customFormat="1" ht="15.75">
      <c r="A29" s="260" t="s">
        <v>129</v>
      </c>
      <c r="B29" s="260"/>
      <c r="C29" s="260"/>
      <c r="D29" s="260"/>
      <c r="E29" s="124" t="s">
        <v>28</v>
      </c>
      <c r="F29" s="128">
        <f>9.5*5</f>
        <v>47.5</v>
      </c>
      <c r="G29" s="14">
        <v>143</v>
      </c>
      <c r="H29" s="14">
        <f t="shared" si="1"/>
        <v>6792.5</v>
      </c>
      <c r="I29" s="128">
        <v>6</v>
      </c>
      <c r="J29" s="13">
        <v>165</v>
      </c>
      <c r="K29" s="13">
        <f t="shared" si="2"/>
        <v>990</v>
      </c>
      <c r="L29" s="129"/>
      <c r="M29" s="13">
        <v>277.56</v>
      </c>
      <c r="N29" s="13">
        <f t="shared" si="3"/>
        <v>0</v>
      </c>
      <c r="O29" s="107"/>
      <c r="P29" s="107"/>
      <c r="Q29" s="107"/>
      <c r="R29" s="107"/>
      <c r="S29" s="107"/>
      <c r="T29" s="108"/>
      <c r="U29" s="107"/>
      <c r="V29" s="15">
        <f t="shared" si="4"/>
        <v>0</v>
      </c>
      <c r="W29" s="107"/>
      <c r="X29" s="107"/>
      <c r="Y29" s="104"/>
      <c r="Z29" s="105"/>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c r="BO29" s="104"/>
      <c r="BP29" s="104"/>
      <c r="BQ29" s="104"/>
      <c r="BR29" s="104"/>
      <c r="BS29" s="104"/>
      <c r="BT29" s="104"/>
    </row>
    <row r="30" spans="1:72" s="100" customFormat="1" ht="15.75">
      <c r="A30" s="260" t="s">
        <v>36</v>
      </c>
      <c r="B30" s="260"/>
      <c r="C30" s="260"/>
      <c r="D30" s="260"/>
      <c r="E30" s="124" t="s">
        <v>28</v>
      </c>
      <c r="F30" s="128"/>
      <c r="G30" s="14">
        <v>190.25</v>
      </c>
      <c r="H30" s="14">
        <f t="shared" si="1"/>
        <v>0</v>
      </c>
      <c r="I30" s="128"/>
      <c r="J30" s="13">
        <v>221.7</v>
      </c>
      <c r="K30" s="13">
        <f t="shared" si="2"/>
        <v>0</v>
      </c>
      <c r="L30" s="129"/>
      <c r="M30" s="13">
        <v>297.41000000000003</v>
      </c>
      <c r="N30" s="13">
        <f t="shared" si="3"/>
        <v>0</v>
      </c>
      <c r="O30" s="107"/>
      <c r="P30" s="107"/>
      <c r="Q30" s="107"/>
      <c r="R30" s="107"/>
      <c r="S30" s="107"/>
      <c r="T30" s="108"/>
      <c r="U30" s="107"/>
      <c r="V30" s="15">
        <f t="shared" si="4"/>
        <v>0</v>
      </c>
      <c r="W30" s="107"/>
      <c r="X30" s="107"/>
      <c r="Y30" s="16"/>
      <c r="Z30" s="17"/>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row>
    <row r="31" spans="1:72" s="100" customFormat="1" ht="15.75">
      <c r="A31" s="260" t="s">
        <v>37</v>
      </c>
      <c r="B31" s="260"/>
      <c r="C31" s="260"/>
      <c r="D31" s="260"/>
      <c r="E31" s="124" t="s">
        <v>28</v>
      </c>
      <c r="F31" s="128">
        <f>9.5*5</f>
        <v>47.5</v>
      </c>
      <c r="G31" s="14">
        <v>119.54</v>
      </c>
      <c r="H31" s="12">
        <f t="shared" si="1"/>
        <v>5678.1500000000005</v>
      </c>
      <c r="I31" s="128">
        <v>6</v>
      </c>
      <c r="J31" s="13">
        <v>137.91999999999999</v>
      </c>
      <c r="K31" s="13">
        <f>I31*J31</f>
        <v>827.52</v>
      </c>
      <c r="L31" s="129"/>
      <c r="M31" s="13">
        <v>0</v>
      </c>
      <c r="N31" s="13">
        <f t="shared" si="3"/>
        <v>0</v>
      </c>
      <c r="O31" s="107"/>
      <c r="P31" s="107"/>
      <c r="Q31" s="107"/>
      <c r="R31" s="107"/>
      <c r="S31" s="107"/>
      <c r="T31" s="108"/>
      <c r="U31" s="107"/>
      <c r="V31" s="15">
        <f t="shared" si="4"/>
        <v>0</v>
      </c>
      <c r="W31" s="107"/>
      <c r="X31" s="107"/>
      <c r="Y31" s="16" t="s">
        <v>166</v>
      </c>
      <c r="Z31" s="17"/>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row>
    <row r="32" spans="1:72" ht="15.75">
      <c r="A32" s="260" t="s">
        <v>38</v>
      </c>
      <c r="B32" s="260"/>
      <c r="C32" s="260"/>
      <c r="D32" s="260"/>
      <c r="E32" s="124" t="s">
        <v>28</v>
      </c>
      <c r="F32" s="128"/>
      <c r="G32" s="14">
        <v>119.54</v>
      </c>
      <c r="H32" s="12">
        <f t="shared" si="1"/>
        <v>0</v>
      </c>
      <c r="I32" s="128"/>
      <c r="J32" s="13">
        <v>137.91999999999999</v>
      </c>
      <c r="K32" s="13">
        <f>I32*J32</f>
        <v>0</v>
      </c>
      <c r="L32" s="129"/>
      <c r="M32" s="13">
        <v>240.95</v>
      </c>
      <c r="N32" s="13">
        <f t="shared" si="3"/>
        <v>0</v>
      </c>
      <c r="O32" s="107"/>
      <c r="P32" s="107"/>
      <c r="Q32" s="107"/>
      <c r="R32" s="107"/>
      <c r="S32" s="107"/>
      <c r="T32" s="108"/>
      <c r="U32" s="107"/>
      <c r="V32" s="15">
        <f t="shared" si="4"/>
        <v>0</v>
      </c>
      <c r="W32" s="107"/>
      <c r="X32" s="107"/>
      <c r="Y32" s="16" t="s">
        <v>165</v>
      </c>
      <c r="Z32" s="17"/>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row>
    <row r="33" spans="1:72" ht="15.75">
      <c r="A33" s="260" t="s">
        <v>39</v>
      </c>
      <c r="B33" s="260"/>
      <c r="C33" s="260"/>
      <c r="D33" s="260"/>
      <c r="E33" s="124" t="s">
        <v>28</v>
      </c>
      <c r="F33" s="128"/>
      <c r="G33" s="14">
        <v>106.45</v>
      </c>
      <c r="H33" s="14">
        <f t="shared" si="1"/>
        <v>0</v>
      </c>
      <c r="I33" s="128"/>
      <c r="J33" s="13">
        <v>137.91999999999999</v>
      </c>
      <c r="K33" s="13">
        <f t="shared" si="2"/>
        <v>0</v>
      </c>
      <c r="L33" s="129"/>
      <c r="M33" s="13">
        <v>260.95</v>
      </c>
      <c r="N33" s="13">
        <f t="shared" si="3"/>
        <v>0</v>
      </c>
      <c r="O33" s="107"/>
      <c r="P33" s="107"/>
      <c r="Q33" s="107"/>
      <c r="R33" s="107"/>
      <c r="S33" s="107"/>
      <c r="T33" s="108"/>
      <c r="U33" s="107"/>
      <c r="V33" s="15">
        <f t="shared" si="4"/>
        <v>0</v>
      </c>
      <c r="W33" s="107"/>
      <c r="X33" s="107"/>
      <c r="Y33" s="16"/>
      <c r="Z33" s="17"/>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row>
    <row r="34" spans="1:72" s="100" customFormat="1" ht="15.75">
      <c r="A34" s="242" t="s">
        <v>40</v>
      </c>
      <c r="B34" s="243"/>
      <c r="C34" s="243"/>
      <c r="D34" s="244"/>
      <c r="E34" s="124" t="s">
        <v>28</v>
      </c>
      <c r="F34" s="128"/>
      <c r="G34" s="14">
        <v>106.45</v>
      </c>
      <c r="H34" s="14">
        <f t="shared" si="1"/>
        <v>0</v>
      </c>
      <c r="I34" s="128"/>
      <c r="J34" s="13">
        <v>122.4</v>
      </c>
      <c r="K34" s="13">
        <f t="shared" si="2"/>
        <v>0</v>
      </c>
      <c r="L34" s="129"/>
      <c r="M34" s="13"/>
      <c r="N34" s="13">
        <f t="shared" si="3"/>
        <v>0</v>
      </c>
      <c r="O34" s="107"/>
      <c r="P34" s="107"/>
      <c r="Q34" s="107"/>
      <c r="R34" s="107"/>
      <c r="S34" s="107"/>
      <c r="T34" s="108"/>
      <c r="U34" s="107"/>
      <c r="V34" s="15">
        <f t="shared" si="4"/>
        <v>0</v>
      </c>
      <c r="W34" s="107"/>
      <c r="X34" s="107"/>
      <c r="Y34" s="3"/>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s="100" customFormat="1" ht="15.75">
      <c r="A35" s="242" t="s">
        <v>41</v>
      </c>
      <c r="B35" s="243"/>
      <c r="C35" s="243"/>
      <c r="D35" s="244"/>
      <c r="E35" s="124" t="s">
        <v>28</v>
      </c>
      <c r="F35" s="128"/>
      <c r="G35" s="14">
        <v>106.54</v>
      </c>
      <c r="H35" s="14">
        <f t="shared" si="1"/>
        <v>0</v>
      </c>
      <c r="I35" s="128"/>
      <c r="J35" s="13">
        <v>122.4</v>
      </c>
      <c r="K35" s="13">
        <f t="shared" si="2"/>
        <v>0</v>
      </c>
      <c r="L35" s="129"/>
      <c r="M35" s="13">
        <v>198.17</v>
      </c>
      <c r="N35" s="13">
        <f t="shared" si="3"/>
        <v>0</v>
      </c>
      <c r="O35" s="107"/>
      <c r="P35" s="107"/>
      <c r="Q35" s="107"/>
      <c r="R35" s="107"/>
      <c r="S35" s="107"/>
      <c r="T35" s="107"/>
      <c r="U35" s="107"/>
      <c r="V35" s="15">
        <f t="shared" si="4"/>
        <v>0</v>
      </c>
      <c r="W35" s="107"/>
      <c r="X35" s="107"/>
      <c r="Y35" s="16" t="s">
        <v>167</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ht="15.75">
      <c r="A36" s="242" t="s">
        <v>42</v>
      </c>
      <c r="B36" s="243"/>
      <c r="C36" s="243"/>
      <c r="D36" s="244"/>
      <c r="E36" s="124" t="s">
        <v>28</v>
      </c>
      <c r="F36" s="128"/>
      <c r="G36" s="14">
        <v>100.42</v>
      </c>
      <c r="H36" s="14">
        <f>F36*G36</f>
        <v>0</v>
      </c>
      <c r="I36" s="128"/>
      <c r="J36" s="13">
        <v>122.4</v>
      </c>
      <c r="K36" s="13">
        <f t="shared" si="2"/>
        <v>0</v>
      </c>
      <c r="L36" s="129"/>
      <c r="M36" s="13">
        <v>0</v>
      </c>
      <c r="N36" s="13">
        <f t="shared" si="3"/>
        <v>0</v>
      </c>
      <c r="O36" s="109"/>
      <c r="P36" s="109"/>
      <c r="Q36" s="109"/>
      <c r="R36" s="109"/>
      <c r="S36" s="109"/>
      <c r="T36" s="109"/>
      <c r="U36" s="107"/>
      <c r="V36" s="15">
        <f t="shared" si="4"/>
        <v>0</v>
      </c>
      <c r="W36" s="107"/>
      <c r="X36" s="107"/>
      <c r="Y36" s="16"/>
      <c r="Z36" s="17"/>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row>
    <row r="37" spans="1:72" ht="15.75">
      <c r="A37" s="167" t="s">
        <v>169</v>
      </c>
      <c r="B37" s="168"/>
      <c r="C37" s="168"/>
      <c r="D37" s="169"/>
      <c r="E37" s="124" t="s">
        <v>28</v>
      </c>
      <c r="F37" s="128"/>
      <c r="G37" s="12">
        <v>209.25</v>
      </c>
      <c r="H37" s="12">
        <f t="shared" ref="H37:H43" si="5">F37*G37</f>
        <v>0</v>
      </c>
      <c r="I37" s="128"/>
      <c r="J37" s="13">
        <v>406</v>
      </c>
      <c r="K37" s="13">
        <f t="shared" si="2"/>
        <v>0</v>
      </c>
      <c r="L37" s="129"/>
      <c r="M37" s="13">
        <v>564.86</v>
      </c>
      <c r="N37" s="13">
        <f t="shared" si="3"/>
        <v>0</v>
      </c>
      <c r="O37" s="109"/>
      <c r="P37" s="109"/>
      <c r="Q37" s="109"/>
      <c r="R37" s="109"/>
      <c r="S37" s="109"/>
      <c r="T37" s="109"/>
      <c r="U37" s="107"/>
      <c r="V37" s="15">
        <v>0</v>
      </c>
      <c r="W37" s="107"/>
      <c r="X37" s="107"/>
      <c r="Y37" s="16" t="s">
        <v>170</v>
      </c>
      <c r="Z37" s="17"/>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row>
    <row r="38" spans="1:72" ht="15.75">
      <c r="A38" s="260" t="s">
        <v>27</v>
      </c>
      <c r="B38" s="260"/>
      <c r="C38" s="260"/>
      <c r="D38" s="260"/>
      <c r="E38" s="124" t="s">
        <v>28</v>
      </c>
      <c r="F38" s="128"/>
      <c r="G38" s="12">
        <v>0</v>
      </c>
      <c r="H38" s="12">
        <f t="shared" si="5"/>
        <v>0</v>
      </c>
      <c r="I38" s="128"/>
      <c r="J38" s="13">
        <v>0</v>
      </c>
      <c r="K38" s="13">
        <f t="shared" si="2"/>
        <v>0</v>
      </c>
      <c r="L38" s="129"/>
      <c r="M38" s="13">
        <v>0</v>
      </c>
      <c r="N38" s="13">
        <f t="shared" si="3"/>
        <v>0</v>
      </c>
      <c r="O38" s="107"/>
      <c r="P38" s="107"/>
      <c r="Q38" s="107"/>
      <c r="R38" s="107"/>
      <c r="S38" s="107"/>
      <c r="T38" s="107"/>
      <c r="U38" s="107"/>
      <c r="V38" s="15">
        <f>+O38+P38+Q38+R38+S38+T38+U38-W38-X38</f>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ht="15.75">
      <c r="A39" s="260" t="s">
        <v>29</v>
      </c>
      <c r="B39" s="260"/>
      <c r="C39" s="260"/>
      <c r="D39" s="260"/>
      <c r="E39" s="124" t="s">
        <v>28</v>
      </c>
      <c r="F39" s="128"/>
      <c r="G39" s="12">
        <v>339.75</v>
      </c>
      <c r="H39" s="12">
        <f t="shared" si="5"/>
        <v>0</v>
      </c>
      <c r="I39" s="128"/>
      <c r="J39" s="13">
        <v>325.79000000000002</v>
      </c>
      <c r="K39" s="13">
        <f t="shared" si="2"/>
        <v>0</v>
      </c>
      <c r="L39" s="129"/>
      <c r="M39" s="13">
        <v>488.68</v>
      </c>
      <c r="N39" s="13">
        <f t="shared" si="3"/>
        <v>0</v>
      </c>
      <c r="O39" s="107"/>
      <c r="P39" s="107"/>
      <c r="Q39" s="107"/>
      <c r="R39" s="107"/>
      <c r="S39" s="107"/>
      <c r="T39" s="107"/>
      <c r="U39" s="107"/>
      <c r="V39" s="15">
        <f>+O39+P39+Q39+R39+S39+T39+U39-W39-X39</f>
        <v>0</v>
      </c>
      <c r="W39" s="107"/>
      <c r="X39" s="107"/>
      <c r="Y39" s="16"/>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ht="15.75">
      <c r="A40" s="242" t="s">
        <v>43</v>
      </c>
      <c r="B40" s="243"/>
      <c r="C40" s="243"/>
      <c r="D40" s="244"/>
      <c r="E40" s="124" t="s">
        <v>28</v>
      </c>
      <c r="F40" s="128"/>
      <c r="G40" s="12">
        <v>339.75</v>
      </c>
      <c r="H40" s="12">
        <f t="shared" si="5"/>
        <v>0</v>
      </c>
      <c r="I40" s="128"/>
      <c r="J40" s="13">
        <v>325.79000000000002</v>
      </c>
      <c r="K40" s="13">
        <f t="shared" si="2"/>
        <v>0</v>
      </c>
      <c r="L40" s="129"/>
      <c r="M40" s="13">
        <v>488.68</v>
      </c>
      <c r="N40" s="13">
        <f t="shared" si="3"/>
        <v>0</v>
      </c>
      <c r="O40" s="107"/>
      <c r="P40" s="107"/>
      <c r="Q40" s="107"/>
      <c r="R40" s="107"/>
      <c r="S40" s="107"/>
      <c r="T40" s="107"/>
      <c r="U40" s="107"/>
      <c r="V40" s="15">
        <f t="shared" si="4"/>
        <v>0</v>
      </c>
      <c r="W40" s="107"/>
      <c r="X40" s="107"/>
      <c r="Y40" s="16"/>
      <c r="Z40" s="17"/>
      <c r="AA40" s="16"/>
      <c r="AB40" s="16"/>
      <c r="AC40" s="16"/>
      <c r="AD40" s="16"/>
      <c r="AE40" s="16"/>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row>
    <row r="41" spans="1:72" ht="15.75">
      <c r="A41" s="242" t="s">
        <v>44</v>
      </c>
      <c r="B41" s="243"/>
      <c r="C41" s="243"/>
      <c r="D41" s="244"/>
      <c r="E41" s="124" t="s">
        <v>28</v>
      </c>
      <c r="F41" s="128"/>
      <c r="G41" s="12">
        <v>339.75</v>
      </c>
      <c r="H41" s="12">
        <f t="shared" si="5"/>
        <v>0</v>
      </c>
      <c r="I41" s="128"/>
      <c r="J41" s="13">
        <v>325.79000000000002</v>
      </c>
      <c r="K41" s="13">
        <f t="shared" si="2"/>
        <v>0</v>
      </c>
      <c r="L41" s="129"/>
      <c r="M41" s="13">
        <v>488.68</v>
      </c>
      <c r="N41" s="13">
        <f t="shared" si="3"/>
        <v>0</v>
      </c>
      <c r="O41" s="107"/>
      <c r="P41" s="107"/>
      <c r="Q41" s="107"/>
      <c r="R41" s="107"/>
      <c r="S41" s="107"/>
      <c r="T41" s="107"/>
      <c r="U41" s="107"/>
      <c r="V41" s="15">
        <f t="shared" si="4"/>
        <v>0</v>
      </c>
      <c r="W41" s="107"/>
      <c r="X41" s="107"/>
      <c r="Y41" s="1"/>
      <c r="Z41" s="120"/>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row>
    <row r="42" spans="1:72" ht="15.75">
      <c r="A42" s="242" t="s">
        <v>45</v>
      </c>
      <c r="B42" s="243"/>
      <c r="C42" s="243"/>
      <c r="D42" s="244"/>
      <c r="E42" s="124" t="s">
        <v>28</v>
      </c>
      <c r="F42" s="128"/>
      <c r="G42" s="14">
        <v>650</v>
      </c>
      <c r="H42" s="14">
        <f t="shared" si="5"/>
        <v>0</v>
      </c>
      <c r="I42" s="128"/>
      <c r="J42" s="13">
        <f>G42*1.5</f>
        <v>975</v>
      </c>
      <c r="K42" s="13">
        <f t="shared" si="2"/>
        <v>0</v>
      </c>
      <c r="L42" s="129"/>
      <c r="M42" s="13">
        <v>1747.46</v>
      </c>
      <c r="N42" s="13">
        <f t="shared" si="3"/>
        <v>0</v>
      </c>
      <c r="O42" s="107"/>
      <c r="P42" s="107"/>
      <c r="Q42" s="107"/>
      <c r="R42" s="107"/>
      <c r="S42" s="107"/>
      <c r="T42" s="107"/>
      <c r="U42" s="107"/>
      <c r="V42" s="15">
        <f t="shared" si="4"/>
        <v>0</v>
      </c>
      <c r="W42" s="107"/>
      <c r="X42" s="107"/>
      <c r="Y42" s="1"/>
      <c r="Z42" s="120"/>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row>
    <row r="43" spans="1:72" ht="15.75">
      <c r="A43" s="242" t="s">
        <v>46</v>
      </c>
      <c r="B43" s="243"/>
      <c r="C43" s="243"/>
      <c r="D43" s="244"/>
      <c r="E43" s="124" t="s">
        <v>28</v>
      </c>
      <c r="F43" s="128"/>
      <c r="G43" s="14"/>
      <c r="H43" s="14">
        <f t="shared" si="5"/>
        <v>0</v>
      </c>
      <c r="I43" s="128"/>
      <c r="J43" s="13">
        <f t="shared" ref="J43" si="6">G43*1.5</f>
        <v>0</v>
      </c>
      <c r="K43" s="13">
        <f t="shared" si="2"/>
        <v>0</v>
      </c>
      <c r="L43" s="129"/>
      <c r="M43" s="13">
        <f t="shared" ref="M43" si="7">G43*2.25</f>
        <v>0</v>
      </c>
      <c r="N43" s="13">
        <f t="shared" si="3"/>
        <v>0</v>
      </c>
      <c r="O43" s="107"/>
      <c r="P43" s="107"/>
      <c r="Q43" s="107"/>
      <c r="R43" s="107"/>
      <c r="S43" s="107"/>
      <c r="T43" s="107"/>
      <c r="U43" s="107"/>
      <c r="V43" s="15">
        <f t="shared" si="4"/>
        <v>0</v>
      </c>
      <c r="W43" s="107"/>
      <c r="X43" s="107"/>
      <c r="Y43" s="1"/>
      <c r="Z43" s="120"/>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row>
    <row r="44" spans="1:72" ht="15.75">
      <c r="A44" s="7"/>
      <c r="B44" s="7"/>
      <c r="C44" s="7"/>
      <c r="D44" s="7"/>
      <c r="E44" s="7"/>
      <c r="F44" s="7">
        <f>V44</f>
        <v>0</v>
      </c>
      <c r="G44" s="6" t="s">
        <v>47</v>
      </c>
      <c r="H44" s="19">
        <f>SUM(H21:H43)</f>
        <v>40953.549999999996</v>
      </c>
      <c r="I44" s="103"/>
      <c r="J44" s="6" t="s">
        <v>48</v>
      </c>
      <c r="K44" s="6">
        <f>SUM(K21:K43)</f>
        <v>5300.58</v>
      </c>
      <c r="L44" s="145"/>
      <c r="M44" s="21" t="s">
        <v>48</v>
      </c>
      <c r="N44" s="6">
        <f>SUM(N21:N43)</f>
        <v>0</v>
      </c>
      <c r="O44" s="16"/>
      <c r="P44" s="16"/>
      <c r="Q44" s="16"/>
      <c r="R44" s="16"/>
      <c r="S44" s="16"/>
      <c r="T44" s="16"/>
      <c r="U44" s="16"/>
      <c r="V44" s="16"/>
      <c r="W44" s="16"/>
      <c r="X44" s="16"/>
      <c r="Y44" s="1"/>
      <c r="Z44" s="120"/>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row>
    <row r="45" spans="1:72" ht="15.75">
      <c r="A45" s="7"/>
      <c r="B45" s="7"/>
      <c r="C45" s="7"/>
      <c r="D45" s="7"/>
      <c r="E45" s="7"/>
      <c r="F45" s="7"/>
      <c r="G45" s="6" t="s">
        <v>49</v>
      </c>
      <c r="H45" s="19">
        <f>H44+K44+N44</f>
        <v>46254.13</v>
      </c>
      <c r="I45" s="22"/>
      <c r="J45" s="22"/>
      <c r="K45" s="22"/>
      <c r="L45" s="7"/>
      <c r="M45" s="23"/>
      <c r="N45" s="22"/>
      <c r="O45" s="16"/>
      <c r="P45" s="16"/>
      <c r="Q45" s="16"/>
      <c r="R45" s="16"/>
      <c r="S45" s="16"/>
      <c r="T45" s="16"/>
      <c r="U45" s="16"/>
      <c r="V45" s="16"/>
      <c r="W45" s="16"/>
      <c r="X45" s="16"/>
      <c r="Y45" s="1"/>
      <c r="Z45" s="120"/>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row>
    <row r="46" spans="1:72" ht="15.75">
      <c r="A46" s="281" t="s">
        <v>50</v>
      </c>
      <c r="B46" s="281"/>
      <c r="C46" s="281"/>
      <c r="D46" s="281"/>
      <c r="E46" s="24"/>
      <c r="F46" s="25"/>
      <c r="G46" s="26" t="s">
        <v>51</v>
      </c>
      <c r="H46" s="6">
        <f>+H45*0.06</f>
        <v>2775.2477999999996</v>
      </c>
      <c r="I46" s="22"/>
      <c r="J46" s="7"/>
      <c r="K46" s="7"/>
      <c r="L46" s="7"/>
      <c r="M46" s="7"/>
      <c r="N46" s="7"/>
      <c r="O46" s="16"/>
      <c r="P46" s="16"/>
      <c r="Q46" s="16"/>
      <c r="R46" s="16"/>
      <c r="S46" s="16"/>
      <c r="T46" s="16"/>
      <c r="U46" s="16"/>
      <c r="V46" s="16"/>
      <c r="W46" s="16"/>
      <c r="X46" s="16"/>
      <c r="Y46" s="1"/>
      <c r="Z46" s="120"/>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row>
    <row r="47" spans="1:72" ht="15.75">
      <c r="A47" s="173"/>
      <c r="B47" s="173"/>
      <c r="C47" s="173"/>
      <c r="D47" s="173"/>
      <c r="E47" s="7"/>
      <c r="F47" s="7"/>
      <c r="G47" s="176"/>
      <c r="H47" s="22"/>
      <c r="I47" s="174"/>
      <c r="J47" s="7"/>
      <c r="K47" s="7"/>
      <c r="L47" s="7"/>
      <c r="M47" s="7"/>
      <c r="N47" s="7"/>
      <c r="O47" s="16"/>
      <c r="P47" s="16"/>
      <c r="Q47" s="16"/>
      <c r="R47" s="16"/>
      <c r="S47" s="16"/>
      <c r="T47" s="16"/>
      <c r="U47" s="16"/>
      <c r="V47" s="16"/>
      <c r="W47" s="16"/>
      <c r="X47" s="16"/>
      <c r="Y47" s="1"/>
      <c r="Z47" s="120"/>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row>
    <row r="48" spans="1:72" ht="15.75">
      <c r="A48" s="37"/>
      <c r="B48" s="37"/>
      <c r="C48" s="37"/>
      <c r="D48" s="37"/>
      <c r="E48" s="7"/>
      <c r="F48" s="7"/>
      <c r="G48" s="176"/>
      <c r="H48" s="22"/>
      <c r="I48" s="22"/>
      <c r="J48" s="7"/>
      <c r="K48" s="7"/>
      <c r="L48" s="7"/>
      <c r="M48" s="7"/>
      <c r="N48" s="7"/>
      <c r="O48" s="16"/>
      <c r="P48" s="16"/>
      <c r="Q48" s="16"/>
      <c r="R48" s="16"/>
      <c r="S48" s="16"/>
      <c r="T48" s="16"/>
      <c r="U48" s="16"/>
      <c r="V48" s="16"/>
      <c r="W48" s="16"/>
      <c r="X48" s="16"/>
      <c r="Y48" s="1"/>
      <c r="Z48" s="120"/>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row>
    <row r="49" spans="1:72" ht="15.75">
      <c r="A49" s="262" t="s">
        <v>52</v>
      </c>
      <c r="B49" s="262"/>
      <c r="C49" s="262"/>
      <c r="D49" s="262"/>
      <c r="E49" s="7"/>
      <c r="F49" s="7"/>
      <c r="G49" s="38"/>
      <c r="H49" s="22"/>
      <c r="I49" s="22"/>
      <c r="J49" s="7"/>
      <c r="K49" s="7"/>
      <c r="L49" s="7"/>
      <c r="M49" s="7"/>
      <c r="N49" s="7"/>
      <c r="O49" s="16"/>
      <c r="P49" s="16"/>
      <c r="Q49" s="16"/>
      <c r="R49" s="16"/>
      <c r="S49" s="16"/>
      <c r="T49" s="16"/>
      <c r="U49" s="16"/>
      <c r="V49" s="16"/>
      <c r="W49" s="16"/>
      <c r="X49" s="16"/>
      <c r="Y49" s="1"/>
      <c r="Z49" s="120"/>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row>
    <row r="50" spans="1:72" ht="15.75">
      <c r="A50" s="255" t="s">
        <v>7</v>
      </c>
      <c r="B50" s="255"/>
      <c r="C50" s="255"/>
      <c r="D50" s="255"/>
      <c r="E50" s="28" t="s">
        <v>8</v>
      </c>
      <c r="F50" s="175" t="s">
        <v>9</v>
      </c>
      <c r="G50" s="175" t="s">
        <v>10</v>
      </c>
      <c r="H50" s="175" t="s">
        <v>0</v>
      </c>
      <c r="I50" s="38"/>
      <c r="J50" s="118" t="s">
        <v>53</v>
      </c>
      <c r="K50" s="118" t="s">
        <v>54</v>
      </c>
      <c r="L50" s="118" t="s">
        <v>55</v>
      </c>
      <c r="M50" s="118" t="s">
        <v>56</v>
      </c>
      <c r="N50" s="16"/>
      <c r="O50" s="16"/>
      <c r="P50" s="16"/>
      <c r="Q50" s="16"/>
      <c r="R50" s="16"/>
      <c r="S50" s="16"/>
      <c r="T50" s="16"/>
      <c r="U50" s="16"/>
      <c r="V50" s="16"/>
      <c r="W50" s="16"/>
      <c r="X50" s="16"/>
      <c r="Y50" s="1"/>
      <c r="Z50" s="120"/>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row>
    <row r="51" spans="1:72" ht="33.6" customHeight="1">
      <c r="A51" s="257" t="s">
        <v>133</v>
      </c>
      <c r="B51" s="258"/>
      <c r="C51" s="258"/>
      <c r="D51" s="258"/>
      <c r="E51" s="31" t="s">
        <v>57</v>
      </c>
      <c r="F51" s="146">
        <v>0</v>
      </c>
      <c r="G51" s="127">
        <v>150</v>
      </c>
      <c r="H51" s="127">
        <f t="shared" ref="H51:H57" si="8">F51*G51</f>
        <v>0</v>
      </c>
      <c r="I51" s="30"/>
      <c r="J51" s="31"/>
      <c r="K51" s="31"/>
      <c r="L51" s="31"/>
      <c r="M51" s="31">
        <f>J51+K51+L51</f>
        <v>0</v>
      </c>
      <c r="N51" s="16"/>
      <c r="O51" s="16"/>
      <c r="P51" s="16"/>
      <c r="Q51" s="16"/>
      <c r="R51" s="16"/>
      <c r="S51" s="16"/>
      <c r="T51" s="16"/>
      <c r="U51" s="16"/>
      <c r="V51" s="16"/>
      <c r="W51" s="16"/>
      <c r="X51" s="16"/>
      <c r="Y51" s="1"/>
      <c r="Z51" s="120"/>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row>
    <row r="52" spans="1:72" ht="33.6" customHeight="1">
      <c r="A52" s="257" t="s">
        <v>134</v>
      </c>
      <c r="B52" s="258"/>
      <c r="C52" s="258"/>
      <c r="D52" s="258"/>
      <c r="E52" s="31" t="s">
        <v>57</v>
      </c>
      <c r="F52" s="146">
        <v>0</v>
      </c>
      <c r="G52" s="127">
        <v>150</v>
      </c>
      <c r="H52" s="127">
        <f t="shared" si="8"/>
        <v>0</v>
      </c>
      <c r="I52" s="30"/>
      <c r="J52" s="31"/>
      <c r="K52" s="31"/>
      <c r="L52" s="31"/>
      <c r="M52" s="31">
        <f>J52+K52+L52</f>
        <v>0</v>
      </c>
      <c r="N52" s="16"/>
      <c r="O52" s="16"/>
      <c r="P52" s="16"/>
      <c r="Q52" s="16"/>
      <c r="R52" s="16"/>
      <c r="S52" s="16"/>
      <c r="T52" s="16"/>
      <c r="U52" s="16"/>
      <c r="V52" s="16"/>
      <c r="W52" s="16"/>
      <c r="X52" s="16"/>
      <c r="Y52" s="1"/>
      <c r="Z52" s="120"/>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row>
    <row r="53" spans="1:72" ht="33.6" customHeight="1">
      <c r="A53" s="257" t="s">
        <v>58</v>
      </c>
      <c r="B53" s="258"/>
      <c r="C53" s="258"/>
      <c r="D53" s="258"/>
      <c r="E53" s="31" t="s">
        <v>57</v>
      </c>
      <c r="F53" s="146">
        <v>0</v>
      </c>
      <c r="G53" s="127">
        <v>60</v>
      </c>
      <c r="H53" s="127">
        <f t="shared" si="8"/>
        <v>0</v>
      </c>
      <c r="I53" s="30"/>
      <c r="J53" s="31"/>
      <c r="K53" s="31"/>
      <c r="L53" s="31"/>
      <c r="M53" s="31">
        <f>J53+K53+L53</f>
        <v>0</v>
      </c>
      <c r="N53" s="16"/>
      <c r="O53" s="16"/>
      <c r="P53" s="16"/>
      <c r="Q53" s="16"/>
      <c r="R53" s="16"/>
      <c r="S53" s="16"/>
      <c r="T53" s="16"/>
      <c r="U53" s="16"/>
      <c r="V53" s="16"/>
      <c r="W53" s="16"/>
      <c r="X53" s="16"/>
      <c r="Y53" s="1"/>
      <c r="Z53" s="120"/>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row>
    <row r="54" spans="1:72" ht="33.6" customHeight="1">
      <c r="A54" s="257" t="s">
        <v>135</v>
      </c>
      <c r="B54" s="258"/>
      <c r="C54" s="258"/>
      <c r="D54" s="258"/>
      <c r="E54" s="31" t="s">
        <v>57</v>
      </c>
      <c r="F54" s="146">
        <v>0</v>
      </c>
      <c r="G54" s="127">
        <v>120</v>
      </c>
      <c r="H54" s="127">
        <f t="shared" si="8"/>
        <v>0</v>
      </c>
      <c r="I54" s="30"/>
      <c r="J54" s="31"/>
      <c r="K54" s="31"/>
      <c r="L54" s="31"/>
      <c r="M54" s="31">
        <f>J54+K54+L54</f>
        <v>0</v>
      </c>
      <c r="N54" s="16"/>
      <c r="O54" s="16"/>
      <c r="P54" s="16"/>
      <c r="Q54" s="16"/>
      <c r="R54" s="16"/>
      <c r="S54" s="16"/>
      <c r="T54" s="16"/>
      <c r="U54" s="16"/>
      <c r="V54" s="16"/>
      <c r="W54" s="16"/>
      <c r="X54" s="16"/>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33.6" customHeight="1">
      <c r="A55" s="257"/>
      <c r="B55" s="258"/>
      <c r="C55" s="258"/>
      <c r="D55" s="258"/>
      <c r="E55" s="31" t="s">
        <v>57</v>
      </c>
      <c r="F55" s="146">
        <v>0</v>
      </c>
      <c r="G55" s="127"/>
      <c r="H55" s="127">
        <f t="shared" si="8"/>
        <v>0</v>
      </c>
      <c r="I55" s="30"/>
      <c r="J55" s="31"/>
      <c r="K55" s="31"/>
      <c r="L55" s="31"/>
      <c r="M55" s="31">
        <f t="shared" ref="M55:M57" si="9">J55+K55+L55</f>
        <v>0</v>
      </c>
      <c r="N55" s="16"/>
      <c r="O55" s="16"/>
      <c r="P55" s="16"/>
      <c r="Q55" s="16"/>
      <c r="R55" s="16"/>
      <c r="S55" s="16"/>
      <c r="T55" s="16"/>
      <c r="U55" s="16"/>
      <c r="V55" s="16"/>
      <c r="W55" s="16"/>
      <c r="X55" s="16"/>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33.6" customHeight="1">
      <c r="A56" s="257"/>
      <c r="B56" s="258"/>
      <c r="C56" s="258"/>
      <c r="D56" s="258"/>
      <c r="E56" s="31" t="s">
        <v>59</v>
      </c>
      <c r="F56" s="146">
        <v>0</v>
      </c>
      <c r="G56" s="127"/>
      <c r="H56" s="127">
        <f t="shared" si="8"/>
        <v>0</v>
      </c>
      <c r="I56" s="30"/>
      <c r="J56" s="31"/>
      <c r="K56" s="31"/>
      <c r="L56" s="31"/>
      <c r="M56" s="31">
        <f t="shared" si="9"/>
        <v>0</v>
      </c>
      <c r="N56" s="16"/>
      <c r="O56" s="16"/>
      <c r="P56" s="16"/>
      <c r="Q56" s="16"/>
      <c r="R56" s="16"/>
      <c r="S56" s="16"/>
      <c r="T56" s="16"/>
      <c r="U56" s="16"/>
      <c r="V56" s="16"/>
      <c r="W56" s="16"/>
      <c r="X56" s="16"/>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33.6" customHeight="1">
      <c r="A57" s="257" t="s">
        <v>60</v>
      </c>
      <c r="B57" s="258"/>
      <c r="C57" s="258"/>
      <c r="D57" s="258"/>
      <c r="E57" s="31" t="s">
        <v>61</v>
      </c>
      <c r="F57" s="146">
        <v>0</v>
      </c>
      <c r="G57" s="127">
        <v>2.5</v>
      </c>
      <c r="H57" s="127">
        <f t="shared" si="8"/>
        <v>0</v>
      </c>
      <c r="I57" s="30"/>
      <c r="J57" s="31"/>
      <c r="K57" s="31"/>
      <c r="L57" s="31"/>
      <c r="M57" s="31">
        <f t="shared" si="9"/>
        <v>0</v>
      </c>
      <c r="N57" s="16"/>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16"/>
      <c r="B58" s="16"/>
      <c r="C58" s="16"/>
      <c r="D58" s="16"/>
      <c r="E58" s="16"/>
      <c r="F58" s="16"/>
      <c r="G58" s="34" t="s">
        <v>62</v>
      </c>
      <c r="H58" s="34">
        <f>SUM(H51:H57)</f>
        <v>0</v>
      </c>
      <c r="I58" s="22"/>
      <c r="J58" s="16"/>
      <c r="K58" s="16"/>
      <c r="L58" s="16"/>
      <c r="M58" s="139"/>
      <c r="N58" s="16"/>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16"/>
      <c r="B59" s="16"/>
      <c r="C59" s="16"/>
      <c r="D59" s="16"/>
      <c r="E59" s="16"/>
      <c r="F59" s="16"/>
      <c r="G59" s="118" t="s">
        <v>82</v>
      </c>
      <c r="H59" s="34">
        <f>H58+H45+H17</f>
        <v>46254.13</v>
      </c>
      <c r="I59" s="134"/>
      <c r="J59" s="62"/>
      <c r="K59" s="16"/>
      <c r="L59" s="16"/>
      <c r="M59" s="16"/>
      <c r="N59" s="16"/>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3" t="s">
        <v>83</v>
      </c>
      <c r="B60" s="7"/>
      <c r="C60" s="7"/>
      <c r="D60" s="16"/>
      <c r="E60" s="16"/>
      <c r="F60" s="16"/>
      <c r="G60" s="1"/>
      <c r="H60" s="42"/>
      <c r="I60" s="9"/>
      <c r="J60" s="62"/>
      <c r="K60" s="7"/>
      <c r="L60" s="16"/>
      <c r="M60" s="16"/>
      <c r="N60" s="16"/>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56" t="s">
        <v>7</v>
      </c>
      <c r="B61" s="256"/>
      <c r="C61" s="256"/>
      <c r="D61" s="256"/>
      <c r="E61" s="43" t="s">
        <v>8</v>
      </c>
      <c r="F61" s="119" t="s">
        <v>9</v>
      </c>
      <c r="G61" s="119" t="s">
        <v>10</v>
      </c>
      <c r="H61" s="44" t="s">
        <v>0</v>
      </c>
      <c r="I61" s="45" t="s">
        <v>84</v>
      </c>
      <c r="J61" s="46"/>
      <c r="K61" s="46" t="s">
        <v>85</v>
      </c>
      <c r="L61" s="47"/>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36" t="s">
        <v>86</v>
      </c>
      <c r="B62" s="237"/>
      <c r="C62" s="237"/>
      <c r="D62" s="237"/>
      <c r="E62" s="123" t="s">
        <v>87</v>
      </c>
      <c r="F62" s="128">
        <v>0.3</v>
      </c>
      <c r="G62" s="36">
        <v>2200</v>
      </c>
      <c r="H62" s="48">
        <f>(F62*G62)</f>
        <v>660</v>
      </c>
      <c r="I62" s="49"/>
      <c r="J62" s="50"/>
      <c r="K62" s="51"/>
      <c r="L62" s="62"/>
      <c r="M62" s="16"/>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15.75">
      <c r="A63" s="236" t="s">
        <v>88</v>
      </c>
      <c r="B63" s="237"/>
      <c r="C63" s="237"/>
      <c r="D63" s="237"/>
      <c r="E63" s="123" t="s">
        <v>87</v>
      </c>
      <c r="F63" s="128"/>
      <c r="G63" s="36">
        <v>2000</v>
      </c>
      <c r="H63" s="48">
        <f t="shared" ref="H63:H84" si="10">(F63*G63)</f>
        <v>0</v>
      </c>
      <c r="I63" s="49"/>
      <c r="J63" s="50"/>
      <c r="K63" s="51"/>
      <c r="L63" s="62"/>
      <c r="M63" s="16"/>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15.75">
      <c r="A64" s="236" t="s">
        <v>89</v>
      </c>
      <c r="B64" s="237"/>
      <c r="C64" s="237"/>
      <c r="D64" s="237"/>
      <c r="E64" s="123" t="s">
        <v>87</v>
      </c>
      <c r="F64" s="128"/>
      <c r="G64" s="36">
        <v>7000</v>
      </c>
      <c r="H64" s="48">
        <f t="shared" si="10"/>
        <v>0</v>
      </c>
      <c r="I64" s="49"/>
      <c r="J64" s="50"/>
      <c r="K64" s="51"/>
      <c r="L64" s="62"/>
      <c r="M64" s="16"/>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15.75">
      <c r="A65" s="236" t="s">
        <v>90</v>
      </c>
      <c r="B65" s="237"/>
      <c r="C65" s="237"/>
      <c r="D65" s="237"/>
      <c r="E65" s="123" t="s">
        <v>87</v>
      </c>
      <c r="F65" s="128"/>
      <c r="G65" s="36">
        <v>15200</v>
      </c>
      <c r="H65" s="48">
        <f t="shared" si="10"/>
        <v>0</v>
      </c>
      <c r="I65" s="49"/>
      <c r="J65" s="50"/>
      <c r="K65" s="51"/>
      <c r="L65" s="62"/>
      <c r="M65" s="16"/>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15.75">
      <c r="A66" s="236" t="s">
        <v>91</v>
      </c>
      <c r="B66" s="237"/>
      <c r="C66" s="237"/>
      <c r="D66" s="237"/>
      <c r="E66" s="123" t="s">
        <v>87</v>
      </c>
      <c r="F66" s="128"/>
      <c r="G66" s="36">
        <v>2200</v>
      </c>
      <c r="H66" s="48">
        <f t="shared" si="10"/>
        <v>0</v>
      </c>
      <c r="I66" s="55"/>
      <c r="J66" s="50"/>
      <c r="K66" s="51"/>
      <c r="L66" s="62"/>
      <c r="M66" s="16"/>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15.75">
      <c r="A67" s="236" t="s">
        <v>92</v>
      </c>
      <c r="B67" s="237"/>
      <c r="C67" s="237"/>
      <c r="D67" s="237"/>
      <c r="E67" s="123" t="s">
        <v>87</v>
      </c>
      <c r="F67" s="128"/>
      <c r="G67" s="36">
        <v>2000</v>
      </c>
      <c r="H67" s="48">
        <f t="shared" si="10"/>
        <v>0</v>
      </c>
      <c r="I67" s="49"/>
      <c r="J67" s="50"/>
      <c r="K67" s="51"/>
      <c r="L67" s="62"/>
      <c r="M67" s="16"/>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15.75">
      <c r="A68" s="236" t="s">
        <v>93</v>
      </c>
      <c r="B68" s="237"/>
      <c r="C68" s="237"/>
      <c r="D68" s="237"/>
      <c r="E68" s="123" t="s">
        <v>87</v>
      </c>
      <c r="F68" s="128"/>
      <c r="G68" s="36">
        <v>2500</v>
      </c>
      <c r="H68" s="48">
        <f t="shared" si="10"/>
        <v>0</v>
      </c>
      <c r="I68" s="55"/>
      <c r="J68" s="50"/>
      <c r="K68" s="51"/>
      <c r="L68" s="62"/>
      <c r="M68" s="16"/>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15.75">
      <c r="A69" s="236" t="s">
        <v>94</v>
      </c>
      <c r="B69" s="237"/>
      <c r="C69" s="237"/>
      <c r="D69" s="237"/>
      <c r="E69" s="123" t="s">
        <v>87</v>
      </c>
      <c r="F69" s="128"/>
      <c r="G69" s="36">
        <v>1600</v>
      </c>
      <c r="H69" s="48">
        <f t="shared" si="10"/>
        <v>0</v>
      </c>
      <c r="I69" s="49"/>
      <c r="J69" s="50"/>
      <c r="K69" s="51"/>
      <c r="L69" s="62"/>
      <c r="M69" s="16"/>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236" t="s">
        <v>95</v>
      </c>
      <c r="B70" s="237"/>
      <c r="C70" s="237"/>
      <c r="D70" s="237"/>
      <c r="E70" s="123" t="s">
        <v>87</v>
      </c>
      <c r="F70" s="128"/>
      <c r="G70" s="36">
        <v>1100</v>
      </c>
      <c r="H70" s="48">
        <f t="shared" si="10"/>
        <v>0</v>
      </c>
      <c r="I70" s="49"/>
      <c r="J70" s="50"/>
      <c r="K70" s="51"/>
      <c r="L70" s="62"/>
      <c r="M70" s="16"/>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36" t="s">
        <v>96</v>
      </c>
      <c r="B71" s="237"/>
      <c r="C71" s="237"/>
      <c r="D71" s="237"/>
      <c r="E71" s="123" t="s">
        <v>87</v>
      </c>
      <c r="F71" s="128"/>
      <c r="G71" s="36">
        <v>2700</v>
      </c>
      <c r="H71" s="48">
        <f t="shared" si="10"/>
        <v>0</v>
      </c>
      <c r="I71" s="59"/>
      <c r="J71" s="50"/>
      <c r="K71" s="51"/>
      <c r="L71" s="62"/>
      <c r="M71" s="16"/>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36" t="s">
        <v>97</v>
      </c>
      <c r="B72" s="237"/>
      <c r="C72" s="237"/>
      <c r="D72" s="237"/>
      <c r="E72" s="123" t="s">
        <v>87</v>
      </c>
      <c r="F72" s="128"/>
      <c r="G72" s="36">
        <v>2500</v>
      </c>
      <c r="H72" s="48">
        <f t="shared" si="10"/>
        <v>0</v>
      </c>
      <c r="I72" s="59"/>
      <c r="J72" s="50"/>
      <c r="K72" s="51"/>
      <c r="L72" s="62"/>
      <c r="M72" s="16"/>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15.75">
      <c r="A73" s="236" t="s">
        <v>98</v>
      </c>
      <c r="B73" s="237"/>
      <c r="C73" s="237"/>
      <c r="D73" s="237"/>
      <c r="E73" s="123" t="s">
        <v>87</v>
      </c>
      <c r="F73" s="128"/>
      <c r="G73" s="36">
        <v>13373</v>
      </c>
      <c r="H73" s="48">
        <f t="shared" si="10"/>
        <v>0</v>
      </c>
      <c r="I73" s="59"/>
      <c r="J73" s="50"/>
      <c r="K73" s="51"/>
      <c r="L73" s="62"/>
      <c r="M73" s="16"/>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15.75">
      <c r="A74" s="236" t="s">
        <v>99</v>
      </c>
      <c r="B74" s="237"/>
      <c r="C74" s="237"/>
      <c r="D74" s="237"/>
      <c r="E74" s="123" t="s">
        <v>87</v>
      </c>
      <c r="F74" s="128"/>
      <c r="G74" s="36">
        <v>800</v>
      </c>
      <c r="H74" s="48">
        <f t="shared" si="10"/>
        <v>0</v>
      </c>
      <c r="I74" s="59"/>
      <c r="J74" s="50"/>
      <c r="K74" s="51"/>
      <c r="L74" s="62"/>
      <c r="M74" s="16"/>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236" t="s">
        <v>156</v>
      </c>
      <c r="B75" s="237"/>
      <c r="C75" s="237"/>
      <c r="D75" s="237"/>
      <c r="E75" s="4" t="s">
        <v>87</v>
      </c>
      <c r="F75" s="128"/>
      <c r="G75" s="31">
        <v>1900</v>
      </c>
      <c r="H75" s="60">
        <f t="shared" si="10"/>
        <v>0</v>
      </c>
      <c r="I75" s="61"/>
      <c r="J75" s="50"/>
      <c r="K75" s="51"/>
      <c r="L75" s="62"/>
      <c r="M75" s="16"/>
      <c r="N75" s="16"/>
      <c r="O75" s="16"/>
      <c r="P75" s="16"/>
      <c r="Q75" s="16"/>
      <c r="R75" s="16"/>
      <c r="S75" s="16"/>
      <c r="T75" s="16"/>
      <c r="U75" s="16"/>
      <c r="V75" s="16"/>
      <c r="W75" s="16"/>
      <c r="X75" s="16"/>
      <c r="Y75" s="16"/>
      <c r="Z75" s="17"/>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row>
    <row r="76" spans="1:72" ht="15.75">
      <c r="A76" s="236" t="s">
        <v>101</v>
      </c>
      <c r="B76" s="237"/>
      <c r="C76" s="237"/>
      <c r="D76" s="237"/>
      <c r="E76" s="123" t="s">
        <v>87</v>
      </c>
      <c r="F76" s="128"/>
      <c r="G76" s="36">
        <v>2000</v>
      </c>
      <c r="H76" s="48">
        <f t="shared" si="10"/>
        <v>0</v>
      </c>
      <c r="I76" s="59"/>
      <c r="J76" s="50"/>
      <c r="K76" s="51"/>
      <c r="L76" s="62"/>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36" t="s">
        <v>102</v>
      </c>
      <c r="B77" s="237"/>
      <c r="C77" s="237"/>
      <c r="D77" s="237"/>
      <c r="E77" s="123" t="s">
        <v>87</v>
      </c>
      <c r="F77" s="128"/>
      <c r="G77" s="36">
        <v>200</v>
      </c>
      <c r="H77" s="48">
        <f t="shared" si="10"/>
        <v>0</v>
      </c>
      <c r="I77" s="59"/>
      <c r="J77" s="50"/>
      <c r="K77" s="51"/>
      <c r="L77" s="62"/>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15.75">
      <c r="A78" s="236" t="s">
        <v>103</v>
      </c>
      <c r="B78" s="237"/>
      <c r="C78" s="237"/>
      <c r="D78" s="237"/>
      <c r="E78" s="123" t="s">
        <v>87</v>
      </c>
      <c r="F78" s="128"/>
      <c r="G78" s="36">
        <v>1100</v>
      </c>
      <c r="H78" s="48">
        <f t="shared" si="10"/>
        <v>0</v>
      </c>
      <c r="I78" s="59"/>
      <c r="J78" s="50"/>
      <c r="K78" s="51"/>
      <c r="L78" s="62"/>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15.75">
      <c r="A79" s="236" t="s">
        <v>104</v>
      </c>
      <c r="B79" s="237"/>
      <c r="C79" s="237"/>
      <c r="D79" s="237"/>
      <c r="E79" s="123" t="s">
        <v>87</v>
      </c>
      <c r="F79" s="128"/>
      <c r="G79" s="36">
        <v>2200</v>
      </c>
      <c r="H79" s="48">
        <f t="shared" si="10"/>
        <v>0</v>
      </c>
      <c r="I79" s="59"/>
      <c r="J79" s="50"/>
      <c r="K79" s="51"/>
      <c r="L79" s="62"/>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236" t="s">
        <v>105</v>
      </c>
      <c r="B80" s="237"/>
      <c r="C80" s="237"/>
      <c r="D80" s="237"/>
      <c r="E80" s="4" t="s">
        <v>87</v>
      </c>
      <c r="F80" s="128"/>
      <c r="G80" s="31">
        <v>1420</v>
      </c>
      <c r="H80" s="60">
        <f t="shared" si="10"/>
        <v>0</v>
      </c>
      <c r="I80" s="64"/>
      <c r="J80" s="50"/>
      <c r="K80" s="51"/>
      <c r="L80" s="62"/>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236" t="s">
        <v>153</v>
      </c>
      <c r="B81" s="237"/>
      <c r="C81" s="237"/>
      <c r="D81" s="237"/>
      <c r="E81" s="4" t="s">
        <v>87</v>
      </c>
      <c r="F81" s="128"/>
      <c r="G81" s="31">
        <v>15200</v>
      </c>
      <c r="H81" s="60">
        <f t="shared" si="10"/>
        <v>0</v>
      </c>
      <c r="I81" s="166"/>
      <c r="J81" s="66"/>
      <c r="K81" s="67"/>
      <c r="L81" s="62"/>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36" t="s">
        <v>155</v>
      </c>
      <c r="B82" s="237"/>
      <c r="C82" s="237"/>
      <c r="D82" s="237"/>
      <c r="E82" s="4" t="s">
        <v>87</v>
      </c>
      <c r="F82" s="128"/>
      <c r="G82" s="31">
        <v>5800</v>
      </c>
      <c r="H82" s="60">
        <f t="shared" si="10"/>
        <v>0</v>
      </c>
      <c r="I82" s="166"/>
      <c r="J82" s="66"/>
      <c r="K82" s="67"/>
      <c r="L82" s="62"/>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36"/>
      <c r="B83" s="237"/>
      <c r="C83" s="237"/>
      <c r="D83" s="237"/>
      <c r="E83" s="4" t="s">
        <v>87</v>
      </c>
      <c r="F83" s="128"/>
      <c r="G83" s="31"/>
      <c r="H83" s="60">
        <f t="shared" si="10"/>
        <v>0</v>
      </c>
      <c r="I83" s="166"/>
      <c r="J83" s="66"/>
      <c r="K83" s="67"/>
      <c r="L83" s="62"/>
      <c r="M83" s="16"/>
      <c r="N83" s="16"/>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15.75">
      <c r="A84" s="236" t="s">
        <v>154</v>
      </c>
      <c r="B84" s="237"/>
      <c r="C84" s="237"/>
      <c r="D84" s="237"/>
      <c r="E84" s="4" t="s">
        <v>87</v>
      </c>
      <c r="F84" s="128"/>
      <c r="G84" s="31">
        <v>15000</v>
      </c>
      <c r="H84" s="60">
        <f t="shared" si="10"/>
        <v>0</v>
      </c>
      <c r="I84" s="166"/>
      <c r="J84" s="66"/>
      <c r="K84" s="67"/>
      <c r="L84" s="62"/>
      <c r="M84" s="16"/>
      <c r="N84" s="16"/>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6.5" thickBot="1">
      <c r="A85" s="236" t="s">
        <v>106</v>
      </c>
      <c r="B85" s="237"/>
      <c r="C85" s="237"/>
      <c r="D85" s="237"/>
      <c r="E85" s="123" t="s">
        <v>87</v>
      </c>
      <c r="F85" s="128">
        <v>1</v>
      </c>
      <c r="G85" s="36">
        <v>383.5</v>
      </c>
      <c r="H85" s="99">
        <f>(F85*G85)</f>
        <v>383.5</v>
      </c>
      <c r="I85" s="65"/>
      <c r="J85" s="66"/>
      <c r="K85" s="67"/>
      <c r="L85" s="62"/>
      <c r="M85" s="16"/>
      <c r="N85" s="16"/>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6.5" thickBot="1">
      <c r="A86" s="16"/>
      <c r="B86" s="16"/>
      <c r="C86" s="16"/>
      <c r="D86" s="16"/>
      <c r="E86" s="16"/>
      <c r="F86" s="18"/>
      <c r="G86" s="125" t="s">
        <v>107</v>
      </c>
      <c r="H86" s="110">
        <f>SUM(H62:H85)</f>
        <v>1043.5</v>
      </c>
      <c r="I86" s="68"/>
      <c r="J86" s="69"/>
      <c r="K86" s="70"/>
      <c r="L86" s="135"/>
      <c r="M86" s="7"/>
      <c r="N86" s="7"/>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16"/>
      <c r="B87" s="16"/>
      <c r="C87" s="16"/>
      <c r="D87" s="16"/>
      <c r="E87" s="16"/>
      <c r="F87" s="7"/>
      <c r="G87" s="38"/>
      <c r="H87" s="22"/>
      <c r="I87" s="71"/>
      <c r="J87" s="18"/>
      <c r="K87" s="137"/>
      <c r="L87" s="136"/>
      <c r="M87" s="7"/>
      <c r="N87" s="7"/>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5.75">
      <c r="A88" s="16"/>
      <c r="B88" s="16"/>
      <c r="C88" s="16"/>
      <c r="D88" s="16"/>
      <c r="E88" s="138">
        <v>0</v>
      </c>
      <c r="F88" s="7"/>
      <c r="G88" s="38"/>
      <c r="H88" s="142">
        <f>+E88</f>
        <v>0</v>
      </c>
      <c r="I88" s="245" t="s">
        <v>130</v>
      </c>
      <c r="J88" s="230" t="s">
        <v>108</v>
      </c>
      <c r="K88" s="232"/>
      <c r="L88" s="16"/>
      <c r="M88" s="7"/>
      <c r="N88" s="233"/>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234" t="s">
        <v>109</v>
      </c>
      <c r="G89" s="235"/>
      <c r="H89" s="73">
        <f>H59+H86</f>
        <v>47297.63</v>
      </c>
      <c r="I89" s="246"/>
      <c r="J89" s="231"/>
      <c r="K89" s="232"/>
      <c r="L89" s="16"/>
      <c r="M89" s="7"/>
      <c r="N89" s="233"/>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27"/>
      <c r="F90" s="74" t="s">
        <v>110</v>
      </c>
      <c r="G90" s="75">
        <v>0.25</v>
      </c>
      <c r="H90" s="116">
        <f>H89*G90</f>
        <v>11824.407499999999</v>
      </c>
      <c r="I90" s="115">
        <f>+M96</f>
        <v>-6528.9217349999972</v>
      </c>
      <c r="J90" s="117">
        <f>H90-M96</f>
        <v>18353.329234999997</v>
      </c>
      <c r="K90" s="9"/>
      <c r="L90" s="9"/>
      <c r="M90" s="9"/>
      <c r="N90" s="126" t="s">
        <v>132</v>
      </c>
      <c r="O90" s="12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16"/>
      <c r="B91" s="16"/>
      <c r="C91" s="16"/>
      <c r="D91" s="16"/>
      <c r="E91" s="27"/>
      <c r="F91" s="77" t="s">
        <v>111</v>
      </c>
      <c r="G91" s="78"/>
      <c r="H91" s="13">
        <f>H89+H90</f>
        <v>59122.037499999999</v>
      </c>
      <c r="I91" s="20"/>
      <c r="J91" s="79"/>
      <c r="K91" s="22"/>
      <c r="L91" s="22"/>
      <c r="M91" s="7"/>
      <c r="N91" s="126"/>
      <c r="O91" s="12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16"/>
      <c r="B92" s="16"/>
      <c r="C92" s="16"/>
      <c r="D92" s="16"/>
      <c r="E92" s="27"/>
      <c r="F92" s="124" t="s">
        <v>113</v>
      </c>
      <c r="G92" s="82">
        <v>0.06</v>
      </c>
      <c r="H92" s="13">
        <f>H91*G92</f>
        <v>3547.3222499999997</v>
      </c>
      <c r="I92" s="83"/>
      <c r="J92" s="80"/>
      <c r="K92" s="81" t="s">
        <v>112</v>
      </c>
      <c r="L92" s="111" t="s">
        <v>131</v>
      </c>
      <c r="M92" s="7"/>
      <c r="N92" s="135"/>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16"/>
      <c r="B93" s="16"/>
      <c r="C93" s="16"/>
      <c r="D93" s="16"/>
      <c r="E93" s="27"/>
      <c r="F93" s="4" t="s">
        <v>115</v>
      </c>
      <c r="G93" s="77"/>
      <c r="H93" s="13">
        <f>H91+H92</f>
        <v>62669.359749999996</v>
      </c>
      <c r="I93" s="80"/>
      <c r="J93" s="80" t="s">
        <v>114</v>
      </c>
      <c r="K93" s="6">
        <f>+H17</f>
        <v>0</v>
      </c>
      <c r="L93" s="112"/>
      <c r="M93" s="135"/>
      <c r="N93" s="7"/>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16"/>
      <c r="B94" s="16"/>
      <c r="C94" s="16"/>
      <c r="D94" s="16"/>
      <c r="E94" s="16"/>
      <c r="F94" s="124" t="s">
        <v>117</v>
      </c>
      <c r="G94" s="82">
        <v>0.2</v>
      </c>
      <c r="H94" s="13">
        <f>H93*G94</f>
        <v>12533.871950000001</v>
      </c>
      <c r="I94" s="80"/>
      <c r="J94" s="80" t="s">
        <v>116</v>
      </c>
      <c r="K94" s="6">
        <f>H44</f>
        <v>40953.549999999996</v>
      </c>
      <c r="L94" s="112"/>
      <c r="M94" s="135"/>
      <c r="N94" s="7"/>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16"/>
      <c r="B95" s="16"/>
      <c r="C95" s="16"/>
      <c r="D95" s="16"/>
      <c r="E95" s="16"/>
      <c r="F95" s="124" t="s">
        <v>119</v>
      </c>
      <c r="G95" s="74"/>
      <c r="H95" s="85">
        <f>H93+H94</f>
        <v>75203.231700000004</v>
      </c>
      <c r="I95" s="13"/>
      <c r="J95" s="80" t="s">
        <v>118</v>
      </c>
      <c r="K95" s="6">
        <f>H59-H46</f>
        <v>43478.8822</v>
      </c>
      <c r="L95" s="112"/>
      <c r="M95" s="84" t="s">
        <v>127</v>
      </c>
      <c r="N95" s="7"/>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16"/>
      <c r="B96" s="16"/>
      <c r="C96" s="16"/>
      <c r="D96" s="16"/>
      <c r="E96" s="16"/>
      <c r="F96" s="124" t="s">
        <v>125</v>
      </c>
      <c r="G96" s="87"/>
      <c r="H96" s="97">
        <f>'MAT (11)'!H124</f>
        <v>203459.92471200001</v>
      </c>
      <c r="I96" s="88" t="s">
        <v>120</v>
      </c>
      <c r="J96" s="86" t="s">
        <v>56</v>
      </c>
      <c r="K96" s="6">
        <f>SUM(K93:K95)</f>
        <v>84432.432199999996</v>
      </c>
      <c r="L96" s="113">
        <f>H95-H94</f>
        <v>62669.359750000003</v>
      </c>
      <c r="M96" s="114">
        <f>+(L96-K96)*0.3</f>
        <v>-6528.9217349999972</v>
      </c>
      <c r="N96" s="7"/>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16"/>
      <c r="B97" s="16" t="s">
        <v>121</v>
      </c>
      <c r="C97" s="16"/>
      <c r="D97" s="16"/>
      <c r="E97" s="16"/>
      <c r="F97" s="124" t="s">
        <v>126</v>
      </c>
      <c r="G97" s="90"/>
      <c r="H97" s="98">
        <f>H95+H96</f>
        <v>278663.15641200001</v>
      </c>
      <c r="I97" s="13"/>
      <c r="J97" s="89">
        <f>H95/H89</f>
        <v>1.59</v>
      </c>
      <c r="K97" s="7"/>
      <c r="L97" s="7"/>
      <c r="M97" s="23"/>
      <c r="N97" s="7"/>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16"/>
      <c r="B98" s="139" t="s">
        <v>122</v>
      </c>
      <c r="C98" s="139" t="s">
        <v>123</v>
      </c>
      <c r="D98" s="140" t="s">
        <v>124</v>
      </c>
      <c r="E98" s="132"/>
      <c r="F98" s="7"/>
      <c r="G98" s="92"/>
      <c r="H98" s="9"/>
      <c r="I98" s="7"/>
      <c r="J98" s="7"/>
      <c r="K98" s="7"/>
      <c r="L98" s="7"/>
      <c r="M98" s="9"/>
      <c r="N98" s="91"/>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16"/>
      <c r="B99" s="141">
        <v>0.27500000000000002</v>
      </c>
      <c r="C99" s="141">
        <v>0.05</v>
      </c>
      <c r="D99" s="141">
        <f>B99+C99</f>
        <v>0.32500000000000001</v>
      </c>
      <c r="E99" s="16"/>
      <c r="F99" s="92"/>
      <c r="G99" s="93"/>
      <c r="H99" s="9"/>
      <c r="I99" s="7"/>
      <c r="J99" s="7"/>
      <c r="K99" s="7"/>
      <c r="L99" s="7"/>
      <c r="M99" s="9"/>
      <c r="N99" s="7"/>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16"/>
      <c r="B100" s="16"/>
      <c r="C100" s="16"/>
      <c r="D100" s="16"/>
      <c r="E100" s="16"/>
      <c r="F100" s="23"/>
      <c r="G100" s="94"/>
      <c r="H100" s="93"/>
      <c r="I100" s="27"/>
      <c r="J100" s="7"/>
      <c r="K100" s="7"/>
      <c r="L100" s="7"/>
      <c r="M100" s="7"/>
      <c r="N100" s="7"/>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1"/>
      <c r="B101" s="1"/>
      <c r="C101" s="1"/>
      <c r="D101" s="1"/>
      <c r="E101" s="1"/>
      <c r="F101" s="23"/>
      <c r="G101" s="94"/>
      <c r="H101" s="93"/>
      <c r="I101" s="95"/>
      <c r="J101" s="18"/>
      <c r="K101" s="18"/>
      <c r="L101" s="18"/>
      <c r="M101" s="18"/>
      <c r="N101" s="18"/>
      <c r="O101" s="1"/>
      <c r="P101" s="1"/>
      <c r="Q101" s="1"/>
      <c r="R101" s="1"/>
      <c r="S101" s="1"/>
      <c r="T101" s="1"/>
      <c r="U101" s="1"/>
      <c r="V101" s="1"/>
      <c r="W101" s="1"/>
      <c r="X101" s="1"/>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1"/>
      <c r="B102" s="1"/>
      <c r="C102" s="1"/>
      <c r="D102" s="1"/>
      <c r="E102" s="1"/>
      <c r="F102" s="23"/>
      <c r="G102" s="76"/>
      <c r="H102" s="76"/>
      <c r="I102" s="18"/>
      <c r="J102" s="18"/>
      <c r="K102" s="18"/>
      <c r="L102" s="18"/>
      <c r="M102" s="18"/>
      <c r="N102" s="18"/>
      <c r="O102" s="1"/>
      <c r="P102" s="1"/>
      <c r="Q102" s="1"/>
      <c r="R102" s="1"/>
      <c r="S102" s="1"/>
      <c r="T102" s="1"/>
      <c r="U102" s="1"/>
      <c r="V102" s="1"/>
      <c r="W102" s="1"/>
      <c r="X102" s="1"/>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1"/>
      <c r="B103" s="1"/>
      <c r="C103" s="1"/>
      <c r="D103" s="1"/>
      <c r="E103" s="1"/>
      <c r="F103" s="23"/>
      <c r="G103" s="5"/>
      <c r="H103" s="1"/>
      <c r="I103" s="1"/>
      <c r="J103" s="18"/>
      <c r="K103" s="18"/>
      <c r="L103" s="18"/>
      <c r="M103" s="18"/>
      <c r="N103" s="18"/>
      <c r="O103" s="1"/>
      <c r="P103" s="1"/>
      <c r="Q103" s="1"/>
      <c r="R103" s="1"/>
      <c r="S103" s="1"/>
      <c r="T103" s="1"/>
      <c r="U103" s="1"/>
      <c r="V103" s="1"/>
      <c r="W103" s="1"/>
      <c r="X103" s="1"/>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1"/>
      <c r="B104" s="1"/>
      <c r="C104" s="1"/>
      <c r="D104" s="1"/>
      <c r="E104" s="1"/>
      <c r="F104" s="1"/>
      <c r="G104" s="18"/>
      <c r="H104" s="41"/>
      <c r="I104" s="1"/>
      <c r="J104" s="1"/>
      <c r="K104" s="1"/>
      <c r="L104" s="1"/>
      <c r="M104" s="1"/>
      <c r="N104" s="1"/>
      <c r="O104" s="1"/>
      <c r="P104" s="1"/>
      <c r="Q104" s="1"/>
      <c r="R104" s="1"/>
      <c r="S104" s="1"/>
      <c r="T104" s="1"/>
      <c r="U104" s="1"/>
      <c r="V104" s="1"/>
      <c r="W104" s="1"/>
      <c r="X104" s="1"/>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1"/>
      <c r="B105" s="1"/>
      <c r="C105" s="96"/>
      <c r="D105" s="1"/>
      <c r="E105" s="1"/>
      <c r="F105" s="1"/>
      <c r="G105" s="1"/>
      <c r="H105" s="1"/>
      <c r="I105" s="1"/>
      <c r="J105" s="1"/>
      <c r="K105" s="1"/>
      <c r="L105" s="1"/>
      <c r="M105" s="1"/>
      <c r="N105" s="1"/>
      <c r="O105" s="1"/>
      <c r="P105" s="1"/>
      <c r="Q105" s="1"/>
      <c r="R105" s="1"/>
      <c r="S105" s="1"/>
      <c r="T105" s="1"/>
      <c r="U105" s="1"/>
      <c r="V105" s="1"/>
      <c r="W105" s="1"/>
      <c r="X105" s="1"/>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1"/>
      <c r="B106" s="1"/>
      <c r="C106" s="96"/>
      <c r="D106" s="1"/>
      <c r="E106" s="1"/>
      <c r="F106" s="1"/>
      <c r="G106" s="18"/>
      <c r="H106" s="41"/>
      <c r="I106" s="1"/>
      <c r="J106" s="1"/>
      <c r="K106" s="1"/>
      <c r="L106" s="1"/>
      <c r="M106" s="1"/>
      <c r="N106" s="1"/>
      <c r="O106" s="1"/>
      <c r="P106" s="1"/>
      <c r="Q106" s="1"/>
      <c r="R106" s="1"/>
      <c r="S106" s="1"/>
      <c r="T106" s="1"/>
      <c r="U106" s="1"/>
      <c r="V106" s="1"/>
      <c r="W106" s="1"/>
      <c r="X106" s="1"/>
      <c r="Y106" s="1"/>
      <c r="Z106" s="120"/>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row>
    <row r="107" spans="1:72" ht="15.75">
      <c r="A107" s="1"/>
      <c r="B107" s="1"/>
      <c r="C107" s="96"/>
      <c r="D107" s="1"/>
      <c r="E107" s="1"/>
      <c r="F107" s="1"/>
      <c r="G107" s="1"/>
      <c r="H107" s="1"/>
      <c r="I107" s="1"/>
      <c r="J107" s="1"/>
      <c r="K107" s="1"/>
      <c r="L107" s="1"/>
      <c r="M107" s="1"/>
      <c r="N107" s="1"/>
      <c r="O107" s="1"/>
      <c r="P107" s="1"/>
      <c r="Q107" s="1"/>
      <c r="R107" s="1"/>
      <c r="S107" s="1"/>
      <c r="T107" s="1"/>
      <c r="U107" s="1"/>
      <c r="V107" s="1"/>
      <c r="W107" s="1"/>
      <c r="X107" s="1"/>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1"/>
      <c r="B108" s="1"/>
      <c r="C108" s="96"/>
      <c r="D108" s="1"/>
      <c r="E108" s="1"/>
      <c r="F108" s="1"/>
      <c r="G108" s="1"/>
      <c r="H108" s="1"/>
      <c r="I108" s="1"/>
      <c r="J108" s="1"/>
      <c r="K108" s="1"/>
      <c r="L108" s="1"/>
      <c r="M108" s="1"/>
      <c r="N108" s="1"/>
      <c r="O108" s="1"/>
      <c r="P108" s="1"/>
      <c r="Q108" s="1"/>
      <c r="R108" s="1"/>
      <c r="S108" s="1"/>
      <c r="T108" s="1"/>
      <c r="U108" s="1"/>
      <c r="V108" s="1"/>
      <c r="W108" s="1"/>
      <c r="X108" s="1"/>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1"/>
      <c r="B109" s="1"/>
      <c r="C109" s="40"/>
      <c r="D109" s="96"/>
      <c r="E109" s="96"/>
      <c r="F109" s="1"/>
      <c r="G109" s="1"/>
      <c r="H109" s="1"/>
      <c r="I109" s="1"/>
      <c r="J109" s="1"/>
      <c r="K109" s="1"/>
      <c r="L109" s="1"/>
      <c r="M109" s="1"/>
      <c r="N109" s="1"/>
      <c r="O109" s="1"/>
      <c r="P109" s="1"/>
      <c r="Q109" s="1"/>
      <c r="R109" s="1"/>
      <c r="S109" s="1"/>
      <c r="T109" s="1"/>
      <c r="U109" s="1"/>
      <c r="V109" s="1"/>
      <c r="W109" s="1"/>
      <c r="X109" s="1"/>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1"/>
      <c r="B110" s="96"/>
      <c r="C110" s="1"/>
      <c r="D110" s="1"/>
      <c r="E110" s="1"/>
      <c r="F110" s="1"/>
      <c r="G110" s="1"/>
      <c r="H110" s="1"/>
      <c r="I110" s="1"/>
      <c r="J110" s="1"/>
      <c r="K110" s="1"/>
      <c r="L110" s="1"/>
      <c r="M110" s="1"/>
      <c r="N110" s="1"/>
      <c r="O110" s="1"/>
      <c r="P110" s="1"/>
      <c r="Q110" s="1"/>
      <c r="R110" s="1"/>
      <c r="S110" s="1"/>
      <c r="T110" s="1"/>
      <c r="U110" s="1"/>
      <c r="V110" s="1"/>
      <c r="W110" s="1"/>
      <c r="X110" s="1"/>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1"/>
      <c r="B111" s="96"/>
      <c r="C111" s="1"/>
      <c r="D111" s="1"/>
      <c r="E111" s="1"/>
      <c r="F111" s="1"/>
      <c r="G111" s="1"/>
      <c r="H111" s="1"/>
      <c r="I111" s="1"/>
      <c r="J111" s="1"/>
      <c r="K111" s="1"/>
      <c r="L111" s="1"/>
      <c r="M111" s="1"/>
      <c r="N111" s="1"/>
      <c r="O111" s="1"/>
      <c r="P111" s="1"/>
      <c r="Q111" s="1"/>
      <c r="R111" s="1"/>
      <c r="S111" s="1"/>
      <c r="T111" s="1"/>
      <c r="U111" s="1"/>
      <c r="V111" s="1"/>
      <c r="W111" s="1"/>
      <c r="X111" s="1"/>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5.75">
      <c r="A112" s="1"/>
      <c r="B112" s="96"/>
      <c r="C112" s="96"/>
      <c r="D112" s="96"/>
      <c r="E112" s="96"/>
      <c r="F112" s="1"/>
      <c r="G112" s="1"/>
      <c r="H112" s="1"/>
      <c r="I112" s="1"/>
      <c r="J112" s="1"/>
      <c r="K112" s="1"/>
      <c r="L112" s="1"/>
      <c r="M112" s="1"/>
      <c r="N112" s="1"/>
      <c r="O112" s="1"/>
      <c r="P112" s="1"/>
      <c r="Q112" s="1"/>
      <c r="R112" s="1"/>
      <c r="S112" s="1"/>
      <c r="T112" s="1"/>
      <c r="U112" s="1"/>
      <c r="V112" s="1"/>
      <c r="W112" s="1"/>
      <c r="X112" s="1"/>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5.75">
      <c r="A113" s="1"/>
      <c r="B113" s="1"/>
      <c r="C113" s="1"/>
      <c r="D113" s="1"/>
      <c r="E113" s="1"/>
      <c r="F113" s="96"/>
      <c r="G113" s="72"/>
      <c r="H113" s="1"/>
      <c r="I113" s="1"/>
      <c r="J113" s="1"/>
      <c r="K113" s="1"/>
      <c r="L113" s="1"/>
      <c r="M113" s="1"/>
      <c r="N113" s="1"/>
      <c r="O113" s="1"/>
      <c r="P113" s="1"/>
      <c r="Q113" s="1"/>
      <c r="R113" s="1"/>
      <c r="S113" s="1"/>
      <c r="T113" s="1"/>
      <c r="U113" s="1"/>
      <c r="V113" s="1"/>
      <c r="W113" s="1"/>
      <c r="X113" s="1"/>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
      <c r="B118" s="1"/>
      <c r="C118" s="1"/>
      <c r="D118" s="1"/>
      <c r="E118" s="1"/>
      <c r="F118" s="1"/>
      <c r="G118" s="1"/>
      <c r="H118" s="1"/>
      <c r="I118" s="1"/>
      <c r="J118" s="1"/>
      <c r="K118" s="1"/>
      <c r="L118" s="1"/>
      <c r="O118" s="1"/>
      <c r="P118" s="1"/>
      <c r="Q118" s="1"/>
      <c r="R118" s="1"/>
      <c r="S118" s="1"/>
      <c r="T118" s="1"/>
      <c r="U118" s="1"/>
      <c r="V118" s="1"/>
      <c r="W118" s="1"/>
      <c r="X118" s="1"/>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F119" s="1"/>
      <c r="G119" s="1"/>
      <c r="H119" s="1"/>
      <c r="I119" s="1"/>
      <c r="J119" s="1"/>
      <c r="K119" s="1"/>
      <c r="L119" s="1"/>
      <c r="O119" s="1"/>
      <c r="P119" s="1"/>
      <c r="Q119" s="1"/>
      <c r="R119" s="1"/>
      <c r="S119" s="1"/>
      <c r="T119" s="1"/>
      <c r="U119" s="1"/>
      <c r="V119" s="1"/>
      <c r="W119" s="1"/>
      <c r="X119" s="1"/>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J120" s="1"/>
      <c r="K120" s="1"/>
      <c r="L120" s="1"/>
      <c r="M120" s="1"/>
      <c r="N120" s="1"/>
      <c r="O120" s="1"/>
      <c r="P120" s="1"/>
      <c r="Q120" s="1"/>
      <c r="R120" s="1"/>
      <c r="S120" s="1"/>
      <c r="T120" s="1"/>
      <c r="U120" s="1"/>
      <c r="V120" s="1"/>
      <c r="W120" s="1"/>
      <c r="X120" s="1"/>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sheetData>
  <mergeCells count="78">
    <mergeCell ref="A15:D15"/>
    <mergeCell ref="A1:H1"/>
    <mergeCell ref="A2:H2"/>
    <mergeCell ref="B5:J5"/>
    <mergeCell ref="A8:D8"/>
    <mergeCell ref="J8:M8"/>
    <mergeCell ref="A9:D9"/>
    <mergeCell ref="A10:D10"/>
    <mergeCell ref="A11:D11"/>
    <mergeCell ref="A12:D12"/>
    <mergeCell ref="A13:D13"/>
    <mergeCell ref="A14:D14"/>
    <mergeCell ref="A28:D28"/>
    <mergeCell ref="A16:D16"/>
    <mergeCell ref="O19:U19"/>
    <mergeCell ref="V19:X19"/>
    <mergeCell ref="A20:D20"/>
    <mergeCell ref="A21:D21"/>
    <mergeCell ref="A22:D22"/>
    <mergeCell ref="A23:D23"/>
    <mergeCell ref="A24:D24"/>
    <mergeCell ref="A25:D25"/>
    <mergeCell ref="A26:D26"/>
    <mergeCell ref="A27:D27"/>
    <mergeCell ref="A41:D41"/>
    <mergeCell ref="A29:D29"/>
    <mergeCell ref="A30:D30"/>
    <mergeCell ref="A31:D31"/>
    <mergeCell ref="A32:D32"/>
    <mergeCell ref="A33:D33"/>
    <mergeCell ref="A34:D34"/>
    <mergeCell ref="A35:D35"/>
    <mergeCell ref="A36:D36"/>
    <mergeCell ref="A38:D38"/>
    <mergeCell ref="A39:D39"/>
    <mergeCell ref="A40:D40"/>
    <mergeCell ref="A57:D57"/>
    <mergeCell ref="A42:D42"/>
    <mergeCell ref="A43:D43"/>
    <mergeCell ref="A46:D46"/>
    <mergeCell ref="A49:D49"/>
    <mergeCell ref="A50:D50"/>
    <mergeCell ref="A51:D51"/>
    <mergeCell ref="A52:D52"/>
    <mergeCell ref="A53:D53"/>
    <mergeCell ref="A54:D54"/>
    <mergeCell ref="A55:D55"/>
    <mergeCell ref="A56:D56"/>
    <mergeCell ref="A72:D72"/>
    <mergeCell ref="A61:D61"/>
    <mergeCell ref="A62:D62"/>
    <mergeCell ref="A63:D63"/>
    <mergeCell ref="A64:D64"/>
    <mergeCell ref="A65:D65"/>
    <mergeCell ref="A66:D66"/>
    <mergeCell ref="A67:D67"/>
    <mergeCell ref="A68:D68"/>
    <mergeCell ref="A69:D69"/>
    <mergeCell ref="A70:D70"/>
    <mergeCell ref="A71:D71"/>
    <mergeCell ref="A84:D84"/>
    <mergeCell ref="A73:D73"/>
    <mergeCell ref="A74:D74"/>
    <mergeCell ref="A75:D75"/>
    <mergeCell ref="A76:D76"/>
    <mergeCell ref="A77:D77"/>
    <mergeCell ref="A78:D78"/>
    <mergeCell ref="A79:D79"/>
    <mergeCell ref="A80:D80"/>
    <mergeCell ref="A81:D81"/>
    <mergeCell ref="A82:D82"/>
    <mergeCell ref="A83:D83"/>
    <mergeCell ref="A85:D85"/>
    <mergeCell ref="I88:I89"/>
    <mergeCell ref="J88:J89"/>
    <mergeCell ref="K88:K89"/>
    <mergeCell ref="N88:N89"/>
    <mergeCell ref="F89:G89"/>
  </mergeCells>
  <pageMargins left="0.7" right="0.7" top="0.75" bottom="0.75" header="0.3" footer="0.3"/>
  <pageSetup paperSize="9" scale="29" fitToWidth="0" orientation="landscape" horizontalDpi="300" verticalDpi="300" r:id="rId1"/>
  <rowBreaks count="1" manualBreakCount="1">
    <brk id="99"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F4511-6846-4FE5-BA8E-5D66852B2ACD}">
  <sheetPr>
    <pageSetUpPr fitToPage="1"/>
  </sheetPr>
  <dimension ref="A1:BT147"/>
  <sheetViews>
    <sheetView view="pageBreakPreview" topLeftCell="A111" zoomScale="87" zoomScaleNormal="70" zoomScaleSheetLayoutView="87" workbookViewId="0">
      <selection activeCell="I31" sqref="I31"/>
    </sheetView>
  </sheetViews>
  <sheetFormatPr baseColWidth="10" defaultColWidth="10.7109375" defaultRowHeight="15"/>
  <cols>
    <col min="3" max="3" width="11.42578125" customWidth="1"/>
    <col min="4" max="4" width="21.7109375" bestFit="1" customWidth="1"/>
    <col min="5" max="6" width="11.42578125" customWidth="1"/>
    <col min="7" max="7" width="13.42578125" customWidth="1"/>
    <col min="8" max="8" width="15.42578125" customWidth="1"/>
    <col min="10" max="10" width="13" customWidth="1"/>
    <col min="11" max="12" width="13.42578125" customWidth="1"/>
    <col min="13" max="13" width="12.42578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137</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184</v>
      </c>
      <c r="B9" s="274"/>
      <c r="C9" s="274"/>
      <c r="D9" s="275"/>
      <c r="E9" s="4" t="s">
        <v>11</v>
      </c>
      <c r="F9" s="129">
        <v>6</v>
      </c>
      <c r="G9" s="129">
        <v>2540.0100000000002</v>
      </c>
      <c r="H9" s="148">
        <f>G9*F9</f>
        <v>15240.060000000001</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66" t="s">
        <v>185</v>
      </c>
      <c r="B10" s="267"/>
      <c r="C10" s="267"/>
      <c r="D10" s="268"/>
      <c r="E10" s="4" t="s">
        <v>11</v>
      </c>
      <c r="F10" s="129">
        <v>6</v>
      </c>
      <c r="G10" s="129">
        <v>1001</v>
      </c>
      <c r="H10" s="148">
        <f t="shared" ref="H10:H29" si="0">G10*F10</f>
        <v>6006</v>
      </c>
      <c r="I10" s="38"/>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66" t="s">
        <v>186</v>
      </c>
      <c r="B11" s="267"/>
      <c r="C11" s="267"/>
      <c r="D11" s="268"/>
      <c r="E11" s="4" t="s">
        <v>11</v>
      </c>
      <c r="F11" s="129">
        <v>4</v>
      </c>
      <c r="G11" s="129">
        <v>450.5</v>
      </c>
      <c r="H11" s="148">
        <f t="shared" si="0"/>
        <v>1802</v>
      </c>
      <c r="I11" s="38"/>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66" t="s">
        <v>187</v>
      </c>
      <c r="B12" s="267"/>
      <c r="C12" s="267"/>
      <c r="D12" s="268"/>
      <c r="E12" s="4" t="s">
        <v>11</v>
      </c>
      <c r="F12" s="129">
        <v>4</v>
      </c>
      <c r="G12" s="129">
        <v>136.52000000000001</v>
      </c>
      <c r="H12" s="148">
        <f t="shared" si="0"/>
        <v>546.08000000000004</v>
      </c>
      <c r="I12" s="38"/>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66" t="s">
        <v>188</v>
      </c>
      <c r="B13" s="267"/>
      <c r="C13" s="267"/>
      <c r="D13" s="268"/>
      <c r="E13" s="4" t="s">
        <v>11</v>
      </c>
      <c r="F13" s="129">
        <v>2</v>
      </c>
      <c r="G13" s="129">
        <v>620.97</v>
      </c>
      <c r="H13" s="148">
        <f t="shared" si="0"/>
        <v>1241.94</v>
      </c>
      <c r="I13" s="38"/>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66" t="s">
        <v>189</v>
      </c>
      <c r="B14" s="267"/>
      <c r="C14" s="267"/>
      <c r="D14" s="268"/>
      <c r="E14" s="4" t="s">
        <v>11</v>
      </c>
      <c r="F14" s="129">
        <v>6</v>
      </c>
      <c r="G14" s="129">
        <v>382.32</v>
      </c>
      <c r="H14" s="148">
        <f t="shared" si="0"/>
        <v>2293.92</v>
      </c>
      <c r="I14" s="38"/>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66" t="s">
        <v>190</v>
      </c>
      <c r="B15" s="267"/>
      <c r="C15" s="267"/>
      <c r="D15" s="268"/>
      <c r="E15" s="4" t="s">
        <v>11</v>
      </c>
      <c r="F15" s="129">
        <v>6</v>
      </c>
      <c r="G15" s="129">
        <v>200</v>
      </c>
      <c r="H15" s="148">
        <f t="shared" si="0"/>
        <v>1200</v>
      </c>
      <c r="I15" s="38"/>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t="s">
        <v>191</v>
      </c>
      <c r="B16" s="267"/>
      <c r="C16" s="267"/>
      <c r="D16" s="268"/>
      <c r="E16" s="4" t="s">
        <v>11</v>
      </c>
      <c r="F16" s="129">
        <v>6</v>
      </c>
      <c r="G16" s="129">
        <v>70</v>
      </c>
      <c r="H16" s="148">
        <f t="shared" si="0"/>
        <v>420</v>
      </c>
      <c r="I16" s="38"/>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266" t="s">
        <v>192</v>
      </c>
      <c r="B17" s="267"/>
      <c r="C17" s="267"/>
      <c r="D17" s="268"/>
      <c r="E17" s="4" t="s">
        <v>11</v>
      </c>
      <c r="F17" s="129">
        <v>2</v>
      </c>
      <c r="G17" s="129">
        <v>467.05</v>
      </c>
      <c r="H17" s="148">
        <f t="shared" si="0"/>
        <v>934.1</v>
      </c>
      <c r="I17" s="38"/>
      <c r="J17" s="16"/>
      <c r="K17" s="139"/>
      <c r="L17" s="139"/>
      <c r="M17" s="139"/>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2" t="s">
        <v>203</v>
      </c>
      <c r="B18" s="267"/>
      <c r="C18" s="267"/>
      <c r="D18" s="268"/>
      <c r="E18" s="4" t="s">
        <v>11</v>
      </c>
      <c r="F18" s="129">
        <v>80</v>
      </c>
      <c r="G18" s="129">
        <v>495.41</v>
      </c>
      <c r="H18" s="148">
        <f t="shared" si="0"/>
        <v>39632.800000000003</v>
      </c>
      <c r="I18" s="38"/>
      <c r="J18" s="16"/>
      <c r="K18" s="139"/>
      <c r="L18" s="139"/>
      <c r="M18" s="139"/>
      <c r="N18" s="139"/>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266" t="s">
        <v>193</v>
      </c>
      <c r="B19" s="267"/>
      <c r="C19" s="267"/>
      <c r="D19" s="268"/>
      <c r="E19" s="4" t="s">
        <v>11</v>
      </c>
      <c r="F19" s="129">
        <v>4</v>
      </c>
      <c r="G19" s="129">
        <v>212.43</v>
      </c>
      <c r="H19" s="148">
        <f t="shared" si="0"/>
        <v>849.72</v>
      </c>
      <c r="I19" s="38"/>
      <c r="J19" s="16"/>
      <c r="K19" s="139"/>
      <c r="L19" s="139"/>
      <c r="M19" s="139"/>
      <c r="N19" s="139"/>
      <c r="O19" s="16"/>
      <c r="P19" s="16"/>
      <c r="Q19" s="16"/>
      <c r="R19" s="16"/>
      <c r="S19" s="16"/>
      <c r="T19" s="16"/>
      <c r="U19" s="16"/>
      <c r="V19" s="16"/>
      <c r="W19" s="16"/>
      <c r="X19" s="16"/>
      <c r="Y19" s="1"/>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15.75">
      <c r="A20" s="266" t="s">
        <v>205</v>
      </c>
      <c r="B20" s="267"/>
      <c r="C20" s="267"/>
      <c r="D20" s="268"/>
      <c r="E20" s="4" t="s">
        <v>11</v>
      </c>
      <c r="F20" s="129">
        <v>40</v>
      </c>
      <c r="G20" s="129">
        <v>15</v>
      </c>
      <c r="H20" s="148">
        <f t="shared" si="0"/>
        <v>600</v>
      </c>
      <c r="I20" s="38"/>
      <c r="J20" s="16"/>
      <c r="K20" s="139"/>
      <c r="L20" s="139"/>
      <c r="M20" s="139"/>
      <c r="N20" s="139"/>
      <c r="O20" s="16"/>
      <c r="P20" s="16"/>
      <c r="Q20" s="16"/>
      <c r="R20" s="16"/>
      <c r="S20" s="16"/>
      <c r="T20" s="16"/>
      <c r="U20" s="16"/>
      <c r="V20" s="16"/>
      <c r="W20" s="16"/>
      <c r="X20" s="16"/>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66" t="s">
        <v>206</v>
      </c>
      <c r="B21" s="267"/>
      <c r="C21" s="267"/>
      <c r="D21" s="268"/>
      <c r="E21" s="4" t="s">
        <v>11</v>
      </c>
      <c r="F21" s="129">
        <v>40</v>
      </c>
      <c r="G21" s="129">
        <v>15</v>
      </c>
      <c r="H21" s="148">
        <f t="shared" si="0"/>
        <v>600</v>
      </c>
      <c r="I21" s="38"/>
      <c r="J21" s="16"/>
      <c r="K21" s="139"/>
      <c r="L21" s="139"/>
      <c r="M21" s="139"/>
      <c r="N21" s="139"/>
      <c r="O21" s="16"/>
      <c r="P21" s="16"/>
      <c r="Q21" s="16"/>
      <c r="R21" s="16"/>
      <c r="S21" s="16"/>
      <c r="T21" s="16"/>
      <c r="U21" s="16"/>
      <c r="V21" s="16"/>
      <c r="W21" s="16"/>
      <c r="X21" s="16"/>
      <c r="Y21" s="1"/>
      <c r="Z21" s="120"/>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row>
    <row r="22" spans="1:72" ht="15.75">
      <c r="A22" s="266" t="s">
        <v>194</v>
      </c>
      <c r="B22" s="267"/>
      <c r="C22" s="267"/>
      <c r="D22" s="268"/>
      <c r="E22" s="4" t="s">
        <v>11</v>
      </c>
      <c r="F22" s="129">
        <v>2</v>
      </c>
      <c r="G22" s="129">
        <v>698.25</v>
      </c>
      <c r="H22" s="148">
        <f t="shared" si="0"/>
        <v>1396.5</v>
      </c>
      <c r="I22" s="134"/>
      <c r="J22" s="16"/>
      <c r="K22" s="139"/>
      <c r="L22" s="139"/>
      <c r="M22" s="139"/>
      <c r="N22" s="139"/>
      <c r="O22" s="16"/>
      <c r="P22" s="16"/>
      <c r="Q22" s="16"/>
      <c r="R22" s="16"/>
      <c r="S22" s="16"/>
      <c r="T22" s="16"/>
      <c r="U22" s="16"/>
      <c r="V22" s="16"/>
      <c r="W22" s="16"/>
      <c r="X22" s="16"/>
      <c r="Y22" s="1"/>
      <c r="Z22" s="120"/>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row>
    <row r="23" spans="1:72" ht="15.75">
      <c r="A23" s="266" t="s">
        <v>204</v>
      </c>
      <c r="B23" s="267"/>
      <c r="C23" s="267"/>
      <c r="D23" s="268"/>
      <c r="E23" s="4" t="s">
        <v>183</v>
      </c>
      <c r="F23" s="129">
        <v>1</v>
      </c>
      <c r="G23" s="129">
        <v>500</v>
      </c>
      <c r="H23" s="148">
        <f t="shared" si="0"/>
        <v>500</v>
      </c>
      <c r="I23" s="134"/>
      <c r="J23" s="16"/>
      <c r="K23" s="139"/>
      <c r="L23" s="139"/>
      <c r="M23" s="139"/>
      <c r="N23" s="139"/>
      <c r="O23" s="16"/>
      <c r="P23" s="16"/>
      <c r="Q23" s="16"/>
      <c r="R23" s="16"/>
      <c r="S23" s="16"/>
      <c r="T23" s="16"/>
      <c r="U23" s="16"/>
      <c r="V23" s="16"/>
      <c r="W23" s="16"/>
      <c r="X23" s="16"/>
      <c r="Y23" s="1"/>
      <c r="Z23" s="120"/>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row>
    <row r="24" spans="1:72" ht="15.75">
      <c r="A24" s="266" t="s">
        <v>195</v>
      </c>
      <c r="B24" s="267"/>
      <c r="C24" s="267"/>
      <c r="D24" s="268"/>
      <c r="E24" s="4" t="s">
        <v>11</v>
      </c>
      <c r="F24" s="129">
        <v>1</v>
      </c>
      <c r="G24" s="129">
        <v>160.08000000000001</v>
      </c>
      <c r="H24" s="148">
        <f t="shared" si="0"/>
        <v>160.08000000000001</v>
      </c>
      <c r="I24" s="134"/>
      <c r="J24" s="16"/>
      <c r="K24" s="139"/>
      <c r="L24" s="139"/>
      <c r="M24" s="139"/>
      <c r="N24" s="139"/>
      <c r="O24" s="16"/>
      <c r="P24" s="16"/>
      <c r="Q24" s="16"/>
      <c r="R24" s="16"/>
      <c r="S24" s="16"/>
      <c r="T24" s="16"/>
      <c r="U24" s="16"/>
      <c r="V24" s="16"/>
      <c r="W24" s="16"/>
      <c r="X24" s="16"/>
      <c r="Y24" s="1"/>
      <c r="Z24" s="120"/>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row>
    <row r="25" spans="1:72" ht="15.75">
      <c r="A25" s="266" t="s">
        <v>197</v>
      </c>
      <c r="B25" s="267"/>
      <c r="C25" s="267"/>
      <c r="D25" s="268"/>
      <c r="E25" s="4" t="s">
        <v>196</v>
      </c>
      <c r="F25" s="129">
        <v>1</v>
      </c>
      <c r="G25" s="129">
        <v>12.63</v>
      </c>
      <c r="H25" s="148">
        <f t="shared" si="0"/>
        <v>12.63</v>
      </c>
      <c r="I25" s="134"/>
      <c r="J25" s="16"/>
      <c r="K25" s="139"/>
      <c r="L25" s="280" t="s">
        <v>158</v>
      </c>
      <c r="M25" s="280"/>
      <c r="N25" s="280"/>
      <c r="O25" s="280"/>
      <c r="P25" s="280"/>
      <c r="Q25" s="280"/>
      <c r="R25" s="16"/>
      <c r="S25" s="16"/>
      <c r="T25" s="16"/>
      <c r="U25" s="16"/>
      <c r="V25" s="16"/>
      <c r="W25" s="16"/>
      <c r="X25" s="16"/>
      <c r="Y25" s="1"/>
      <c r="Z25" s="120"/>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row>
    <row r="26" spans="1:72" ht="15.75">
      <c r="A26" s="272" t="s">
        <v>198</v>
      </c>
      <c r="B26" s="267"/>
      <c r="C26" s="267"/>
      <c r="D26" s="268"/>
      <c r="E26" s="4" t="s">
        <v>11</v>
      </c>
      <c r="F26" s="129">
        <v>1</v>
      </c>
      <c r="G26" s="129">
        <v>27.6</v>
      </c>
      <c r="H26" s="148">
        <f t="shared" si="0"/>
        <v>27.6</v>
      </c>
      <c r="I26" s="134"/>
      <c r="J26" s="16"/>
      <c r="K26" s="139"/>
      <c r="L26" s="280"/>
      <c r="M26" s="280"/>
      <c r="N26" s="280"/>
      <c r="O26" s="280"/>
      <c r="P26" s="280"/>
      <c r="Q26" s="280"/>
      <c r="R26" s="16"/>
      <c r="S26" s="16"/>
      <c r="T26" s="16"/>
      <c r="U26" s="16"/>
      <c r="V26" s="16"/>
      <c r="W26" s="16"/>
      <c r="X26" s="16"/>
      <c r="Y26" s="1"/>
      <c r="Z26" s="120"/>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row>
    <row r="27" spans="1:72" ht="15.75">
      <c r="A27" s="266" t="s">
        <v>199</v>
      </c>
      <c r="B27" s="267"/>
      <c r="C27" s="267"/>
      <c r="D27" s="268"/>
      <c r="E27" s="4" t="s">
        <v>11</v>
      </c>
      <c r="F27" s="129">
        <v>1</v>
      </c>
      <c r="G27" s="129">
        <v>70.34</v>
      </c>
      <c r="H27" s="148">
        <f t="shared" si="0"/>
        <v>70.34</v>
      </c>
      <c r="I27" s="134"/>
      <c r="J27" s="16"/>
      <c r="K27" s="139"/>
      <c r="L27" s="280"/>
      <c r="M27" s="280"/>
      <c r="N27" s="280"/>
      <c r="O27" s="280"/>
      <c r="P27" s="280"/>
      <c r="Q27" s="280"/>
      <c r="R27" s="16"/>
      <c r="S27" s="16"/>
      <c r="T27" s="16"/>
      <c r="U27" s="16"/>
      <c r="V27" s="16"/>
      <c r="W27" s="16"/>
      <c r="X27" s="16"/>
      <c r="Y27" s="1"/>
      <c r="Z27" s="120"/>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row>
    <row r="28" spans="1:72" ht="15.75">
      <c r="A28" s="266" t="s">
        <v>201</v>
      </c>
      <c r="B28" s="267"/>
      <c r="C28" s="267"/>
      <c r="D28" s="268"/>
      <c r="E28" s="4" t="s">
        <v>200</v>
      </c>
      <c r="F28" s="129">
        <v>1</v>
      </c>
      <c r="G28" s="129">
        <v>897.84</v>
      </c>
      <c r="H28" s="148">
        <f t="shared" si="0"/>
        <v>897.84</v>
      </c>
      <c r="I28" s="134"/>
      <c r="J28" s="16"/>
      <c r="K28" s="139"/>
      <c r="L28" s="280"/>
      <c r="M28" s="280"/>
      <c r="N28" s="280"/>
      <c r="O28" s="280"/>
      <c r="P28" s="280"/>
      <c r="Q28" s="280"/>
      <c r="R28" s="16"/>
      <c r="S28" s="16"/>
      <c r="T28" s="16"/>
      <c r="U28" s="16"/>
      <c r="V28" s="16"/>
      <c r="W28" s="16"/>
      <c r="X28" s="16"/>
      <c r="Y28" s="1"/>
      <c r="Z28" s="120"/>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row>
    <row r="29" spans="1:72" ht="15.75">
      <c r="A29" s="266" t="s">
        <v>202</v>
      </c>
      <c r="B29" s="267"/>
      <c r="C29" s="267"/>
      <c r="D29" s="268"/>
      <c r="E29" s="4" t="s">
        <v>11</v>
      </c>
      <c r="F29" s="129">
        <v>1</v>
      </c>
      <c r="G29" s="129">
        <v>48000</v>
      </c>
      <c r="H29" s="148">
        <f t="shared" si="0"/>
        <v>48000</v>
      </c>
      <c r="I29" s="134">
        <f>H29*1.455</f>
        <v>69840</v>
      </c>
      <c r="J29" s="16"/>
      <c r="K29" s="139"/>
      <c r="L29" s="139"/>
      <c r="M29" s="139"/>
      <c r="N29" s="139"/>
      <c r="O29" s="16"/>
      <c r="P29" s="16"/>
      <c r="Q29" s="16"/>
      <c r="R29" s="16"/>
      <c r="S29" s="16"/>
      <c r="T29" s="16"/>
      <c r="U29" s="16"/>
      <c r="V29" s="16"/>
      <c r="W29" s="16"/>
      <c r="X29" s="16"/>
      <c r="Y29" s="1"/>
      <c r="Z29" s="120"/>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row>
    <row r="30" spans="1:72" ht="15.75">
      <c r="A30" s="16"/>
      <c r="B30" s="16"/>
      <c r="C30" s="16"/>
      <c r="D30" s="16"/>
      <c r="E30" s="16"/>
      <c r="F30" s="16"/>
      <c r="G30" s="6" t="s">
        <v>12</v>
      </c>
      <c r="H30" s="6">
        <f>SUM(H9:H29)</f>
        <v>122431.61</v>
      </c>
      <c r="I30" s="134"/>
      <c r="J30" s="2"/>
      <c r="K30" s="139"/>
      <c r="L30" s="139"/>
      <c r="M30" s="143"/>
      <c r="N30" s="139"/>
      <c r="O30" s="16"/>
      <c r="P30" s="16"/>
      <c r="Q30" s="16"/>
      <c r="R30" s="16"/>
      <c r="S30" s="16"/>
      <c r="T30" s="16"/>
      <c r="U30" s="16"/>
      <c r="V30" s="16"/>
      <c r="W30" s="16"/>
      <c r="X30" s="16"/>
      <c r="Y30" s="1"/>
      <c r="Z30" s="120"/>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row>
    <row r="31" spans="1:72" ht="15.75">
      <c r="A31" s="27"/>
      <c r="B31" s="16"/>
      <c r="C31" s="16"/>
      <c r="D31" s="16"/>
      <c r="E31" s="16"/>
      <c r="F31" s="16"/>
      <c r="G31" s="16"/>
      <c r="H31" s="30"/>
      <c r="I31" s="30"/>
      <c r="J31" s="144"/>
      <c r="K31" s="144"/>
      <c r="L31" s="16"/>
      <c r="M31" s="3"/>
      <c r="N31" s="16"/>
      <c r="O31" s="16"/>
      <c r="P31" s="16"/>
      <c r="Q31" s="16"/>
      <c r="R31" s="16"/>
      <c r="S31" s="16"/>
      <c r="T31" s="16"/>
      <c r="U31" s="16"/>
      <c r="V31" s="16"/>
      <c r="W31" s="16"/>
      <c r="X31" s="16"/>
      <c r="Y31" s="1"/>
      <c r="Z31" s="120"/>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row>
    <row r="32" spans="1:72" ht="15.75">
      <c r="A32" s="3" t="s">
        <v>13</v>
      </c>
      <c r="B32" s="7"/>
      <c r="C32" s="7"/>
      <c r="D32" s="7"/>
      <c r="E32" s="7"/>
      <c r="F32" s="7"/>
      <c r="G32" s="8"/>
      <c r="H32" s="9"/>
      <c r="I32" s="9"/>
      <c r="J32" s="10"/>
      <c r="K32" s="7"/>
      <c r="L32" s="7"/>
      <c r="M32" s="7"/>
      <c r="N32" s="7"/>
      <c r="O32" s="269" t="s">
        <v>14</v>
      </c>
      <c r="P32" s="270"/>
      <c r="Q32" s="270"/>
      <c r="R32" s="270"/>
      <c r="S32" s="270"/>
      <c r="T32" s="270"/>
      <c r="U32" s="271"/>
      <c r="V32" s="263" t="s">
        <v>15</v>
      </c>
      <c r="W32" s="263"/>
      <c r="X32" s="264"/>
      <c r="Y32" s="1" t="s">
        <v>157</v>
      </c>
      <c r="Z32" s="120"/>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row>
    <row r="33" spans="1:72" ht="31.5">
      <c r="A33" s="265" t="s">
        <v>16</v>
      </c>
      <c r="B33" s="265"/>
      <c r="C33" s="265"/>
      <c r="D33" s="265"/>
      <c r="E33" s="121" t="s">
        <v>8</v>
      </c>
      <c r="F33" s="121" t="s">
        <v>9</v>
      </c>
      <c r="G33" s="121" t="s">
        <v>159</v>
      </c>
      <c r="H33" s="121" t="s">
        <v>0</v>
      </c>
      <c r="I33" s="121" t="s">
        <v>9</v>
      </c>
      <c r="J33" s="121" t="s">
        <v>17</v>
      </c>
      <c r="K33" s="121" t="s">
        <v>0</v>
      </c>
      <c r="L33" s="121" t="s">
        <v>9</v>
      </c>
      <c r="M33" s="11" t="s">
        <v>160</v>
      </c>
      <c r="N33" s="121" t="s">
        <v>0</v>
      </c>
      <c r="O33" s="121" t="s">
        <v>18</v>
      </c>
      <c r="P33" s="121" t="s">
        <v>19</v>
      </c>
      <c r="Q33" s="121" t="s">
        <v>20</v>
      </c>
      <c r="R33" s="121" t="s">
        <v>21</v>
      </c>
      <c r="S33" s="121" t="s">
        <v>22</v>
      </c>
      <c r="T33" s="121" t="s">
        <v>23</v>
      </c>
      <c r="U33" s="121" t="s">
        <v>24</v>
      </c>
      <c r="V33" s="11" t="s">
        <v>25</v>
      </c>
      <c r="W33" s="11" t="s">
        <v>24</v>
      </c>
      <c r="X33" s="11" t="s">
        <v>26</v>
      </c>
      <c r="Y33" s="1"/>
      <c r="Z33" s="120"/>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row>
    <row r="34" spans="1:72" ht="15.75">
      <c r="A34" s="242" t="s">
        <v>30</v>
      </c>
      <c r="B34" s="243"/>
      <c r="C34" s="243"/>
      <c r="D34" s="244"/>
      <c r="E34" s="124" t="s">
        <v>28</v>
      </c>
      <c r="F34" s="128"/>
      <c r="G34" s="12">
        <v>390.39</v>
      </c>
      <c r="H34" s="12">
        <f t="shared" ref="H34:H48" si="1">F34*G34</f>
        <v>0</v>
      </c>
      <c r="I34" s="128"/>
      <c r="J34" s="13">
        <v>358.81</v>
      </c>
      <c r="K34" s="13">
        <f t="shared" ref="K34:K56" si="2">I34*J34</f>
        <v>0</v>
      </c>
      <c r="L34" s="129"/>
      <c r="M34" s="13">
        <v>538.27</v>
      </c>
      <c r="N34" s="13">
        <f t="shared" ref="N34:N56" si="3">L34*M34</f>
        <v>0</v>
      </c>
      <c r="O34" s="107"/>
      <c r="P34" s="107"/>
      <c r="Q34" s="107"/>
      <c r="R34" s="107"/>
      <c r="S34" s="107"/>
      <c r="T34" s="107"/>
      <c r="U34" s="107"/>
      <c r="V34" s="15">
        <f t="shared" ref="V34:V56" si="4">+O34+P34+Q34+R34+S34+T34+U34-W34-X34</f>
        <v>0</v>
      </c>
      <c r="W34" s="107"/>
      <c r="X34" s="107"/>
      <c r="Y34" s="16"/>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ht="15.75">
      <c r="A35" s="260" t="s">
        <v>163</v>
      </c>
      <c r="B35" s="260"/>
      <c r="C35" s="260"/>
      <c r="D35" s="260"/>
      <c r="E35" s="124" t="s">
        <v>28</v>
      </c>
      <c r="F35" s="128"/>
      <c r="G35" s="12">
        <v>243.45</v>
      </c>
      <c r="H35" s="12">
        <f t="shared" si="1"/>
        <v>0</v>
      </c>
      <c r="I35" s="128"/>
      <c r="J35" s="13">
        <v>211.59</v>
      </c>
      <c r="K35" s="13">
        <f t="shared" si="2"/>
        <v>0</v>
      </c>
      <c r="L35" s="129"/>
      <c r="M35" s="13">
        <v>317.39</v>
      </c>
      <c r="N35" s="13">
        <f t="shared" si="3"/>
        <v>0</v>
      </c>
      <c r="O35" s="107"/>
      <c r="P35" s="107"/>
      <c r="Q35" s="107"/>
      <c r="R35" s="107"/>
      <c r="S35" s="107"/>
      <c r="T35" s="107"/>
      <c r="U35" s="107"/>
      <c r="V35" s="15">
        <f t="shared" si="4"/>
        <v>0</v>
      </c>
      <c r="W35" s="107"/>
      <c r="X35" s="107"/>
      <c r="Y35" s="16" t="s">
        <v>168</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s="102" customFormat="1" ht="15.75">
      <c r="A36" s="242" t="s">
        <v>31</v>
      </c>
      <c r="B36" s="243"/>
      <c r="C36" s="243"/>
      <c r="D36" s="244"/>
      <c r="E36" s="124" t="s">
        <v>28</v>
      </c>
      <c r="F36" s="128"/>
      <c r="G36" s="14">
        <v>390.39</v>
      </c>
      <c r="H36" s="12">
        <f t="shared" si="1"/>
        <v>0</v>
      </c>
      <c r="I36" s="128"/>
      <c r="J36" s="13">
        <v>358.81</v>
      </c>
      <c r="K36" s="13">
        <f t="shared" si="2"/>
        <v>0</v>
      </c>
      <c r="L36" s="129"/>
      <c r="M36" s="13">
        <v>538.22</v>
      </c>
      <c r="N36" s="13">
        <f t="shared" si="3"/>
        <v>0</v>
      </c>
      <c r="O36" s="107"/>
      <c r="P36" s="107"/>
      <c r="Q36" s="107"/>
      <c r="R36" s="107"/>
      <c r="S36" s="107"/>
      <c r="T36" s="107"/>
      <c r="U36" s="107"/>
      <c r="V36" s="15">
        <f t="shared" si="4"/>
        <v>0</v>
      </c>
      <c r="W36" s="107"/>
      <c r="X36" s="107"/>
      <c r="Y36" s="7" t="s">
        <v>161</v>
      </c>
      <c r="Z36" s="101"/>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row>
    <row r="37" spans="1:72" s="106" customFormat="1" ht="15.75">
      <c r="A37" s="242" t="s">
        <v>32</v>
      </c>
      <c r="B37" s="243"/>
      <c r="C37" s="243"/>
      <c r="D37" s="244"/>
      <c r="E37" s="124" t="s">
        <v>28</v>
      </c>
      <c r="F37" s="128"/>
      <c r="G37" s="14">
        <v>231.67</v>
      </c>
      <c r="H37" s="12">
        <f t="shared" si="1"/>
        <v>0</v>
      </c>
      <c r="I37" s="128"/>
      <c r="J37" s="13">
        <v>197.63</v>
      </c>
      <c r="K37" s="13">
        <f t="shared" si="2"/>
        <v>0</v>
      </c>
      <c r="L37" s="129"/>
      <c r="M37" s="13">
        <v>296.45</v>
      </c>
      <c r="N37" s="13">
        <f t="shared" si="3"/>
        <v>0</v>
      </c>
      <c r="O37" s="107"/>
      <c r="P37" s="107"/>
      <c r="Q37" s="107"/>
      <c r="R37" s="107"/>
      <c r="S37" s="107"/>
      <c r="T37" s="107"/>
      <c r="U37" s="107"/>
      <c r="V37" s="15">
        <f t="shared" si="4"/>
        <v>0</v>
      </c>
      <c r="W37" s="107"/>
      <c r="X37" s="107"/>
      <c r="Y37" s="104" t="s">
        <v>162</v>
      </c>
      <c r="Z37" s="105"/>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c r="BO37" s="104"/>
      <c r="BP37" s="104"/>
      <c r="BQ37" s="104"/>
      <c r="BR37" s="104"/>
      <c r="BS37" s="104"/>
      <c r="BT37" s="104"/>
    </row>
    <row r="38" spans="1:72" ht="15.75">
      <c r="A38" s="242" t="s">
        <v>33</v>
      </c>
      <c r="B38" s="243"/>
      <c r="C38" s="243"/>
      <c r="D38" s="244"/>
      <c r="E38" s="124" t="s">
        <v>28</v>
      </c>
      <c r="F38" s="128"/>
      <c r="G38" s="14">
        <v>310.62</v>
      </c>
      <c r="H38" s="12">
        <f t="shared" si="1"/>
        <v>0</v>
      </c>
      <c r="I38" s="128"/>
      <c r="J38" s="13">
        <v>291.24</v>
      </c>
      <c r="K38" s="13">
        <f t="shared" si="2"/>
        <v>0</v>
      </c>
      <c r="L38" s="129"/>
      <c r="M38" s="13">
        <v>436.87</v>
      </c>
      <c r="N38" s="13">
        <f t="shared" si="3"/>
        <v>0</v>
      </c>
      <c r="O38" s="107"/>
      <c r="P38" s="107"/>
      <c r="Q38" s="107"/>
      <c r="R38" s="107"/>
      <c r="S38" s="107"/>
      <c r="T38" s="107"/>
      <c r="U38" s="107"/>
      <c r="V38" s="15">
        <f t="shared" si="4"/>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s="100" customFormat="1" ht="15.75">
      <c r="A39" s="242" t="s">
        <v>34</v>
      </c>
      <c r="B39" s="243"/>
      <c r="C39" s="243"/>
      <c r="D39" s="244"/>
      <c r="E39" s="124" t="s">
        <v>28</v>
      </c>
      <c r="F39" s="128"/>
      <c r="G39" s="14">
        <v>310.62</v>
      </c>
      <c r="H39" s="12">
        <f t="shared" si="1"/>
        <v>0</v>
      </c>
      <c r="I39" s="128"/>
      <c r="J39" s="13">
        <v>291.24</v>
      </c>
      <c r="K39" s="13">
        <f t="shared" si="2"/>
        <v>0</v>
      </c>
      <c r="L39" s="129"/>
      <c r="M39" s="13">
        <v>436.87</v>
      </c>
      <c r="N39" s="13">
        <f t="shared" si="3"/>
        <v>0</v>
      </c>
      <c r="O39" s="107"/>
      <c r="P39" s="107"/>
      <c r="Q39" s="107"/>
      <c r="R39" s="107"/>
      <c r="S39" s="107"/>
      <c r="T39" s="107"/>
      <c r="U39" s="107"/>
      <c r="V39" s="15">
        <f t="shared" si="4"/>
        <v>0</v>
      </c>
      <c r="W39" s="107"/>
      <c r="X39" s="107"/>
      <c r="Y39" s="16" t="s">
        <v>164</v>
      </c>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s="106" customFormat="1" ht="15.75">
      <c r="A40" s="260" t="s">
        <v>128</v>
      </c>
      <c r="B40" s="260"/>
      <c r="C40" s="260"/>
      <c r="D40" s="260"/>
      <c r="E40" s="124" t="s">
        <v>28</v>
      </c>
      <c r="F40" s="128"/>
      <c r="G40" s="14"/>
      <c r="H40" s="12">
        <f t="shared" si="1"/>
        <v>0</v>
      </c>
      <c r="I40" s="128"/>
      <c r="J40" s="13">
        <v>0</v>
      </c>
      <c r="K40" s="13">
        <f t="shared" si="2"/>
        <v>0</v>
      </c>
      <c r="L40" s="129"/>
      <c r="M40" s="13">
        <v>0</v>
      </c>
      <c r="N40" s="13">
        <f t="shared" si="3"/>
        <v>0</v>
      </c>
      <c r="O40" s="107"/>
      <c r="P40" s="107"/>
      <c r="Q40" s="107"/>
      <c r="R40" s="107"/>
      <c r="S40" s="107"/>
      <c r="T40" s="108"/>
      <c r="U40" s="107"/>
      <c r="V40" s="15">
        <f t="shared" si="4"/>
        <v>0</v>
      </c>
      <c r="W40" s="107"/>
      <c r="X40" s="107"/>
      <c r="Y40" s="104"/>
      <c r="Z40" s="105"/>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c r="BQ40" s="104"/>
      <c r="BR40" s="104"/>
      <c r="BS40" s="104"/>
      <c r="BT40" s="104"/>
    </row>
    <row r="41" spans="1:72" ht="15.75">
      <c r="A41" s="242" t="s">
        <v>35</v>
      </c>
      <c r="B41" s="243"/>
      <c r="C41" s="243"/>
      <c r="D41" s="244"/>
      <c r="E41" s="124" t="s">
        <v>28</v>
      </c>
      <c r="F41" s="128"/>
      <c r="G41" s="14">
        <v>199.6</v>
      </c>
      <c r="H41" s="14">
        <f t="shared" si="1"/>
        <v>0</v>
      </c>
      <c r="I41" s="128"/>
      <c r="J41" s="13">
        <v>159.6</v>
      </c>
      <c r="K41" s="13">
        <f t="shared" si="2"/>
        <v>0</v>
      </c>
      <c r="L41" s="129"/>
      <c r="M41" s="13">
        <v>239.4</v>
      </c>
      <c r="N41" s="13">
        <f t="shared" si="3"/>
        <v>0</v>
      </c>
      <c r="O41" s="107"/>
      <c r="P41" s="107"/>
      <c r="Q41" s="107"/>
      <c r="R41" s="107"/>
      <c r="S41" s="107"/>
      <c r="T41" s="108"/>
      <c r="U41" s="107"/>
      <c r="V41" s="15">
        <f t="shared" si="4"/>
        <v>0</v>
      </c>
      <c r="W41" s="107"/>
      <c r="X41" s="107"/>
      <c r="Y41" s="16"/>
      <c r="Z41" s="17"/>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row>
    <row r="42" spans="1:72" s="106" customFormat="1" ht="15.75">
      <c r="A42" s="260" t="s">
        <v>129</v>
      </c>
      <c r="B42" s="260"/>
      <c r="C42" s="260"/>
      <c r="D42" s="260"/>
      <c r="E42" s="124" t="s">
        <v>28</v>
      </c>
      <c r="F42" s="128"/>
      <c r="G42" s="14">
        <v>199.6</v>
      </c>
      <c r="H42" s="14">
        <f t="shared" si="1"/>
        <v>0</v>
      </c>
      <c r="I42" s="128"/>
      <c r="J42" s="13">
        <v>159.6</v>
      </c>
      <c r="K42" s="13">
        <f t="shared" si="2"/>
        <v>0</v>
      </c>
      <c r="L42" s="129"/>
      <c r="M42" s="13">
        <v>239.4</v>
      </c>
      <c r="N42" s="13">
        <f t="shared" si="3"/>
        <v>0</v>
      </c>
      <c r="O42" s="107"/>
      <c r="P42" s="107"/>
      <c r="Q42" s="107"/>
      <c r="R42" s="107"/>
      <c r="S42" s="107"/>
      <c r="T42" s="108"/>
      <c r="U42" s="107"/>
      <c r="V42" s="15">
        <f t="shared" si="4"/>
        <v>0</v>
      </c>
      <c r="W42" s="107"/>
      <c r="X42" s="107"/>
      <c r="Y42" s="104"/>
      <c r="Z42" s="105"/>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c r="BO42" s="104"/>
      <c r="BP42" s="104"/>
      <c r="BQ42" s="104"/>
      <c r="BR42" s="104"/>
      <c r="BS42" s="104"/>
      <c r="BT42" s="104"/>
    </row>
    <row r="43" spans="1:72" s="100" customFormat="1" ht="15.75">
      <c r="A43" s="260" t="s">
        <v>36</v>
      </c>
      <c r="B43" s="260"/>
      <c r="C43" s="260"/>
      <c r="D43" s="260"/>
      <c r="E43" s="124" t="s">
        <v>28</v>
      </c>
      <c r="F43" s="128"/>
      <c r="G43" s="14">
        <v>199.6</v>
      </c>
      <c r="H43" s="14">
        <f t="shared" si="1"/>
        <v>0</v>
      </c>
      <c r="I43" s="128"/>
      <c r="J43" s="13">
        <v>159.6</v>
      </c>
      <c r="K43" s="13">
        <f t="shared" si="2"/>
        <v>0</v>
      </c>
      <c r="L43" s="129"/>
      <c r="M43" s="13">
        <v>239.4</v>
      </c>
      <c r="N43" s="13">
        <f t="shared" si="3"/>
        <v>0</v>
      </c>
      <c r="O43" s="107"/>
      <c r="P43" s="107"/>
      <c r="Q43" s="107"/>
      <c r="R43" s="107"/>
      <c r="S43" s="107"/>
      <c r="T43" s="108"/>
      <c r="U43" s="107"/>
      <c r="V43" s="15">
        <f t="shared" si="4"/>
        <v>0</v>
      </c>
      <c r="W43" s="107"/>
      <c r="X43" s="107"/>
      <c r="Y43" s="16"/>
      <c r="Z43" s="17"/>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row>
    <row r="44" spans="1:72" s="100" customFormat="1" ht="15.75">
      <c r="A44" s="260" t="s">
        <v>37</v>
      </c>
      <c r="B44" s="260"/>
      <c r="C44" s="260"/>
      <c r="D44" s="260"/>
      <c r="E44" s="124" t="s">
        <v>28</v>
      </c>
      <c r="F44" s="128"/>
      <c r="G44" s="14">
        <v>211.15</v>
      </c>
      <c r="H44" s="12">
        <f t="shared" si="1"/>
        <v>0</v>
      </c>
      <c r="I44" s="128"/>
      <c r="J44" s="13">
        <v>173.29</v>
      </c>
      <c r="K44" s="13">
        <f t="shared" si="2"/>
        <v>0</v>
      </c>
      <c r="L44" s="129"/>
      <c r="M44" s="13">
        <v>259.94</v>
      </c>
      <c r="N44" s="13">
        <f t="shared" si="3"/>
        <v>0</v>
      </c>
      <c r="O44" s="107"/>
      <c r="P44" s="107"/>
      <c r="Q44" s="107"/>
      <c r="R44" s="107"/>
      <c r="S44" s="107"/>
      <c r="T44" s="108"/>
      <c r="U44" s="107"/>
      <c r="V44" s="15">
        <f t="shared" si="4"/>
        <v>0</v>
      </c>
      <c r="W44" s="107"/>
      <c r="X44" s="107"/>
      <c r="Y44" s="16" t="s">
        <v>166</v>
      </c>
      <c r="Z44" s="17"/>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row>
    <row r="45" spans="1:72" ht="15.75">
      <c r="A45" s="260" t="s">
        <v>38</v>
      </c>
      <c r="B45" s="260"/>
      <c r="C45" s="260"/>
      <c r="D45" s="260"/>
      <c r="E45" s="124" t="s">
        <v>28</v>
      </c>
      <c r="F45" s="128"/>
      <c r="G45" s="14">
        <v>199.6</v>
      </c>
      <c r="H45" s="12">
        <f t="shared" si="1"/>
        <v>0</v>
      </c>
      <c r="I45" s="128"/>
      <c r="J45" s="13">
        <v>159.6</v>
      </c>
      <c r="K45" s="13">
        <f t="shared" si="2"/>
        <v>0</v>
      </c>
      <c r="L45" s="129"/>
      <c r="M45" s="13">
        <v>239.4</v>
      </c>
      <c r="N45" s="13">
        <f t="shared" si="3"/>
        <v>0</v>
      </c>
      <c r="O45" s="107"/>
      <c r="P45" s="107"/>
      <c r="Q45" s="107"/>
      <c r="R45" s="107"/>
      <c r="S45" s="107"/>
      <c r="T45" s="108"/>
      <c r="U45" s="107"/>
      <c r="V45" s="15">
        <f t="shared" si="4"/>
        <v>0</v>
      </c>
      <c r="W45" s="107"/>
      <c r="X45" s="107"/>
      <c r="Y45" s="16" t="s">
        <v>165</v>
      </c>
      <c r="Z45" s="17"/>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row>
    <row r="46" spans="1:72" ht="15.75">
      <c r="A46" s="260" t="s">
        <v>39</v>
      </c>
      <c r="B46" s="260"/>
      <c r="C46" s="260"/>
      <c r="D46" s="260"/>
      <c r="E46" s="124" t="s">
        <v>28</v>
      </c>
      <c r="F46" s="128"/>
      <c r="G46" s="14">
        <v>187.81</v>
      </c>
      <c r="H46" s="14">
        <f t="shared" si="1"/>
        <v>0</v>
      </c>
      <c r="I46" s="128"/>
      <c r="J46" s="13">
        <v>145.62</v>
      </c>
      <c r="K46" s="13">
        <f t="shared" si="2"/>
        <v>0</v>
      </c>
      <c r="L46" s="129"/>
      <c r="M46" s="13">
        <v>218.43</v>
      </c>
      <c r="N46" s="13">
        <f t="shared" si="3"/>
        <v>0</v>
      </c>
      <c r="O46" s="107"/>
      <c r="P46" s="107"/>
      <c r="Q46" s="107"/>
      <c r="R46" s="107"/>
      <c r="S46" s="107"/>
      <c r="T46" s="108"/>
      <c r="U46" s="107"/>
      <c r="V46" s="15">
        <f t="shared" si="4"/>
        <v>0</v>
      </c>
      <c r="W46" s="107"/>
      <c r="X46" s="107"/>
      <c r="Y46" s="16"/>
      <c r="Z46" s="17"/>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row>
    <row r="47" spans="1:72" s="100" customFormat="1" ht="15.75">
      <c r="A47" s="242" t="s">
        <v>40</v>
      </c>
      <c r="B47" s="243"/>
      <c r="C47" s="243"/>
      <c r="D47" s="244"/>
      <c r="E47" s="124" t="s">
        <v>28</v>
      </c>
      <c r="F47" s="128"/>
      <c r="G47" s="14"/>
      <c r="H47" s="14">
        <f t="shared" si="1"/>
        <v>0</v>
      </c>
      <c r="I47" s="128"/>
      <c r="J47" s="13">
        <v>0</v>
      </c>
      <c r="K47" s="13">
        <f t="shared" si="2"/>
        <v>0</v>
      </c>
      <c r="L47" s="129"/>
      <c r="M47" s="13"/>
      <c r="N47" s="13">
        <f t="shared" si="3"/>
        <v>0</v>
      </c>
      <c r="O47" s="107"/>
      <c r="P47" s="107"/>
      <c r="Q47" s="107"/>
      <c r="R47" s="107"/>
      <c r="S47" s="107"/>
      <c r="T47" s="108"/>
      <c r="U47" s="107"/>
      <c r="V47" s="15">
        <f t="shared" si="4"/>
        <v>0</v>
      </c>
      <c r="W47" s="107"/>
      <c r="X47" s="107"/>
      <c r="Y47" s="3"/>
      <c r="Z47" s="17"/>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row>
    <row r="48" spans="1:72" s="100" customFormat="1" ht="15.75">
      <c r="A48" s="242" t="s">
        <v>41</v>
      </c>
      <c r="B48" s="243"/>
      <c r="C48" s="243"/>
      <c r="D48" s="244"/>
      <c r="E48" s="124" t="s">
        <v>28</v>
      </c>
      <c r="F48" s="128"/>
      <c r="G48" s="14">
        <v>187.81</v>
      </c>
      <c r="H48" s="14">
        <f t="shared" si="1"/>
        <v>0</v>
      </c>
      <c r="I48" s="128"/>
      <c r="J48" s="13">
        <v>145.62</v>
      </c>
      <c r="K48" s="13">
        <f t="shared" si="2"/>
        <v>0</v>
      </c>
      <c r="L48" s="129"/>
      <c r="M48" s="13">
        <v>218.43</v>
      </c>
      <c r="N48" s="13">
        <f t="shared" si="3"/>
        <v>0</v>
      </c>
      <c r="O48" s="107"/>
      <c r="P48" s="107"/>
      <c r="Q48" s="107"/>
      <c r="R48" s="107"/>
      <c r="S48" s="107"/>
      <c r="T48" s="107"/>
      <c r="U48" s="107"/>
      <c r="V48" s="15">
        <f t="shared" si="4"/>
        <v>0</v>
      </c>
      <c r="W48" s="107"/>
      <c r="X48" s="107"/>
      <c r="Y48" s="16" t="s">
        <v>167</v>
      </c>
      <c r="Z48" s="17"/>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row>
    <row r="49" spans="1:72" ht="15.75">
      <c r="A49" s="242" t="s">
        <v>42</v>
      </c>
      <c r="B49" s="243"/>
      <c r="C49" s="243"/>
      <c r="D49" s="244"/>
      <c r="E49" s="124" t="s">
        <v>28</v>
      </c>
      <c r="F49" s="128"/>
      <c r="G49" s="14">
        <v>94.81</v>
      </c>
      <c r="H49" s="14">
        <f>F49*G49</f>
        <v>0</v>
      </c>
      <c r="I49" s="128"/>
      <c r="J49" s="13">
        <v>145.62</v>
      </c>
      <c r="K49" s="13">
        <f t="shared" si="2"/>
        <v>0</v>
      </c>
      <c r="L49" s="129"/>
      <c r="M49" s="13">
        <v>218.43</v>
      </c>
      <c r="N49" s="13">
        <f t="shared" si="3"/>
        <v>0</v>
      </c>
      <c r="O49" s="109"/>
      <c r="P49" s="109"/>
      <c r="Q49" s="109"/>
      <c r="R49" s="109"/>
      <c r="S49" s="109"/>
      <c r="T49" s="109"/>
      <c r="U49" s="107"/>
      <c r="V49" s="15">
        <f t="shared" si="4"/>
        <v>0</v>
      </c>
      <c r="W49" s="107"/>
      <c r="X49" s="107"/>
      <c r="Y49" s="16"/>
      <c r="Z49" s="17"/>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row>
    <row r="50" spans="1:72" ht="15.75">
      <c r="A50" s="167" t="s">
        <v>169</v>
      </c>
      <c r="B50" s="168"/>
      <c r="C50" s="168"/>
      <c r="D50" s="169"/>
      <c r="E50" s="124" t="s">
        <v>28</v>
      </c>
      <c r="F50" s="128"/>
      <c r="G50" s="12">
        <v>243.45</v>
      </c>
      <c r="H50" s="12">
        <f t="shared" ref="H50:H56" si="5">F50*G50</f>
        <v>0</v>
      </c>
      <c r="I50" s="128"/>
      <c r="J50" s="13">
        <v>211.59</v>
      </c>
      <c r="K50" s="13">
        <f t="shared" si="2"/>
        <v>0</v>
      </c>
      <c r="L50" s="129"/>
      <c r="M50" s="13">
        <v>317.39</v>
      </c>
      <c r="N50" s="13">
        <f t="shared" si="3"/>
        <v>0</v>
      </c>
      <c r="O50" s="109"/>
      <c r="P50" s="109"/>
      <c r="Q50" s="109"/>
      <c r="R50" s="109"/>
      <c r="S50" s="109"/>
      <c r="T50" s="109"/>
      <c r="U50" s="107"/>
      <c r="V50" s="15">
        <v>0</v>
      </c>
      <c r="W50" s="107"/>
      <c r="X50" s="107"/>
      <c r="Y50" s="16" t="s">
        <v>170</v>
      </c>
      <c r="Z50" s="17"/>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row>
    <row r="51" spans="1:72" ht="15.75">
      <c r="A51" s="260" t="s">
        <v>27</v>
      </c>
      <c r="B51" s="260"/>
      <c r="C51" s="260"/>
      <c r="D51" s="260"/>
      <c r="E51" s="124" t="s">
        <v>28</v>
      </c>
      <c r="F51" s="128"/>
      <c r="G51" s="12">
        <v>339.75</v>
      </c>
      <c r="H51" s="12">
        <f t="shared" si="5"/>
        <v>0</v>
      </c>
      <c r="I51" s="128"/>
      <c r="J51" s="13">
        <v>325.79000000000002</v>
      </c>
      <c r="K51" s="13">
        <f t="shared" si="2"/>
        <v>0</v>
      </c>
      <c r="L51" s="129"/>
      <c r="M51" s="13">
        <v>488.68</v>
      </c>
      <c r="N51" s="13">
        <f t="shared" si="3"/>
        <v>0</v>
      </c>
      <c r="O51" s="107"/>
      <c r="P51" s="107"/>
      <c r="Q51" s="107"/>
      <c r="R51" s="107"/>
      <c r="S51" s="107"/>
      <c r="T51" s="107"/>
      <c r="U51" s="107"/>
      <c r="V51" s="15">
        <f>+O51+P51+Q51+R51+S51+T51+U51-W51-X51</f>
        <v>0</v>
      </c>
      <c r="W51" s="107"/>
      <c r="X51" s="107"/>
      <c r="Y51" s="16"/>
      <c r="Z51" s="17"/>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row>
    <row r="52" spans="1:72" ht="15.75">
      <c r="A52" s="260" t="s">
        <v>29</v>
      </c>
      <c r="B52" s="260"/>
      <c r="C52" s="260"/>
      <c r="D52" s="260"/>
      <c r="E52" s="124" t="s">
        <v>28</v>
      </c>
      <c r="F52" s="128"/>
      <c r="G52" s="12">
        <v>339.75</v>
      </c>
      <c r="H52" s="12">
        <f t="shared" si="5"/>
        <v>0</v>
      </c>
      <c r="I52" s="128"/>
      <c r="J52" s="13">
        <v>325.79000000000002</v>
      </c>
      <c r="K52" s="13">
        <f t="shared" si="2"/>
        <v>0</v>
      </c>
      <c r="L52" s="129"/>
      <c r="M52" s="13">
        <v>488.68</v>
      </c>
      <c r="N52" s="13">
        <f t="shared" si="3"/>
        <v>0</v>
      </c>
      <c r="O52" s="107"/>
      <c r="P52" s="107"/>
      <c r="Q52" s="107"/>
      <c r="R52" s="107"/>
      <c r="S52" s="107"/>
      <c r="T52" s="107"/>
      <c r="U52" s="107"/>
      <c r="V52" s="15">
        <f>+O52+P52+Q52+R52+S52+T52+U52-W52-X52</f>
        <v>0</v>
      </c>
      <c r="W52" s="107"/>
      <c r="X52" s="107"/>
      <c r="Y52" s="16"/>
      <c r="Z52" s="17"/>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row>
    <row r="53" spans="1:72" ht="15.75">
      <c r="A53" s="242" t="s">
        <v>43</v>
      </c>
      <c r="B53" s="243"/>
      <c r="C53" s="243"/>
      <c r="D53" s="244"/>
      <c r="E53" s="124" t="s">
        <v>28</v>
      </c>
      <c r="F53" s="128"/>
      <c r="G53" s="12">
        <v>339.75</v>
      </c>
      <c r="H53" s="12">
        <f t="shared" si="5"/>
        <v>0</v>
      </c>
      <c r="I53" s="128"/>
      <c r="J53" s="13">
        <v>325.79000000000002</v>
      </c>
      <c r="K53" s="13">
        <f t="shared" si="2"/>
        <v>0</v>
      </c>
      <c r="L53" s="129"/>
      <c r="M53" s="13">
        <v>488.68</v>
      </c>
      <c r="N53" s="13">
        <f t="shared" si="3"/>
        <v>0</v>
      </c>
      <c r="O53" s="107"/>
      <c r="P53" s="107"/>
      <c r="Q53" s="107"/>
      <c r="R53" s="107"/>
      <c r="S53" s="107"/>
      <c r="T53" s="107"/>
      <c r="U53" s="107"/>
      <c r="V53" s="15">
        <f t="shared" si="4"/>
        <v>0</v>
      </c>
      <c r="W53" s="107"/>
      <c r="X53" s="107"/>
      <c r="Y53" s="16"/>
      <c r="Z53" s="17"/>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row>
    <row r="54" spans="1:72" ht="15.75">
      <c r="A54" s="242" t="s">
        <v>44</v>
      </c>
      <c r="B54" s="243"/>
      <c r="C54" s="243"/>
      <c r="D54" s="244"/>
      <c r="E54" s="124" t="s">
        <v>28</v>
      </c>
      <c r="F54" s="128"/>
      <c r="G54" s="12">
        <v>339.75</v>
      </c>
      <c r="H54" s="12">
        <f t="shared" si="5"/>
        <v>0</v>
      </c>
      <c r="I54" s="128"/>
      <c r="J54" s="13">
        <v>325.79000000000002</v>
      </c>
      <c r="K54" s="13">
        <f t="shared" si="2"/>
        <v>0</v>
      </c>
      <c r="L54" s="129"/>
      <c r="M54" s="13">
        <v>488.68</v>
      </c>
      <c r="N54" s="13">
        <f t="shared" si="3"/>
        <v>0</v>
      </c>
      <c r="O54" s="107"/>
      <c r="P54" s="107"/>
      <c r="Q54" s="107"/>
      <c r="R54" s="107"/>
      <c r="S54" s="107"/>
      <c r="T54" s="107"/>
      <c r="U54" s="107"/>
      <c r="V54" s="15">
        <f t="shared" si="4"/>
        <v>0</v>
      </c>
      <c r="W54" s="107"/>
      <c r="X54" s="107"/>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15.75">
      <c r="A55" s="242" t="s">
        <v>45</v>
      </c>
      <c r="B55" s="243"/>
      <c r="C55" s="243"/>
      <c r="D55" s="244"/>
      <c r="E55" s="124" t="s">
        <v>28</v>
      </c>
      <c r="F55" s="128"/>
      <c r="G55" s="14">
        <v>1004.49</v>
      </c>
      <c r="H55" s="14">
        <f t="shared" si="5"/>
        <v>0</v>
      </c>
      <c r="I55" s="128"/>
      <c r="J55" s="13">
        <v>1164.98</v>
      </c>
      <c r="K55" s="13">
        <f t="shared" si="2"/>
        <v>0</v>
      </c>
      <c r="L55" s="129"/>
      <c r="M55" s="13">
        <v>1747.46</v>
      </c>
      <c r="N55" s="13">
        <f t="shared" si="3"/>
        <v>0</v>
      </c>
      <c r="O55" s="107"/>
      <c r="P55" s="107"/>
      <c r="Q55" s="107"/>
      <c r="R55" s="107"/>
      <c r="S55" s="107"/>
      <c r="T55" s="107"/>
      <c r="U55" s="107"/>
      <c r="V55" s="15">
        <f t="shared" si="4"/>
        <v>0</v>
      </c>
      <c r="W55" s="107"/>
      <c r="X55" s="107"/>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15.75">
      <c r="A56" s="242" t="s">
        <v>46</v>
      </c>
      <c r="B56" s="243"/>
      <c r="C56" s="243"/>
      <c r="D56" s="244"/>
      <c r="E56" s="124" t="s">
        <v>28</v>
      </c>
      <c r="F56" s="128"/>
      <c r="G56" s="14"/>
      <c r="H56" s="14">
        <f t="shared" si="5"/>
        <v>0</v>
      </c>
      <c r="I56" s="128"/>
      <c r="J56" s="13">
        <f t="shared" ref="J56" si="6">G56*1.5</f>
        <v>0</v>
      </c>
      <c r="K56" s="13">
        <f t="shared" si="2"/>
        <v>0</v>
      </c>
      <c r="L56" s="129"/>
      <c r="M56" s="13">
        <f t="shared" ref="M56" si="7">G56*2.25</f>
        <v>0</v>
      </c>
      <c r="N56" s="13">
        <f t="shared" si="3"/>
        <v>0</v>
      </c>
      <c r="O56" s="107"/>
      <c r="P56" s="107"/>
      <c r="Q56" s="107"/>
      <c r="R56" s="107"/>
      <c r="S56" s="107"/>
      <c r="T56" s="107"/>
      <c r="U56" s="107"/>
      <c r="V56" s="15">
        <f t="shared" si="4"/>
        <v>0</v>
      </c>
      <c r="W56" s="107"/>
      <c r="X56" s="107"/>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15.75">
      <c r="A57" s="7"/>
      <c r="B57" s="7"/>
      <c r="C57" s="7"/>
      <c r="D57" s="7"/>
      <c r="E57" s="7"/>
      <c r="F57" s="7">
        <f>V57</f>
        <v>0</v>
      </c>
      <c r="G57" s="6" t="s">
        <v>47</v>
      </c>
      <c r="H57" s="19">
        <f>SUM(H34:H56)</f>
        <v>0</v>
      </c>
      <c r="I57" s="103"/>
      <c r="J57" s="6" t="s">
        <v>48</v>
      </c>
      <c r="K57" s="6">
        <f>SUM(K34:K56)</f>
        <v>0</v>
      </c>
      <c r="L57" s="145"/>
      <c r="M57" s="21" t="s">
        <v>48</v>
      </c>
      <c r="N57" s="6">
        <f>SUM(N34:N56)</f>
        <v>0</v>
      </c>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7"/>
      <c r="B58" s="7"/>
      <c r="C58" s="7"/>
      <c r="D58" s="7"/>
      <c r="E58" s="7"/>
      <c r="F58" s="7"/>
      <c r="G58" s="6" t="s">
        <v>49</v>
      </c>
      <c r="H58" s="19">
        <f>H57+K57+N57</f>
        <v>0</v>
      </c>
      <c r="I58" s="22"/>
      <c r="J58" s="22"/>
      <c r="K58" s="22"/>
      <c r="L58" s="7"/>
      <c r="M58" s="23"/>
      <c r="N58" s="22"/>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261" t="s">
        <v>50</v>
      </c>
      <c r="B59" s="261"/>
      <c r="C59" s="261"/>
      <c r="D59" s="261"/>
      <c r="E59" s="24"/>
      <c r="F59" s="25"/>
      <c r="G59" s="26" t="s">
        <v>51</v>
      </c>
      <c r="H59" s="6">
        <f>+H58*0.06</f>
        <v>0</v>
      </c>
      <c r="I59" s="22"/>
      <c r="J59" s="7"/>
      <c r="K59" s="7"/>
      <c r="L59" s="7"/>
      <c r="M59" s="7"/>
      <c r="N59" s="7"/>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27"/>
      <c r="B60" s="7"/>
      <c r="C60" s="7"/>
      <c r="D60" s="7"/>
      <c r="E60" s="7"/>
      <c r="F60" s="7"/>
      <c r="G60" s="124"/>
      <c r="H60" s="14">
        <f>+H58+H59</f>
        <v>0</v>
      </c>
      <c r="I60" s="22"/>
      <c r="J60" s="7"/>
      <c r="K60" s="7"/>
      <c r="L60" s="7"/>
      <c r="M60" s="7"/>
      <c r="N60" s="7"/>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62" t="s">
        <v>52</v>
      </c>
      <c r="B61" s="262"/>
      <c r="C61" s="262"/>
      <c r="D61" s="262"/>
      <c r="E61" s="16"/>
      <c r="F61" s="16"/>
      <c r="G61" s="16"/>
      <c r="H61" s="16"/>
      <c r="I61" s="16"/>
      <c r="J61" s="16"/>
      <c r="K61" s="16"/>
      <c r="L61" s="16"/>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55" t="s">
        <v>7</v>
      </c>
      <c r="B62" s="255"/>
      <c r="C62" s="255"/>
      <c r="D62" s="255"/>
      <c r="E62" s="28" t="s">
        <v>8</v>
      </c>
      <c r="F62" s="118" t="s">
        <v>9</v>
      </c>
      <c r="G62" s="118" t="s">
        <v>10</v>
      </c>
      <c r="H62" s="118" t="s">
        <v>0</v>
      </c>
      <c r="I62" s="38"/>
      <c r="J62" s="118" t="s">
        <v>53</v>
      </c>
      <c r="K62" s="118" t="s">
        <v>54</v>
      </c>
      <c r="L62" s="118" t="s">
        <v>55</v>
      </c>
      <c r="M62" s="118" t="s">
        <v>56</v>
      </c>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33.6" customHeight="1">
      <c r="A63" s="257" t="s">
        <v>133</v>
      </c>
      <c r="B63" s="258"/>
      <c r="C63" s="258"/>
      <c r="D63" s="258"/>
      <c r="E63" s="31" t="s">
        <v>57</v>
      </c>
      <c r="F63" s="146">
        <v>0</v>
      </c>
      <c r="G63" s="127">
        <v>170</v>
      </c>
      <c r="H63" s="127">
        <f t="shared" ref="H63:H69" si="8">F63*G63</f>
        <v>0</v>
      </c>
      <c r="I63" s="30"/>
      <c r="J63" s="31"/>
      <c r="K63" s="31"/>
      <c r="L63" s="31"/>
      <c r="M63" s="31">
        <f>J63+K63+L63</f>
        <v>0</v>
      </c>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33.6" customHeight="1">
      <c r="A64" s="257" t="s">
        <v>134</v>
      </c>
      <c r="B64" s="258"/>
      <c r="C64" s="258"/>
      <c r="D64" s="258"/>
      <c r="E64" s="31" t="s">
        <v>57</v>
      </c>
      <c r="F64" s="146">
        <v>8</v>
      </c>
      <c r="G64" s="127">
        <v>180</v>
      </c>
      <c r="H64" s="127">
        <f t="shared" si="8"/>
        <v>1440</v>
      </c>
      <c r="I64" s="30"/>
      <c r="J64" s="31"/>
      <c r="K64" s="31"/>
      <c r="L64" s="31"/>
      <c r="M64" s="31">
        <f>J64+K64+L64</f>
        <v>0</v>
      </c>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33.6" customHeight="1">
      <c r="A65" s="257" t="s">
        <v>58</v>
      </c>
      <c r="B65" s="258"/>
      <c r="C65" s="258"/>
      <c r="D65" s="258"/>
      <c r="E65" s="31" t="s">
        <v>57</v>
      </c>
      <c r="F65" s="146">
        <v>0</v>
      </c>
      <c r="G65" s="127">
        <v>80</v>
      </c>
      <c r="H65" s="127">
        <f t="shared" si="8"/>
        <v>0</v>
      </c>
      <c r="I65" s="30"/>
      <c r="J65" s="31"/>
      <c r="K65" s="31"/>
      <c r="L65" s="31"/>
      <c r="M65" s="31">
        <f>J65+K65+L65</f>
        <v>0</v>
      </c>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33.6" customHeight="1">
      <c r="A66" s="257" t="s">
        <v>135</v>
      </c>
      <c r="B66" s="258"/>
      <c r="C66" s="258"/>
      <c r="D66" s="258"/>
      <c r="E66" s="31" t="s">
        <v>57</v>
      </c>
      <c r="F66" s="146">
        <v>0</v>
      </c>
      <c r="G66" s="127">
        <v>150</v>
      </c>
      <c r="H66" s="127">
        <f t="shared" si="8"/>
        <v>0</v>
      </c>
      <c r="I66" s="30"/>
      <c r="J66" s="31"/>
      <c r="K66" s="31"/>
      <c r="L66" s="31"/>
      <c r="M66" s="31">
        <f>J66+K66+L66</f>
        <v>0</v>
      </c>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33.6" customHeight="1">
      <c r="A67" s="257"/>
      <c r="B67" s="258"/>
      <c r="C67" s="258"/>
      <c r="D67" s="258"/>
      <c r="E67" s="31" t="s">
        <v>57</v>
      </c>
      <c r="F67" s="146">
        <v>0</v>
      </c>
      <c r="G67" s="127"/>
      <c r="H67" s="127">
        <f t="shared" si="8"/>
        <v>0</v>
      </c>
      <c r="I67" s="30"/>
      <c r="J67" s="31"/>
      <c r="K67" s="31"/>
      <c r="L67" s="31"/>
      <c r="M67" s="31">
        <f t="shared" ref="M67:M69" si="9">J67+K67+L67</f>
        <v>0</v>
      </c>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33.6" customHeight="1">
      <c r="A68" s="257"/>
      <c r="B68" s="258"/>
      <c r="C68" s="258"/>
      <c r="D68" s="258"/>
      <c r="E68" s="31" t="s">
        <v>59</v>
      </c>
      <c r="F68" s="146">
        <v>0</v>
      </c>
      <c r="G68" s="127"/>
      <c r="H68" s="127">
        <f t="shared" si="8"/>
        <v>0</v>
      </c>
      <c r="I68" s="30"/>
      <c r="J68" s="31"/>
      <c r="K68" s="31"/>
      <c r="L68" s="31"/>
      <c r="M68" s="31">
        <f t="shared" si="9"/>
        <v>0</v>
      </c>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33.6" customHeight="1">
      <c r="A69" s="257" t="s">
        <v>60</v>
      </c>
      <c r="B69" s="258"/>
      <c r="C69" s="258"/>
      <c r="D69" s="258"/>
      <c r="E69" s="31" t="s">
        <v>61</v>
      </c>
      <c r="F69" s="146">
        <v>0</v>
      </c>
      <c r="G69" s="127">
        <v>2.5</v>
      </c>
      <c r="H69" s="127">
        <f t="shared" si="8"/>
        <v>0</v>
      </c>
      <c r="I69" s="30"/>
      <c r="J69" s="31"/>
      <c r="K69" s="31"/>
      <c r="L69" s="31"/>
      <c r="M69" s="31">
        <f t="shared" si="9"/>
        <v>0</v>
      </c>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16"/>
      <c r="B70" s="16"/>
      <c r="C70" s="16"/>
      <c r="D70" s="16"/>
      <c r="E70" s="16"/>
      <c r="F70" s="16"/>
      <c r="G70" s="34" t="s">
        <v>62</v>
      </c>
      <c r="H70" s="34">
        <f>SUM(H63:H69)</f>
        <v>1440</v>
      </c>
      <c r="I70" s="22"/>
      <c r="J70" s="16"/>
      <c r="K70" s="16"/>
      <c r="L70" s="16"/>
      <c r="M70" s="139"/>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53" t="s">
        <v>63</v>
      </c>
      <c r="B71" s="253"/>
      <c r="C71" s="16"/>
      <c r="D71" s="16"/>
      <c r="E71" s="16"/>
      <c r="F71" s="16"/>
      <c r="G71" s="16"/>
      <c r="H71" s="16"/>
      <c r="I71" s="16"/>
      <c r="J71" s="16"/>
      <c r="K71" s="16"/>
      <c r="L71" s="16"/>
      <c r="M71" s="139"/>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55" t="s">
        <v>7</v>
      </c>
      <c r="B72" s="255"/>
      <c r="C72" s="255"/>
      <c r="D72" s="255"/>
      <c r="E72" s="28" t="s">
        <v>8</v>
      </c>
      <c r="F72" s="118" t="s">
        <v>9</v>
      </c>
      <c r="G72" s="118" t="s">
        <v>10</v>
      </c>
      <c r="H72" s="118" t="s">
        <v>0</v>
      </c>
      <c r="I72" s="38"/>
      <c r="J72" s="35" t="s">
        <v>64</v>
      </c>
      <c r="K72" s="35" t="s">
        <v>65</v>
      </c>
      <c r="L72" s="35" t="s">
        <v>66</v>
      </c>
      <c r="M72" s="35" t="s">
        <v>56</v>
      </c>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21.6" customHeight="1">
      <c r="A73" s="236" t="s">
        <v>67</v>
      </c>
      <c r="B73" s="237"/>
      <c r="C73" s="237"/>
      <c r="D73" s="259"/>
      <c r="E73" s="32" t="s">
        <v>68</v>
      </c>
      <c r="F73" s="147">
        <v>80</v>
      </c>
      <c r="G73" s="30">
        <v>23</v>
      </c>
      <c r="H73" s="33">
        <f>F73*G73</f>
        <v>1840</v>
      </c>
      <c r="I73" s="30"/>
      <c r="J73" s="36"/>
      <c r="K73" s="36"/>
      <c r="L73" s="36"/>
      <c r="M73" s="36">
        <f>J73+K73+L73</f>
        <v>0</v>
      </c>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21.6" customHeight="1">
      <c r="A74" s="236" t="s">
        <v>69</v>
      </c>
      <c r="B74" s="237"/>
      <c r="C74" s="237"/>
      <c r="D74" s="259"/>
      <c r="E74" s="32" t="s">
        <v>68</v>
      </c>
      <c r="F74" s="147">
        <v>0</v>
      </c>
      <c r="G74" s="29">
        <v>24</v>
      </c>
      <c r="H74" s="33">
        <f>F74*G74</f>
        <v>0</v>
      </c>
      <c r="I74" s="30"/>
      <c r="J74" s="36"/>
      <c r="K74" s="36"/>
      <c r="L74" s="36"/>
      <c r="M74" s="36">
        <f>J74+K74+L74</f>
        <v>0</v>
      </c>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16"/>
      <c r="B75" s="16"/>
      <c r="C75" s="16"/>
      <c r="D75" s="16"/>
      <c r="E75" s="16"/>
      <c r="F75" s="16"/>
      <c r="G75" s="118" t="s">
        <v>70</v>
      </c>
      <c r="H75" s="34">
        <f>SUM(H73:H74)</f>
        <v>1840</v>
      </c>
      <c r="I75" s="30"/>
      <c r="J75" s="16"/>
      <c r="K75" s="16"/>
      <c r="L75" s="16"/>
      <c r="M75" s="16"/>
      <c r="N75" s="16"/>
      <c r="O75" s="16"/>
      <c r="P75" s="16"/>
      <c r="Q75" s="16"/>
      <c r="R75" s="16"/>
      <c r="S75" s="16"/>
      <c r="T75" s="16"/>
      <c r="U75" s="16"/>
      <c r="V75" s="16"/>
      <c r="W75" s="16"/>
      <c r="X75" s="16"/>
      <c r="Y75" s="1"/>
      <c r="Z75" s="120"/>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row>
    <row r="76" spans="1:72" ht="15.75">
      <c r="A76" s="253" t="s">
        <v>71</v>
      </c>
      <c r="B76" s="253"/>
      <c r="C76" s="16"/>
      <c r="D76" s="16"/>
      <c r="E76" s="16"/>
      <c r="F76" s="16"/>
      <c r="G76" s="16"/>
      <c r="H76" s="16"/>
      <c r="I76" s="16"/>
      <c r="J76" s="16"/>
      <c r="K76" s="16"/>
      <c r="L76" s="16"/>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55" t="s">
        <v>7</v>
      </c>
      <c r="B77" s="255"/>
      <c r="C77" s="255"/>
      <c r="D77" s="255"/>
      <c r="E77" s="28" t="s">
        <v>8</v>
      </c>
      <c r="F77" s="118" t="s">
        <v>9</v>
      </c>
      <c r="G77" s="118" t="s">
        <v>10</v>
      </c>
      <c r="H77" s="118" t="s">
        <v>0</v>
      </c>
      <c r="I77" s="38"/>
      <c r="J77" s="37"/>
      <c r="K77" s="16"/>
      <c r="L77" s="16"/>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20.100000000000001" customHeight="1">
      <c r="A78" s="236" t="s">
        <v>179</v>
      </c>
      <c r="B78" s="237"/>
      <c r="C78" s="237"/>
      <c r="D78" s="237"/>
      <c r="E78" s="32" t="s">
        <v>72</v>
      </c>
      <c r="F78" s="128">
        <v>0</v>
      </c>
      <c r="G78" s="29">
        <v>65</v>
      </c>
      <c r="H78" s="33">
        <f>F78*G78</f>
        <v>0</v>
      </c>
      <c r="I78" s="17"/>
      <c r="J78" s="16"/>
      <c r="K78" s="16"/>
      <c r="L78" s="16"/>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20.100000000000001" customHeight="1">
      <c r="A79" s="236" t="s">
        <v>73</v>
      </c>
      <c r="B79" s="237"/>
      <c r="C79" s="237"/>
      <c r="D79" s="237"/>
      <c r="E79" s="32" t="s">
        <v>72</v>
      </c>
      <c r="F79" s="128">
        <v>2</v>
      </c>
      <c r="G79" s="29">
        <v>250</v>
      </c>
      <c r="H79" s="33">
        <f>F79*G79</f>
        <v>500</v>
      </c>
      <c r="I79" s="17"/>
      <c r="J79" s="16"/>
      <c r="K79" s="16"/>
      <c r="L79" s="16"/>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16"/>
      <c r="B80" s="16"/>
      <c r="C80" s="16"/>
      <c r="D80" s="16"/>
      <c r="E80" s="16"/>
      <c r="F80" s="16"/>
      <c r="G80" s="118" t="s">
        <v>74</v>
      </c>
      <c r="H80" s="34">
        <f>SUM(H78:H79)</f>
        <v>500</v>
      </c>
      <c r="I80" s="22"/>
      <c r="J80" s="16"/>
      <c r="K80" s="16"/>
      <c r="L80" s="16"/>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3" t="s">
        <v>75</v>
      </c>
      <c r="B81" s="16"/>
      <c r="C81" s="16"/>
      <c r="D81" s="16"/>
      <c r="E81" s="16"/>
      <c r="F81" s="16"/>
      <c r="G81" s="38"/>
      <c r="H81" s="22"/>
      <c r="I81" s="22"/>
      <c r="J81" s="16"/>
      <c r="K81" s="16"/>
      <c r="L81" s="16"/>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53" t="s">
        <v>76</v>
      </c>
      <c r="B82" s="253"/>
      <c r="C82" s="16"/>
      <c r="D82" s="16"/>
      <c r="E82" s="16"/>
      <c r="F82" s="16"/>
      <c r="G82" s="16"/>
      <c r="H82" s="16"/>
      <c r="I82" s="16"/>
      <c r="J82" s="254"/>
      <c r="K82" s="254"/>
      <c r="L82" s="16"/>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55" t="s">
        <v>7</v>
      </c>
      <c r="B83" s="255"/>
      <c r="C83" s="255"/>
      <c r="D83" s="255"/>
      <c r="E83" s="28" t="s">
        <v>8</v>
      </c>
      <c r="F83" s="118" t="s">
        <v>9</v>
      </c>
      <c r="G83" s="118" t="s">
        <v>10</v>
      </c>
      <c r="H83" s="118" t="s">
        <v>0</v>
      </c>
      <c r="I83" s="38"/>
      <c r="J83" s="130"/>
      <c r="K83" s="130"/>
      <c r="L83" s="130"/>
      <c r="M83" s="130"/>
      <c r="N83" s="130"/>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24" customHeight="1">
      <c r="A84" s="237" t="s">
        <v>77</v>
      </c>
      <c r="B84" s="237"/>
      <c r="C84" s="237"/>
      <c r="D84" s="237"/>
      <c r="E84" s="39" t="s">
        <v>11</v>
      </c>
      <c r="F84" s="128">
        <v>20</v>
      </c>
      <c r="G84" s="29">
        <v>600</v>
      </c>
      <c r="H84" s="20">
        <f>F84*G84</f>
        <v>12000</v>
      </c>
      <c r="I84" s="131"/>
      <c r="J84" s="130"/>
      <c r="K84" s="130"/>
      <c r="L84" s="130"/>
      <c r="M84" s="130"/>
      <c r="N84" s="130"/>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5.75">
      <c r="A85" s="16"/>
      <c r="B85" s="16"/>
      <c r="C85" s="16"/>
      <c r="D85" s="16"/>
      <c r="E85" s="16"/>
      <c r="F85" s="16"/>
      <c r="G85" s="118"/>
      <c r="H85" s="34">
        <f>SUM(H84)</f>
        <v>12000</v>
      </c>
      <c r="I85" s="131"/>
      <c r="J85" s="130"/>
      <c r="K85" s="130"/>
      <c r="L85" s="130"/>
      <c r="M85" s="130"/>
      <c r="N85" s="130"/>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5.75">
      <c r="A86" s="253" t="s">
        <v>78</v>
      </c>
      <c r="B86" s="253"/>
      <c r="C86" s="16"/>
      <c r="D86" s="16"/>
      <c r="E86" s="16"/>
      <c r="F86" s="16"/>
      <c r="G86" s="16"/>
      <c r="H86" s="1"/>
      <c r="I86" s="132"/>
      <c r="J86" s="130"/>
      <c r="K86" s="130"/>
      <c r="L86" s="130"/>
      <c r="M86" s="130"/>
      <c r="N86" s="130"/>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255" t="s">
        <v>7</v>
      </c>
      <c r="B87" s="255"/>
      <c r="C87" s="255"/>
      <c r="D87" s="255"/>
      <c r="E87" s="28" t="s">
        <v>8</v>
      </c>
      <c r="F87" s="118" t="s">
        <v>9</v>
      </c>
      <c r="G87" s="118" t="s">
        <v>10</v>
      </c>
      <c r="H87" s="118" t="s">
        <v>0</v>
      </c>
      <c r="I87" s="38"/>
      <c r="J87" s="16"/>
      <c r="K87" s="16"/>
      <c r="L87" s="133"/>
      <c r="M87" s="16"/>
      <c r="N87" s="16"/>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8.600000000000001" customHeight="1">
      <c r="A88" s="236" t="s">
        <v>79</v>
      </c>
      <c r="B88" s="237"/>
      <c r="C88" s="237"/>
      <c r="D88" s="237"/>
      <c r="E88" s="32" t="s">
        <v>80</v>
      </c>
      <c r="F88" s="128">
        <v>8</v>
      </c>
      <c r="G88" s="29">
        <v>900</v>
      </c>
      <c r="H88" s="20">
        <f>F88*G88</f>
        <v>7200</v>
      </c>
      <c r="I88" s="22"/>
      <c r="J88" s="16"/>
      <c r="K88" s="16"/>
      <c r="L88" s="16"/>
      <c r="M88" s="16"/>
      <c r="N88" s="16"/>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16"/>
      <c r="G89" s="118" t="s">
        <v>81</v>
      </c>
      <c r="H89" s="34">
        <f>SUM(H88)</f>
        <v>7200</v>
      </c>
      <c r="I89" s="22"/>
      <c r="J89" s="16"/>
      <c r="K89" s="16"/>
      <c r="L89" s="16"/>
      <c r="M89" s="16"/>
      <c r="N89" s="16"/>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16"/>
      <c r="F90" s="16"/>
      <c r="G90" s="118" t="s">
        <v>82</v>
      </c>
      <c r="H90" s="34">
        <f>H70+H75+H80+H85+H89+H59+H58+H30</f>
        <v>145411.60999999999</v>
      </c>
      <c r="I90" s="134"/>
      <c r="J90" s="62"/>
      <c r="K90" s="16"/>
      <c r="L90" s="16"/>
      <c r="M90" s="16"/>
      <c r="N90" s="16"/>
      <c r="O90" s="1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3" t="s">
        <v>83</v>
      </c>
      <c r="B91" s="7"/>
      <c r="C91" s="7"/>
      <c r="D91" s="16"/>
      <c r="E91" s="16"/>
      <c r="F91" s="16"/>
      <c r="G91" s="1"/>
      <c r="H91" s="42"/>
      <c r="I91" s="9"/>
      <c r="J91" s="62"/>
      <c r="K91" s="7"/>
      <c r="L91" s="16"/>
      <c r="M91" s="16"/>
      <c r="N91" s="16"/>
      <c r="O91" s="1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256" t="s">
        <v>7</v>
      </c>
      <c r="B92" s="256"/>
      <c r="C92" s="256"/>
      <c r="D92" s="256"/>
      <c r="E92" s="43" t="s">
        <v>8</v>
      </c>
      <c r="F92" s="119" t="s">
        <v>9</v>
      </c>
      <c r="G92" s="119" t="s">
        <v>10</v>
      </c>
      <c r="H92" s="44" t="s">
        <v>0</v>
      </c>
      <c r="I92" s="45" t="s">
        <v>84</v>
      </c>
      <c r="J92" s="46"/>
      <c r="K92" s="46" t="s">
        <v>85</v>
      </c>
      <c r="L92" s="47"/>
      <c r="M92" s="16"/>
      <c r="N92" s="16"/>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236" t="s">
        <v>86</v>
      </c>
      <c r="B93" s="237"/>
      <c r="C93" s="237"/>
      <c r="D93" s="237"/>
      <c r="E93" s="123" t="s">
        <v>87</v>
      </c>
      <c r="F93" s="128"/>
      <c r="G93" s="36">
        <v>2200</v>
      </c>
      <c r="H93" s="48">
        <f>(F93*G93)</f>
        <v>0</v>
      </c>
      <c r="I93" s="49"/>
      <c r="J93" s="50"/>
      <c r="K93" s="51"/>
      <c r="L93" s="62"/>
      <c r="M93" s="16"/>
      <c r="N93" s="16"/>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236" t="s">
        <v>88</v>
      </c>
      <c r="B94" s="237"/>
      <c r="C94" s="237"/>
      <c r="D94" s="237"/>
      <c r="E94" s="123" t="s">
        <v>87</v>
      </c>
      <c r="F94" s="128"/>
      <c r="G94" s="36">
        <v>2000</v>
      </c>
      <c r="H94" s="48">
        <f t="shared" ref="H94:H111" si="10">(F94*G94)</f>
        <v>0</v>
      </c>
      <c r="I94" s="49"/>
      <c r="J94" s="50"/>
      <c r="K94" s="51"/>
      <c r="L94" s="62"/>
      <c r="M94" s="16"/>
      <c r="N94" s="16"/>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236" t="s">
        <v>89</v>
      </c>
      <c r="B95" s="237"/>
      <c r="C95" s="237"/>
      <c r="D95" s="237"/>
      <c r="E95" s="123" t="s">
        <v>87</v>
      </c>
      <c r="F95" s="128"/>
      <c r="G95" s="36">
        <v>7000</v>
      </c>
      <c r="H95" s="48">
        <f t="shared" si="10"/>
        <v>0</v>
      </c>
      <c r="I95" s="49"/>
      <c r="J95" s="50"/>
      <c r="K95" s="51"/>
      <c r="L95" s="62"/>
      <c r="M95" s="16"/>
      <c r="N95" s="16"/>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236" t="s">
        <v>90</v>
      </c>
      <c r="B96" s="237"/>
      <c r="C96" s="237"/>
      <c r="D96" s="237"/>
      <c r="E96" s="123" t="s">
        <v>87</v>
      </c>
      <c r="F96" s="128"/>
      <c r="G96" s="36">
        <v>15200</v>
      </c>
      <c r="H96" s="48">
        <f t="shared" si="10"/>
        <v>0</v>
      </c>
      <c r="I96" s="49"/>
      <c r="J96" s="50"/>
      <c r="K96" s="51"/>
      <c r="L96" s="62"/>
      <c r="M96" s="16"/>
      <c r="N96" s="16"/>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247" t="s">
        <v>91</v>
      </c>
      <c r="B97" s="248"/>
      <c r="C97" s="248"/>
      <c r="D97" s="248"/>
      <c r="E97" s="52" t="s">
        <v>87</v>
      </c>
      <c r="F97" s="128"/>
      <c r="G97" s="53">
        <v>2200</v>
      </c>
      <c r="H97" s="54">
        <f t="shared" si="10"/>
        <v>0</v>
      </c>
      <c r="I97" s="55"/>
      <c r="J97" s="50"/>
      <c r="K97" s="51"/>
      <c r="L97" s="62"/>
      <c r="M97" s="16"/>
      <c r="N97" s="16"/>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236" t="s">
        <v>92</v>
      </c>
      <c r="B98" s="237"/>
      <c r="C98" s="237"/>
      <c r="D98" s="237"/>
      <c r="E98" s="123" t="s">
        <v>87</v>
      </c>
      <c r="F98" s="128"/>
      <c r="G98" s="36">
        <v>2000</v>
      </c>
      <c r="H98" s="48">
        <f t="shared" si="10"/>
        <v>0</v>
      </c>
      <c r="I98" s="49"/>
      <c r="J98" s="50"/>
      <c r="K98" s="51"/>
      <c r="L98" s="62"/>
      <c r="M98" s="16"/>
      <c r="N98" s="16"/>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247" t="s">
        <v>93</v>
      </c>
      <c r="B99" s="248"/>
      <c r="C99" s="248"/>
      <c r="D99" s="248"/>
      <c r="E99" s="52" t="s">
        <v>87</v>
      </c>
      <c r="F99" s="128"/>
      <c r="G99" s="53">
        <v>2500</v>
      </c>
      <c r="H99" s="54">
        <f t="shared" si="10"/>
        <v>0</v>
      </c>
      <c r="I99" s="55"/>
      <c r="J99" s="50"/>
      <c r="K99" s="51"/>
      <c r="L99" s="62"/>
      <c r="M99" s="16"/>
      <c r="N99" s="16"/>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236" t="s">
        <v>94</v>
      </c>
      <c r="B100" s="237"/>
      <c r="C100" s="237"/>
      <c r="D100" s="237"/>
      <c r="E100" s="123" t="s">
        <v>87</v>
      </c>
      <c r="F100" s="128"/>
      <c r="G100" s="36">
        <v>1600</v>
      </c>
      <c r="H100" s="48">
        <f t="shared" si="10"/>
        <v>0</v>
      </c>
      <c r="I100" s="49"/>
      <c r="J100" s="50"/>
      <c r="K100" s="51"/>
      <c r="L100" s="62"/>
      <c r="M100" s="16"/>
      <c r="N100" s="16"/>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249" t="s">
        <v>95</v>
      </c>
      <c r="B101" s="250"/>
      <c r="C101" s="250"/>
      <c r="D101" s="250"/>
      <c r="E101" s="56" t="s">
        <v>87</v>
      </c>
      <c r="F101" s="128"/>
      <c r="G101" s="57">
        <v>1100</v>
      </c>
      <c r="H101" s="58">
        <f t="shared" si="10"/>
        <v>0</v>
      </c>
      <c r="I101" s="49"/>
      <c r="J101" s="50"/>
      <c r="K101" s="51"/>
      <c r="L101" s="62"/>
      <c r="M101" s="16"/>
      <c r="N101" s="16"/>
      <c r="O101" s="16"/>
      <c r="P101" s="16"/>
      <c r="Q101" s="16"/>
      <c r="R101" s="16"/>
      <c r="S101" s="16"/>
      <c r="T101" s="16"/>
      <c r="U101" s="16"/>
      <c r="V101" s="16"/>
      <c r="W101" s="16"/>
      <c r="X101" s="16"/>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236" t="s">
        <v>96</v>
      </c>
      <c r="B102" s="237"/>
      <c r="C102" s="237"/>
      <c r="D102" s="237"/>
      <c r="E102" s="123" t="s">
        <v>87</v>
      </c>
      <c r="F102" s="128"/>
      <c r="G102" s="36">
        <v>2700</v>
      </c>
      <c r="H102" s="48">
        <f t="shared" si="10"/>
        <v>0</v>
      </c>
      <c r="I102" s="59"/>
      <c r="J102" s="50"/>
      <c r="K102" s="51"/>
      <c r="L102" s="62"/>
      <c r="M102" s="16"/>
      <c r="N102" s="16"/>
      <c r="O102" s="16"/>
      <c r="P102" s="16"/>
      <c r="Q102" s="16"/>
      <c r="R102" s="16"/>
      <c r="S102" s="16"/>
      <c r="T102" s="16"/>
      <c r="U102" s="16"/>
      <c r="V102" s="16"/>
      <c r="W102" s="16"/>
      <c r="X102" s="16"/>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238" t="s">
        <v>97</v>
      </c>
      <c r="B103" s="239"/>
      <c r="C103" s="239"/>
      <c r="D103" s="240"/>
      <c r="E103" s="123" t="s">
        <v>87</v>
      </c>
      <c r="F103" s="128"/>
      <c r="G103" s="36">
        <v>2500</v>
      </c>
      <c r="H103" s="48">
        <f t="shared" si="10"/>
        <v>0</v>
      </c>
      <c r="I103" s="59"/>
      <c r="J103" s="50"/>
      <c r="K103" s="51"/>
      <c r="L103" s="62"/>
      <c r="M103" s="16"/>
      <c r="N103" s="16"/>
      <c r="O103" s="16"/>
      <c r="P103" s="16"/>
      <c r="Q103" s="16"/>
      <c r="R103" s="16"/>
      <c r="S103" s="16"/>
      <c r="T103" s="16"/>
      <c r="U103" s="16"/>
      <c r="V103" s="16"/>
      <c r="W103" s="16"/>
      <c r="X103" s="16"/>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236" t="s">
        <v>98</v>
      </c>
      <c r="B104" s="237"/>
      <c r="C104" s="237"/>
      <c r="D104" s="237"/>
      <c r="E104" s="123" t="s">
        <v>87</v>
      </c>
      <c r="F104" s="128"/>
      <c r="G104" s="36">
        <v>13373</v>
      </c>
      <c r="H104" s="48">
        <f t="shared" si="10"/>
        <v>0</v>
      </c>
      <c r="I104" s="59"/>
      <c r="J104" s="50"/>
      <c r="K104" s="51"/>
      <c r="L104" s="62"/>
      <c r="M104" s="16"/>
      <c r="N104" s="16"/>
      <c r="O104" s="16"/>
      <c r="P104" s="16"/>
      <c r="Q104" s="16"/>
      <c r="R104" s="16"/>
      <c r="S104" s="16"/>
      <c r="T104" s="16"/>
      <c r="U104" s="16"/>
      <c r="V104" s="16"/>
      <c r="W104" s="16"/>
      <c r="X104" s="16"/>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238" t="s">
        <v>99</v>
      </c>
      <c r="B105" s="239"/>
      <c r="C105" s="239"/>
      <c r="D105" s="240"/>
      <c r="E105" s="123" t="s">
        <v>87</v>
      </c>
      <c r="F105" s="128"/>
      <c r="G105" s="36">
        <v>800</v>
      </c>
      <c r="H105" s="48">
        <f t="shared" si="10"/>
        <v>0</v>
      </c>
      <c r="I105" s="59"/>
      <c r="J105" s="50"/>
      <c r="K105" s="51"/>
      <c r="L105" s="62"/>
      <c r="M105" s="16"/>
      <c r="N105" s="16"/>
      <c r="O105" s="16"/>
      <c r="P105" s="16"/>
      <c r="Q105" s="16"/>
      <c r="R105" s="16"/>
      <c r="S105" s="16"/>
      <c r="T105" s="16"/>
      <c r="U105" s="16"/>
      <c r="V105" s="16"/>
      <c r="W105" s="16"/>
      <c r="X105" s="16"/>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251" t="s">
        <v>100</v>
      </c>
      <c r="B106" s="252"/>
      <c r="C106" s="252"/>
      <c r="D106" s="252"/>
      <c r="E106" s="4" t="s">
        <v>87</v>
      </c>
      <c r="F106" s="128"/>
      <c r="G106" s="31">
        <v>1900</v>
      </c>
      <c r="H106" s="60">
        <f t="shared" si="10"/>
        <v>0</v>
      </c>
      <c r="I106" s="61"/>
      <c r="J106" s="50"/>
      <c r="K106" s="51"/>
      <c r="L106" s="62"/>
      <c r="M106" s="16"/>
      <c r="N106" s="16"/>
      <c r="O106" s="16"/>
      <c r="P106" s="16"/>
      <c r="Q106" s="16"/>
      <c r="R106" s="16"/>
      <c r="S106" s="16"/>
      <c r="T106" s="16"/>
      <c r="U106" s="16"/>
      <c r="V106" s="16"/>
      <c r="W106" s="16"/>
      <c r="X106" s="16"/>
      <c r="Y106" s="16"/>
      <c r="Z106" s="17"/>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row>
    <row r="107" spans="1:72" ht="15.75">
      <c r="A107" s="236" t="s">
        <v>101</v>
      </c>
      <c r="B107" s="237"/>
      <c r="C107" s="237"/>
      <c r="D107" s="237"/>
      <c r="E107" s="123" t="s">
        <v>87</v>
      </c>
      <c r="F107" s="128"/>
      <c r="G107" s="36">
        <v>2000</v>
      </c>
      <c r="H107" s="48">
        <f t="shared" si="10"/>
        <v>0</v>
      </c>
      <c r="I107" s="59"/>
      <c r="J107" s="50"/>
      <c r="K107" s="51"/>
      <c r="L107" s="62"/>
      <c r="M107" s="16"/>
      <c r="N107" s="16"/>
      <c r="O107" s="16"/>
      <c r="P107" s="16"/>
      <c r="Q107" s="16"/>
      <c r="R107" s="16"/>
      <c r="S107" s="16"/>
      <c r="T107" s="16"/>
      <c r="U107" s="16"/>
      <c r="V107" s="16"/>
      <c r="W107" s="16"/>
      <c r="X107" s="16"/>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236" t="s">
        <v>102</v>
      </c>
      <c r="B108" s="237"/>
      <c r="C108" s="237"/>
      <c r="D108" s="237"/>
      <c r="E108" s="123" t="s">
        <v>87</v>
      </c>
      <c r="F108" s="128"/>
      <c r="G108" s="36">
        <v>200</v>
      </c>
      <c r="H108" s="48">
        <f t="shared" si="10"/>
        <v>0</v>
      </c>
      <c r="I108" s="59"/>
      <c r="J108" s="50"/>
      <c r="K108" s="51"/>
      <c r="L108" s="62"/>
      <c r="M108" s="16"/>
      <c r="N108" s="16"/>
      <c r="O108" s="16"/>
      <c r="P108" s="16"/>
      <c r="Q108" s="16"/>
      <c r="R108" s="16"/>
      <c r="S108" s="16"/>
      <c r="T108" s="16"/>
      <c r="U108" s="16"/>
      <c r="V108" s="16"/>
      <c r="W108" s="16"/>
      <c r="X108" s="16"/>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238" t="s">
        <v>103</v>
      </c>
      <c r="B109" s="239"/>
      <c r="C109" s="239"/>
      <c r="D109" s="240"/>
      <c r="E109" s="123" t="s">
        <v>87</v>
      </c>
      <c r="F109" s="128"/>
      <c r="G109" s="36">
        <v>1100</v>
      </c>
      <c r="H109" s="48">
        <f t="shared" si="10"/>
        <v>0</v>
      </c>
      <c r="I109" s="59"/>
      <c r="J109" s="50"/>
      <c r="K109" s="51"/>
      <c r="L109" s="62"/>
      <c r="M109" s="16"/>
      <c r="N109" s="16"/>
      <c r="O109" s="16"/>
      <c r="P109" s="16"/>
      <c r="Q109" s="16"/>
      <c r="R109" s="16"/>
      <c r="S109" s="16"/>
      <c r="T109" s="16"/>
      <c r="U109" s="16"/>
      <c r="V109" s="16"/>
      <c r="W109" s="16"/>
      <c r="X109" s="16"/>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241" t="s">
        <v>104</v>
      </c>
      <c r="B110" s="241"/>
      <c r="C110" s="241"/>
      <c r="D110" s="241"/>
      <c r="E110" s="63" t="s">
        <v>87</v>
      </c>
      <c r="F110" s="128"/>
      <c r="G110" s="36">
        <v>2200</v>
      </c>
      <c r="H110" s="48">
        <f t="shared" si="10"/>
        <v>0</v>
      </c>
      <c r="I110" s="59"/>
      <c r="J110" s="50"/>
      <c r="K110" s="51"/>
      <c r="L110" s="62"/>
      <c r="M110" s="16"/>
      <c r="N110" s="16"/>
      <c r="O110" s="16"/>
      <c r="P110" s="16"/>
      <c r="Q110" s="16"/>
      <c r="R110" s="16"/>
      <c r="S110" s="16"/>
      <c r="T110" s="16"/>
      <c r="U110" s="16"/>
      <c r="V110" s="16"/>
      <c r="W110" s="16"/>
      <c r="X110" s="16"/>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242" t="s">
        <v>105</v>
      </c>
      <c r="B111" s="243"/>
      <c r="C111" s="243"/>
      <c r="D111" s="244"/>
      <c r="E111" s="4" t="s">
        <v>87</v>
      </c>
      <c r="F111" s="128"/>
      <c r="G111" s="31">
        <v>1420</v>
      </c>
      <c r="H111" s="60">
        <f t="shared" si="10"/>
        <v>0</v>
      </c>
      <c r="I111" s="64"/>
      <c r="J111" s="50"/>
      <c r="K111" s="51"/>
      <c r="L111" s="62"/>
      <c r="M111" s="16"/>
      <c r="N111" s="16"/>
      <c r="O111" s="16"/>
      <c r="P111" s="16"/>
      <c r="Q111" s="16"/>
      <c r="R111" s="16"/>
      <c r="S111" s="16"/>
      <c r="T111" s="16"/>
      <c r="U111" s="16"/>
      <c r="V111" s="16"/>
      <c r="W111" s="16"/>
      <c r="X111" s="16"/>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6.5" thickBot="1">
      <c r="A112" s="236" t="s">
        <v>106</v>
      </c>
      <c r="B112" s="237"/>
      <c r="C112" s="237"/>
      <c r="D112" s="237"/>
      <c r="E112" s="123" t="s">
        <v>87</v>
      </c>
      <c r="F112" s="128"/>
      <c r="G112" s="36">
        <v>383.5</v>
      </c>
      <c r="H112" s="99">
        <f>(F112*G112)</f>
        <v>0</v>
      </c>
      <c r="I112" s="65"/>
      <c r="J112" s="66"/>
      <c r="K112" s="67"/>
      <c r="L112" s="62"/>
      <c r="M112" s="16"/>
      <c r="N112" s="16"/>
      <c r="O112" s="16"/>
      <c r="P112" s="16"/>
      <c r="Q112" s="16"/>
      <c r="R112" s="16"/>
      <c r="S112" s="16"/>
      <c r="T112" s="16"/>
      <c r="U112" s="16"/>
      <c r="V112" s="16"/>
      <c r="W112" s="16"/>
      <c r="X112" s="16"/>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6.5" thickBot="1">
      <c r="A113" s="16"/>
      <c r="B113" s="16"/>
      <c r="C113" s="16"/>
      <c r="D113" s="16"/>
      <c r="E113" s="16"/>
      <c r="F113" s="18"/>
      <c r="G113" s="125" t="s">
        <v>107</v>
      </c>
      <c r="H113" s="110">
        <f>SUM(H93:H112)</f>
        <v>0</v>
      </c>
      <c r="I113" s="68"/>
      <c r="J113" s="69"/>
      <c r="K113" s="70"/>
      <c r="L113" s="135"/>
      <c r="M113" s="7"/>
      <c r="N113" s="7"/>
      <c r="O113" s="16"/>
      <c r="P113" s="16"/>
      <c r="Q113" s="16"/>
      <c r="R113" s="16"/>
      <c r="S113" s="16"/>
      <c r="T113" s="16"/>
      <c r="U113" s="16"/>
      <c r="V113" s="16"/>
      <c r="W113" s="16"/>
      <c r="X113" s="16"/>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6"/>
      <c r="B114" s="16"/>
      <c r="C114" s="16"/>
      <c r="D114" s="16"/>
      <c r="E114" s="16"/>
      <c r="F114" s="7"/>
      <c r="G114" s="38"/>
      <c r="H114" s="22"/>
      <c r="I114" s="71"/>
      <c r="J114" s="18"/>
      <c r="K114" s="137"/>
      <c r="L114" s="136"/>
      <c r="M114" s="7"/>
      <c r="N114" s="7"/>
      <c r="O114" s="16"/>
      <c r="P114" s="16"/>
      <c r="Q114" s="16"/>
      <c r="R114" s="16"/>
      <c r="S114" s="16"/>
      <c r="T114" s="16"/>
      <c r="U114" s="16"/>
      <c r="V114" s="16"/>
      <c r="W114" s="16"/>
      <c r="X114" s="16"/>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6"/>
      <c r="B115" s="16"/>
      <c r="C115" s="16"/>
      <c r="D115" s="16"/>
      <c r="E115" s="138">
        <v>0</v>
      </c>
      <c r="F115" s="7"/>
      <c r="G115" s="38"/>
      <c r="H115" s="142">
        <f>+E115</f>
        <v>0</v>
      </c>
      <c r="I115" s="245" t="s">
        <v>130</v>
      </c>
      <c r="J115" s="230" t="s">
        <v>108</v>
      </c>
      <c r="K115" s="232"/>
      <c r="L115" s="16"/>
      <c r="M115" s="7"/>
      <c r="N115" s="233"/>
      <c r="O115" s="16"/>
      <c r="P115" s="16"/>
      <c r="Q115" s="16"/>
      <c r="R115" s="16"/>
      <c r="S115" s="16"/>
      <c r="T115" s="16"/>
      <c r="U115" s="16"/>
      <c r="V115" s="16"/>
      <c r="W115" s="16"/>
      <c r="X115" s="16"/>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6"/>
      <c r="B116" s="16"/>
      <c r="C116" s="16"/>
      <c r="D116" s="16"/>
      <c r="E116" s="16"/>
      <c r="F116" s="234" t="s">
        <v>109</v>
      </c>
      <c r="G116" s="235"/>
      <c r="H116" s="73">
        <f>H90+H113</f>
        <v>145411.60999999999</v>
      </c>
      <c r="I116" s="246"/>
      <c r="J116" s="231"/>
      <c r="K116" s="232"/>
      <c r="L116" s="16"/>
      <c r="M116" s="7"/>
      <c r="N116" s="233"/>
      <c r="O116" s="16"/>
      <c r="P116" s="16"/>
      <c r="Q116" s="16"/>
      <c r="R116" s="16"/>
      <c r="S116" s="16"/>
      <c r="T116" s="16"/>
      <c r="U116" s="16"/>
      <c r="V116" s="16"/>
      <c r="W116" s="16"/>
      <c r="X116" s="16"/>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6"/>
      <c r="B117" s="16">
        <f>1.13*1.15</f>
        <v>1.2994999999999999</v>
      </c>
      <c r="C117" s="16"/>
      <c r="D117" s="16" t="s">
        <v>173</v>
      </c>
      <c r="E117" s="27"/>
      <c r="F117" s="74" t="s">
        <v>110</v>
      </c>
      <c r="G117" s="172">
        <v>1.1000000000000001</v>
      </c>
      <c r="H117" s="116">
        <f>H116*G117-H116</f>
        <v>14541.161000000022</v>
      </c>
      <c r="I117" s="115">
        <f>+(H124-K123)*0.23</f>
        <v>-14808.157916239992</v>
      </c>
      <c r="J117" s="117">
        <f>H117-M123</f>
        <v>44029.145822000006</v>
      </c>
      <c r="K117" s="9"/>
      <c r="L117" s="9"/>
      <c r="M117" s="9"/>
      <c r="N117" s="126" t="s">
        <v>171</v>
      </c>
      <c r="O117" s="126"/>
      <c r="P117" s="16"/>
      <c r="Q117" s="16"/>
      <c r="R117" s="16"/>
      <c r="S117" s="16"/>
      <c r="T117" s="16"/>
      <c r="U117" s="16"/>
      <c r="V117" s="16"/>
      <c r="W117" s="16"/>
      <c r="X117" s="16"/>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6"/>
      <c r="B118" s="16"/>
      <c r="C118" s="16"/>
      <c r="D118" s="16"/>
      <c r="E118" s="27"/>
      <c r="F118" s="77" t="s">
        <v>111</v>
      </c>
      <c r="G118" s="78"/>
      <c r="H118" s="13">
        <f>H116+H117</f>
        <v>159952.77100000001</v>
      </c>
      <c r="I118" s="20"/>
      <c r="J118" s="79"/>
      <c r="K118" s="22"/>
      <c r="L118" s="22"/>
      <c r="M118" s="7"/>
      <c r="N118" s="126"/>
      <c r="O118" s="126"/>
      <c r="P118" s="16"/>
      <c r="Q118" s="16"/>
      <c r="R118" s="16"/>
      <c r="S118" s="16"/>
      <c r="T118" s="16"/>
      <c r="U118" s="16"/>
      <c r="V118" s="16"/>
      <c r="W118" s="16"/>
      <c r="X118" s="16"/>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A119" s="16"/>
      <c r="B119" s="16"/>
      <c r="C119" s="16"/>
      <c r="D119" s="16"/>
      <c r="E119" s="27"/>
      <c r="F119" s="124" t="s">
        <v>113</v>
      </c>
      <c r="G119" s="82">
        <v>0.06</v>
      </c>
      <c r="H119" s="13">
        <f>H118*G119</f>
        <v>9597.16626</v>
      </c>
      <c r="I119" s="83"/>
      <c r="J119" s="80"/>
      <c r="K119" s="81" t="s">
        <v>112</v>
      </c>
      <c r="L119" s="111" t="s">
        <v>131</v>
      </c>
      <c r="M119" s="7"/>
      <c r="N119" s="135"/>
      <c r="O119" s="16"/>
      <c r="P119" s="16"/>
      <c r="Q119" s="16"/>
      <c r="R119" s="16"/>
      <c r="S119" s="16"/>
      <c r="T119" s="16"/>
      <c r="U119" s="16"/>
      <c r="V119" s="16"/>
      <c r="W119" s="16"/>
      <c r="X119" s="16"/>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A120" s="16"/>
      <c r="B120" s="16"/>
      <c r="C120" s="16"/>
      <c r="D120" s="16"/>
      <c r="E120" s="27"/>
      <c r="F120" s="4" t="s">
        <v>115</v>
      </c>
      <c r="G120" s="77"/>
      <c r="H120" s="13">
        <f>H118+H119</f>
        <v>169549.93726000001</v>
      </c>
      <c r="I120" s="80"/>
      <c r="J120" s="80" t="s">
        <v>114</v>
      </c>
      <c r="K120" s="6">
        <f>+H30</f>
        <v>122431.61</v>
      </c>
      <c r="L120" s="112"/>
      <c r="M120" s="135"/>
      <c r="N120" s="7"/>
      <c r="O120" s="16"/>
      <c r="P120" s="16"/>
      <c r="Q120" s="16"/>
      <c r="R120" s="16"/>
      <c r="S120" s="16"/>
      <c r="T120" s="16"/>
      <c r="U120" s="16"/>
      <c r="V120" s="16"/>
      <c r="W120" s="16"/>
      <c r="X120" s="16"/>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row r="121" spans="1:72" ht="15.75">
      <c r="A121" s="16"/>
      <c r="B121" s="16"/>
      <c r="C121" s="16"/>
      <c r="D121" s="16"/>
      <c r="E121" s="170">
        <v>0.27500000000000002</v>
      </c>
      <c r="F121" s="124" t="s">
        <v>117</v>
      </c>
      <c r="G121" s="82">
        <v>0.2</v>
      </c>
      <c r="H121" s="13">
        <f>H120*G121</f>
        <v>33909.987452000001</v>
      </c>
      <c r="I121" s="80"/>
      <c r="J121" s="80" t="s">
        <v>116</v>
      </c>
      <c r="K121" s="6">
        <f>H58</f>
        <v>0</v>
      </c>
      <c r="L121" s="112"/>
      <c r="M121" s="135"/>
      <c r="N121" s="7"/>
      <c r="O121" s="16"/>
      <c r="P121" s="16"/>
      <c r="Q121" s="16"/>
      <c r="R121" s="16"/>
      <c r="S121" s="16"/>
      <c r="T121" s="16"/>
      <c r="U121" s="16"/>
      <c r="V121" s="16"/>
      <c r="W121" s="16"/>
      <c r="X121" s="16"/>
      <c r="Y121" s="1"/>
      <c r="Z121" s="120"/>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row>
    <row r="122" spans="1:72" ht="15.75">
      <c r="A122" s="16"/>
      <c r="B122" s="16"/>
      <c r="C122" s="16"/>
      <c r="D122" s="16"/>
      <c r="E122" s="16"/>
      <c r="F122" s="124" t="s">
        <v>119</v>
      </c>
      <c r="G122" s="74"/>
      <c r="H122" s="85">
        <f>H120+H121</f>
        <v>203459.92471200001</v>
      </c>
      <c r="I122" s="13"/>
      <c r="J122" s="80" t="s">
        <v>118</v>
      </c>
      <c r="K122" s="6">
        <f>H90-H60</f>
        <v>145411.60999999999</v>
      </c>
      <c r="L122" s="112"/>
      <c r="M122" s="84" t="s">
        <v>127</v>
      </c>
      <c r="N122" s="7"/>
      <c r="O122" s="16"/>
      <c r="P122" s="16"/>
      <c r="Q122" s="16"/>
      <c r="R122" s="16"/>
      <c r="S122" s="16"/>
      <c r="T122" s="16"/>
      <c r="U122" s="16"/>
      <c r="V122" s="16"/>
      <c r="W122" s="16"/>
      <c r="X122" s="16"/>
      <c r="Y122" s="1"/>
      <c r="Z122" s="120"/>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row>
    <row r="123" spans="1:72" ht="15.75">
      <c r="A123" s="16"/>
      <c r="B123" s="16"/>
      <c r="C123" s="16"/>
      <c r="D123" s="16"/>
      <c r="E123" s="16"/>
      <c r="F123" s="124"/>
      <c r="G123" s="87"/>
      <c r="H123" s="13"/>
      <c r="I123" s="88" t="s">
        <v>120</v>
      </c>
      <c r="J123" s="86" t="s">
        <v>56</v>
      </c>
      <c r="K123" s="6">
        <f>SUM(K120:K122)</f>
        <v>267843.21999999997</v>
      </c>
      <c r="L123" s="113">
        <f>H122-H121</f>
        <v>169549.93726000001</v>
      </c>
      <c r="M123" s="114">
        <f>+(L123-K123)*0.3</f>
        <v>-29487.984821999988</v>
      </c>
      <c r="N123" s="7"/>
      <c r="O123" s="16"/>
      <c r="P123" s="16"/>
      <c r="Q123" s="16"/>
      <c r="R123" s="16"/>
      <c r="S123" s="16"/>
      <c r="T123" s="16"/>
      <c r="U123" s="16"/>
      <c r="V123" s="16"/>
      <c r="W123" s="16"/>
      <c r="X123" s="16"/>
      <c r="Y123" s="1"/>
      <c r="Z123" s="120"/>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row>
    <row r="124" spans="1:72" ht="15.75">
      <c r="A124" s="16"/>
      <c r="B124" s="16" t="s">
        <v>121</v>
      </c>
      <c r="C124" s="16"/>
      <c r="D124" s="16"/>
      <c r="E124" s="16"/>
      <c r="F124" s="124" t="s">
        <v>126</v>
      </c>
      <c r="G124" s="90"/>
      <c r="H124" s="98">
        <f>H122+H123</f>
        <v>203459.92471200001</v>
      </c>
      <c r="I124" s="13"/>
      <c r="J124" s="89">
        <f>H122/H116</f>
        <v>1.3992000000000002</v>
      </c>
      <c r="K124" s="7"/>
      <c r="L124" s="7"/>
      <c r="M124" s="23"/>
      <c r="N124" s="7"/>
      <c r="O124" s="16"/>
      <c r="P124" s="16"/>
      <c r="Q124" s="16"/>
      <c r="R124" s="16"/>
      <c r="S124" s="16"/>
      <c r="T124" s="16"/>
      <c r="U124" s="16"/>
      <c r="V124" s="16"/>
      <c r="W124" s="16"/>
      <c r="X124" s="16"/>
      <c r="Y124" s="1"/>
      <c r="Z124" s="120"/>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row>
    <row r="125" spans="1:72" ht="15.75">
      <c r="A125" s="16"/>
      <c r="B125" s="139" t="s">
        <v>172</v>
      </c>
      <c r="C125" s="139" t="s">
        <v>123</v>
      </c>
      <c r="D125" s="140" t="s">
        <v>124</v>
      </c>
      <c r="E125" s="132"/>
      <c r="F125" s="7"/>
      <c r="G125" s="92"/>
      <c r="H125" s="9"/>
      <c r="I125" s="7"/>
      <c r="J125" s="7"/>
      <c r="K125" s="7"/>
      <c r="L125" s="7"/>
      <c r="M125" s="9"/>
      <c r="N125" s="91"/>
      <c r="O125" s="16"/>
      <c r="P125" s="16"/>
      <c r="Q125" s="16"/>
      <c r="R125" s="16"/>
      <c r="S125" s="16"/>
      <c r="T125" s="16"/>
      <c r="U125" s="16"/>
      <c r="V125" s="16"/>
      <c r="W125" s="16"/>
      <c r="X125" s="16"/>
      <c r="Y125" s="1"/>
      <c r="Z125" s="120"/>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row>
    <row r="126" spans="1:72" ht="15.75">
      <c r="A126" s="16"/>
      <c r="B126" s="141">
        <v>0.27500000000000002</v>
      </c>
      <c r="C126" s="141">
        <v>0.05</v>
      </c>
      <c r="D126" s="171">
        <f>1.275*1.05</f>
        <v>1.3387499999999999</v>
      </c>
      <c r="E126" s="16"/>
      <c r="F126" s="92"/>
      <c r="G126" s="93"/>
      <c r="H126" s="9"/>
      <c r="I126" s="7"/>
      <c r="J126" s="7"/>
      <c r="K126" s="7"/>
      <c r="L126" s="7"/>
      <c r="M126" s="9"/>
      <c r="N126" s="7"/>
      <c r="O126" s="16"/>
      <c r="P126" s="16"/>
      <c r="Q126" s="16"/>
      <c r="R126" s="16"/>
      <c r="S126" s="16"/>
      <c r="T126" s="16"/>
      <c r="U126" s="16"/>
      <c r="V126" s="16"/>
      <c r="W126" s="16"/>
      <c r="X126" s="16"/>
      <c r="Y126" s="1"/>
      <c r="Z126" s="120"/>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row>
    <row r="127" spans="1:72" ht="15.75">
      <c r="A127" s="16"/>
      <c r="B127" s="16"/>
      <c r="C127" s="16"/>
      <c r="D127" s="170">
        <v>0.33879999999999999</v>
      </c>
      <c r="E127" s="16"/>
      <c r="F127" s="23"/>
      <c r="G127" s="94"/>
      <c r="H127" s="93"/>
      <c r="I127" s="27"/>
      <c r="J127" s="7"/>
      <c r="K127" s="7"/>
      <c r="L127" s="7"/>
      <c r="M127" s="7"/>
      <c r="N127" s="7"/>
      <c r="O127" s="16"/>
      <c r="P127" s="16"/>
      <c r="Q127" s="16"/>
      <c r="R127" s="16"/>
      <c r="S127" s="16"/>
      <c r="T127" s="16"/>
      <c r="U127" s="16"/>
      <c r="V127" s="16"/>
      <c r="W127" s="16"/>
      <c r="X127" s="16"/>
      <c r="Y127" s="1"/>
      <c r="Z127" s="120"/>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row>
    <row r="128" spans="1:72" ht="15.75">
      <c r="A128" s="1"/>
      <c r="B128" s="1"/>
      <c r="C128" s="1"/>
      <c r="D128" s="1"/>
      <c r="E128" s="1"/>
      <c r="F128" s="23"/>
      <c r="G128" s="94"/>
      <c r="H128" s="93"/>
      <c r="I128" s="95"/>
      <c r="J128" s="18"/>
      <c r="K128" s="18"/>
      <c r="L128" s="18"/>
      <c r="M128" s="18"/>
      <c r="N128" s="18"/>
      <c r="O128" s="1"/>
      <c r="P128" s="1"/>
      <c r="Q128" s="1"/>
      <c r="R128" s="1"/>
      <c r="S128" s="1"/>
      <c r="T128" s="1"/>
      <c r="U128" s="1"/>
      <c r="V128" s="1"/>
      <c r="W128" s="1"/>
      <c r="X128" s="1"/>
      <c r="Y128" s="1"/>
      <c r="Z128" s="120"/>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row>
    <row r="129" spans="1:72" ht="15.75">
      <c r="A129" s="1"/>
      <c r="B129" s="1"/>
      <c r="C129" s="1"/>
      <c r="D129" s="1"/>
      <c r="E129" s="1"/>
      <c r="F129" s="23"/>
      <c r="G129" s="76"/>
      <c r="H129" s="76"/>
      <c r="I129" s="18"/>
      <c r="J129" s="18"/>
      <c r="K129" s="18"/>
      <c r="L129" s="18"/>
      <c r="M129" s="18"/>
      <c r="N129" s="18"/>
      <c r="O129" s="1"/>
      <c r="P129" s="1"/>
      <c r="Q129" s="1"/>
      <c r="R129" s="1"/>
      <c r="S129" s="1"/>
      <c r="T129" s="1"/>
      <c r="U129" s="1"/>
      <c r="V129" s="1"/>
      <c r="W129" s="1"/>
      <c r="X129" s="1"/>
      <c r="Y129" s="1"/>
      <c r="Z129" s="120"/>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row>
    <row r="130" spans="1:72" ht="15.75">
      <c r="A130" s="1"/>
      <c r="B130" s="1"/>
      <c r="C130" s="1"/>
      <c r="D130" s="1"/>
      <c r="E130" s="1"/>
      <c r="F130" s="23"/>
      <c r="G130" s="5"/>
      <c r="H130" s="1"/>
      <c r="I130" s="1"/>
      <c r="J130" s="18"/>
      <c r="K130" s="18"/>
      <c r="L130" s="18"/>
      <c r="M130" s="18"/>
      <c r="N130" s="18"/>
      <c r="O130" s="1"/>
      <c r="P130" s="1"/>
      <c r="Q130" s="1"/>
      <c r="R130" s="1"/>
      <c r="S130" s="1"/>
      <c r="T130" s="1"/>
      <c r="U130" s="1"/>
      <c r="V130" s="1"/>
      <c r="W130" s="1"/>
      <c r="X130" s="1"/>
      <c r="Y130" s="1"/>
      <c r="Z130" s="120"/>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row>
    <row r="131" spans="1:72" ht="15.75">
      <c r="A131" s="1"/>
      <c r="B131" s="1"/>
      <c r="C131" s="1"/>
      <c r="D131" s="1"/>
      <c r="E131" s="1"/>
      <c r="F131" s="1"/>
      <c r="G131" s="18"/>
      <c r="H131" s="41"/>
      <c r="I131" s="1"/>
      <c r="J131" s="1"/>
      <c r="K131" s="1"/>
      <c r="L131" s="1"/>
      <c r="M131" s="1"/>
      <c r="N131" s="1"/>
      <c r="O131" s="1"/>
      <c r="P131" s="1"/>
      <c r="Q131" s="1"/>
      <c r="R131" s="1"/>
      <c r="S131" s="1"/>
      <c r="T131" s="1"/>
      <c r="U131" s="1"/>
      <c r="V131" s="1"/>
      <c r="W131" s="1"/>
      <c r="X131" s="1"/>
      <c r="Y131" s="1"/>
      <c r="Z131" s="120"/>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row>
    <row r="132" spans="1:72" ht="15.75">
      <c r="A132" s="1"/>
      <c r="B132" s="1"/>
      <c r="C132" s="96"/>
      <c r="D132" s="1"/>
      <c r="E132" s="1"/>
      <c r="F132" s="1"/>
      <c r="G132" s="1"/>
      <c r="H132" s="1"/>
      <c r="I132" s="1"/>
      <c r="J132" s="1"/>
      <c r="K132" s="1"/>
      <c r="L132" s="1"/>
      <c r="M132" s="1"/>
      <c r="N132" s="1"/>
      <c r="O132" s="1"/>
      <c r="P132" s="1"/>
      <c r="Q132" s="1"/>
      <c r="R132" s="1"/>
      <c r="S132" s="1"/>
      <c r="T132" s="1"/>
      <c r="U132" s="1"/>
      <c r="V132" s="1"/>
      <c r="W132" s="1"/>
      <c r="X132" s="1"/>
      <c r="Y132" s="1"/>
      <c r="Z132" s="120"/>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row>
    <row r="133" spans="1:72" ht="15.75">
      <c r="A133" s="1"/>
      <c r="B133" s="1"/>
      <c r="C133" s="96"/>
      <c r="D133" s="1"/>
      <c r="E133" s="1"/>
      <c r="F133" s="1"/>
      <c r="G133" s="18"/>
      <c r="H133" s="41"/>
      <c r="I133" s="1"/>
      <c r="J133" s="1"/>
      <c r="K133" s="1"/>
      <c r="L133" s="1"/>
      <c r="M133" s="1"/>
      <c r="N133" s="1"/>
      <c r="O133" s="1"/>
      <c r="P133" s="1"/>
      <c r="Q133" s="1"/>
      <c r="R133" s="1"/>
      <c r="S133" s="1"/>
      <c r="T133" s="1"/>
      <c r="U133" s="1"/>
      <c r="V133" s="1"/>
      <c r="W133" s="1"/>
      <c r="X133" s="1"/>
      <c r="Y133" s="1"/>
      <c r="Z133" s="120"/>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row>
    <row r="134" spans="1:72" ht="15.75">
      <c r="A134" s="1"/>
      <c r="B134" s="1"/>
      <c r="C134" s="96"/>
      <c r="D134" s="1"/>
      <c r="E134" s="1"/>
      <c r="F134" s="1"/>
      <c r="G134" s="1"/>
      <c r="H134" s="1"/>
      <c r="I134" s="1"/>
      <c r="J134" s="1"/>
      <c r="K134" s="1"/>
      <c r="L134" s="1"/>
      <c r="M134" s="1"/>
      <c r="N134" s="1"/>
      <c r="O134" s="1"/>
      <c r="P134" s="1"/>
      <c r="Q134" s="1"/>
      <c r="R134" s="1"/>
      <c r="S134" s="1"/>
      <c r="T134" s="1"/>
      <c r="U134" s="1"/>
      <c r="V134" s="1"/>
      <c r="W134" s="1"/>
      <c r="X134" s="1"/>
      <c r="Y134" s="1"/>
      <c r="Z134" s="120"/>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row>
    <row r="135" spans="1:72" ht="15.75">
      <c r="A135" s="1"/>
      <c r="B135" s="1"/>
      <c r="C135" s="96"/>
      <c r="D135" s="1"/>
      <c r="E135" s="1"/>
      <c r="F135" s="1"/>
      <c r="G135" s="1"/>
      <c r="H135" s="1"/>
      <c r="I135" s="1"/>
      <c r="J135" s="1"/>
      <c r="K135" s="1"/>
      <c r="L135" s="1"/>
      <c r="M135" s="1"/>
      <c r="N135" s="1"/>
      <c r="O135" s="1"/>
      <c r="P135" s="1"/>
      <c r="Q135" s="1"/>
      <c r="R135" s="1"/>
      <c r="S135" s="1"/>
      <c r="T135" s="1"/>
      <c r="U135" s="1"/>
      <c r="V135" s="1"/>
      <c r="W135" s="1"/>
      <c r="X135" s="1"/>
      <c r="Y135" s="1"/>
      <c r="Z135" s="120"/>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row>
    <row r="136" spans="1:72" ht="15.75">
      <c r="A136" s="1"/>
      <c r="B136" s="1"/>
      <c r="C136" s="40"/>
      <c r="D136" s="96"/>
      <c r="E136" s="96"/>
      <c r="F136" s="1"/>
      <c r="G136" s="1"/>
      <c r="H136" s="1"/>
      <c r="I136" s="1"/>
      <c r="J136" s="1"/>
      <c r="K136" s="1"/>
      <c r="L136" s="1"/>
      <c r="M136" s="1"/>
      <c r="N136" s="1"/>
      <c r="O136" s="1"/>
      <c r="P136" s="1"/>
      <c r="Q136" s="1"/>
      <c r="R136" s="1"/>
      <c r="S136" s="1"/>
      <c r="T136" s="1"/>
      <c r="U136" s="1"/>
      <c r="V136" s="1"/>
      <c r="W136" s="1"/>
      <c r="X136" s="1"/>
      <c r="Y136" s="1"/>
      <c r="Z136" s="120"/>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row>
    <row r="137" spans="1:72" ht="15.75">
      <c r="A137" s="1"/>
      <c r="B137" s="96"/>
      <c r="C137" s="1"/>
      <c r="D137" s="1"/>
      <c r="E137" s="1"/>
      <c r="F137" s="1"/>
      <c r="G137" s="1"/>
      <c r="H137" s="1"/>
      <c r="I137" s="1"/>
      <c r="J137" s="1"/>
      <c r="K137" s="1"/>
      <c r="L137" s="1"/>
      <c r="M137" s="1"/>
      <c r="N137" s="1"/>
      <c r="O137" s="1"/>
      <c r="P137" s="1"/>
      <c r="Q137" s="1"/>
      <c r="R137" s="1"/>
      <c r="S137" s="1"/>
      <c r="T137" s="1"/>
      <c r="U137" s="1"/>
      <c r="V137" s="1"/>
      <c r="W137" s="1"/>
      <c r="X137" s="1"/>
      <c r="Y137" s="1"/>
      <c r="Z137" s="120"/>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row>
    <row r="138" spans="1:72" ht="15.75">
      <c r="A138" s="1"/>
      <c r="B138" s="96"/>
      <c r="C138" s="1"/>
      <c r="D138" s="1"/>
      <c r="E138" s="1"/>
      <c r="F138" s="1"/>
      <c r="G138" s="1"/>
      <c r="H138" s="1"/>
      <c r="I138" s="1"/>
      <c r="J138" s="1"/>
      <c r="K138" s="1"/>
      <c r="L138" s="1"/>
      <c r="M138" s="1"/>
      <c r="N138" s="1"/>
      <c r="O138" s="1"/>
      <c r="P138" s="1"/>
      <c r="Q138" s="1"/>
      <c r="R138" s="1"/>
      <c r="S138" s="1"/>
      <c r="T138" s="1"/>
      <c r="U138" s="1"/>
      <c r="V138" s="1"/>
      <c r="W138" s="1"/>
      <c r="X138" s="1"/>
      <c r="Y138" s="1"/>
      <c r="Z138" s="120"/>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row>
    <row r="139" spans="1:72" ht="15.75">
      <c r="A139" s="1"/>
      <c r="B139" s="96"/>
      <c r="C139" s="96"/>
      <c r="D139" s="96"/>
      <c r="E139" s="96"/>
      <c r="F139" s="1"/>
      <c r="G139" s="1"/>
      <c r="H139" s="1"/>
      <c r="I139" s="1"/>
      <c r="J139" s="1"/>
      <c r="K139" s="1"/>
      <c r="L139" s="1"/>
      <c r="M139" s="1"/>
      <c r="N139" s="1"/>
      <c r="O139" s="1"/>
      <c r="P139" s="1"/>
      <c r="Q139" s="1"/>
      <c r="R139" s="1"/>
      <c r="S139" s="1"/>
      <c r="T139" s="1"/>
      <c r="U139" s="1"/>
      <c r="V139" s="1"/>
      <c r="W139" s="1"/>
      <c r="X139" s="1"/>
      <c r="Y139" s="1"/>
      <c r="Z139" s="120"/>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row>
    <row r="140" spans="1:72" ht="15.75">
      <c r="A140" s="1"/>
      <c r="B140" s="1"/>
      <c r="C140" s="1"/>
      <c r="D140" s="1"/>
      <c r="E140" s="1"/>
      <c r="F140" s="96"/>
      <c r="G140" s="72"/>
      <c r="H140" s="1"/>
      <c r="I140" s="1"/>
      <c r="J140" s="1"/>
      <c r="K140" s="1"/>
      <c r="L140" s="1"/>
      <c r="M140" s="1"/>
      <c r="N140" s="1"/>
      <c r="O140" s="1"/>
      <c r="P140" s="1"/>
      <c r="Q140" s="1"/>
      <c r="R140" s="1"/>
      <c r="S140" s="1"/>
      <c r="T140" s="1"/>
      <c r="U140" s="1"/>
      <c r="V140" s="1"/>
      <c r="W140" s="1"/>
      <c r="X140" s="1"/>
      <c r="Y140" s="1"/>
      <c r="Z140" s="120"/>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row>
    <row r="141" spans="1:72" ht="15.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20"/>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row>
    <row r="142" spans="1:72" ht="15.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20"/>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row>
    <row r="143" spans="1:72" ht="15.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20"/>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row>
    <row r="144" spans="1:72" ht="15.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20"/>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row>
    <row r="145" spans="1:72" ht="15.75">
      <c r="A145" s="1"/>
      <c r="B145" s="1"/>
      <c r="C145" s="1"/>
      <c r="D145" s="1"/>
      <c r="E145" s="1"/>
      <c r="F145" s="1"/>
      <c r="G145" s="1"/>
      <c r="H145" s="1"/>
      <c r="I145" s="1"/>
      <c r="J145" s="1"/>
      <c r="K145" s="1"/>
      <c r="L145" s="1"/>
      <c r="O145" s="1"/>
      <c r="P145" s="1"/>
      <c r="Q145" s="1"/>
      <c r="R145" s="1"/>
      <c r="S145" s="1"/>
      <c r="T145" s="1"/>
      <c r="U145" s="1"/>
      <c r="V145" s="1"/>
      <c r="W145" s="1"/>
      <c r="X145" s="1"/>
      <c r="Y145" s="1"/>
      <c r="Z145" s="120"/>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row>
    <row r="146" spans="1:72" ht="15.75">
      <c r="F146" s="1"/>
      <c r="G146" s="1"/>
      <c r="H146" s="1"/>
      <c r="I146" s="1"/>
      <c r="J146" s="1"/>
      <c r="K146" s="1"/>
      <c r="L146" s="1"/>
      <c r="O146" s="1"/>
      <c r="P146" s="1"/>
      <c r="Q146" s="1"/>
      <c r="R146" s="1"/>
      <c r="S146" s="1"/>
      <c r="T146" s="1"/>
      <c r="U146" s="1"/>
      <c r="V146" s="1"/>
      <c r="W146" s="1"/>
      <c r="X146" s="1"/>
      <c r="Y146" s="1"/>
      <c r="Z146" s="120"/>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row>
    <row r="147" spans="1:72" ht="15.75">
      <c r="J147" s="1"/>
      <c r="K147" s="1"/>
      <c r="L147" s="1"/>
      <c r="M147" s="1"/>
      <c r="N147" s="1"/>
      <c r="O147" s="1"/>
      <c r="P147" s="1"/>
      <c r="Q147" s="1"/>
      <c r="R147" s="1"/>
      <c r="S147" s="1"/>
      <c r="T147" s="1"/>
      <c r="U147" s="1"/>
      <c r="V147" s="1"/>
      <c r="W147" s="1"/>
      <c r="X147" s="1"/>
      <c r="Y147" s="1"/>
      <c r="Z147" s="120"/>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row>
  </sheetData>
  <mergeCells count="103">
    <mergeCell ref="A10:D10"/>
    <mergeCell ref="A11:D11"/>
    <mergeCell ref="A12:D12"/>
    <mergeCell ref="A13:D13"/>
    <mergeCell ref="A14:D14"/>
    <mergeCell ref="A15:D15"/>
    <mergeCell ref="A1:H1"/>
    <mergeCell ref="A2:H2"/>
    <mergeCell ref="B5:J5"/>
    <mergeCell ref="A8:D8"/>
    <mergeCell ref="J8:M8"/>
    <mergeCell ref="A9:D9"/>
    <mergeCell ref="A22:D22"/>
    <mergeCell ref="A23:D23"/>
    <mergeCell ref="A24:D24"/>
    <mergeCell ref="A25:D25"/>
    <mergeCell ref="L25:Q28"/>
    <mergeCell ref="A26:D26"/>
    <mergeCell ref="A27:D27"/>
    <mergeCell ref="A28:D28"/>
    <mergeCell ref="A16:D16"/>
    <mergeCell ref="A17:D17"/>
    <mergeCell ref="A18:D18"/>
    <mergeCell ref="A19:D19"/>
    <mergeCell ref="A20:D20"/>
    <mergeCell ref="A21:D21"/>
    <mergeCell ref="A36:D36"/>
    <mergeCell ref="A37:D37"/>
    <mergeCell ref="A38:D38"/>
    <mergeCell ref="A39:D39"/>
    <mergeCell ref="A40:D40"/>
    <mergeCell ref="A41:D41"/>
    <mergeCell ref="A29:D29"/>
    <mergeCell ref="O32:U32"/>
    <mergeCell ref="V32:X32"/>
    <mergeCell ref="A33:D33"/>
    <mergeCell ref="A34:D34"/>
    <mergeCell ref="A35:D35"/>
    <mergeCell ref="A48:D48"/>
    <mergeCell ref="A49:D49"/>
    <mergeCell ref="A51:D51"/>
    <mergeCell ref="A52:D52"/>
    <mergeCell ref="A53:D53"/>
    <mergeCell ref="A54:D54"/>
    <mergeCell ref="A42:D42"/>
    <mergeCell ref="A43:D43"/>
    <mergeCell ref="A44:D44"/>
    <mergeCell ref="A45:D45"/>
    <mergeCell ref="A46:D46"/>
    <mergeCell ref="A47:D47"/>
    <mergeCell ref="A64:D64"/>
    <mergeCell ref="A65:D65"/>
    <mergeCell ref="A66:D66"/>
    <mergeCell ref="A67:D67"/>
    <mergeCell ref="A68:D68"/>
    <mergeCell ref="A69:D69"/>
    <mergeCell ref="A55:D55"/>
    <mergeCell ref="A56:D56"/>
    <mergeCell ref="A59:D59"/>
    <mergeCell ref="A61:D61"/>
    <mergeCell ref="A62:D62"/>
    <mergeCell ref="A63:D63"/>
    <mergeCell ref="J82:K82"/>
    <mergeCell ref="A83:D83"/>
    <mergeCell ref="A84:D84"/>
    <mergeCell ref="A71:B71"/>
    <mergeCell ref="A72:D72"/>
    <mergeCell ref="A73:D73"/>
    <mergeCell ref="A74:D74"/>
    <mergeCell ref="A76:B76"/>
    <mergeCell ref="A77:D77"/>
    <mergeCell ref="A86:B86"/>
    <mergeCell ref="A87:D87"/>
    <mergeCell ref="A88:D88"/>
    <mergeCell ref="A92:D92"/>
    <mergeCell ref="A93:D93"/>
    <mergeCell ref="A94:D94"/>
    <mergeCell ref="A78:D78"/>
    <mergeCell ref="A79:D79"/>
    <mergeCell ref="A82:B82"/>
    <mergeCell ref="A101:D101"/>
    <mergeCell ref="A102:D102"/>
    <mergeCell ref="A103:D103"/>
    <mergeCell ref="A104:D104"/>
    <mergeCell ref="A105:D105"/>
    <mergeCell ref="A106:D106"/>
    <mergeCell ref="A95:D95"/>
    <mergeCell ref="A96:D96"/>
    <mergeCell ref="A97:D97"/>
    <mergeCell ref="A98:D98"/>
    <mergeCell ref="A99:D99"/>
    <mergeCell ref="A100:D100"/>
    <mergeCell ref="I115:I116"/>
    <mergeCell ref="J115:J116"/>
    <mergeCell ref="K115:K116"/>
    <mergeCell ref="N115:N116"/>
    <mergeCell ref="F116:G116"/>
    <mergeCell ref="A107:D107"/>
    <mergeCell ref="A108:D108"/>
    <mergeCell ref="A109:D109"/>
    <mergeCell ref="A110:D110"/>
    <mergeCell ref="A111:D111"/>
    <mergeCell ref="A112:D112"/>
  </mergeCells>
  <pageMargins left="0.7" right="0.7" top="0.75" bottom="0.75" header="0.3" footer="0.3"/>
  <pageSetup paperSize="9" scale="23" fitToWidth="0" orientation="landscape" horizontalDpi="300" verticalDpi="300" r:id="rId1"/>
  <rowBreaks count="1" manualBreakCount="1">
    <brk id="126" max="1638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341D5-565B-4909-B1B9-6A52DD9D29D9}">
  <sheetPr>
    <pageSetUpPr fitToPage="1"/>
  </sheetPr>
  <dimension ref="A1:BT120"/>
  <sheetViews>
    <sheetView view="pageBreakPreview" topLeftCell="A55" zoomScale="70" zoomScaleNormal="70" zoomScaleSheetLayoutView="70" workbookViewId="0">
      <selection activeCell="H97" sqref="H97"/>
    </sheetView>
  </sheetViews>
  <sheetFormatPr baseColWidth="10" defaultColWidth="10.7109375" defaultRowHeight="15"/>
  <cols>
    <col min="4" max="4" width="14.5703125" customWidth="1"/>
    <col min="8" max="8" width="15.42578125" customWidth="1"/>
    <col min="10" max="10" width="13" customWidth="1"/>
    <col min="11" max="12" width="13.42578125" customWidth="1"/>
    <col min="13" max="13" width="12.5703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136</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180</v>
      </c>
      <c r="B9" s="274"/>
      <c r="C9" s="274"/>
      <c r="D9" s="275"/>
      <c r="E9" s="4" t="s">
        <v>11</v>
      </c>
      <c r="F9" s="128"/>
      <c r="G9" s="129"/>
      <c r="H9" s="148">
        <f>G9*F9</f>
        <v>0</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85"/>
      <c r="B10" s="285"/>
      <c r="C10" s="285"/>
      <c r="D10" s="285"/>
      <c r="E10" s="4" t="s">
        <v>11</v>
      </c>
      <c r="F10" s="128"/>
      <c r="G10" s="129"/>
      <c r="H10" s="148">
        <f t="shared" ref="H10:H16" si="0">G10*F10</f>
        <v>0</v>
      </c>
      <c r="I10" s="134"/>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82"/>
      <c r="B11" s="283"/>
      <c r="C11" s="283"/>
      <c r="D11" s="284"/>
      <c r="E11" s="4" t="s">
        <v>11</v>
      </c>
      <c r="F11" s="128"/>
      <c r="G11" s="129"/>
      <c r="H11" s="148">
        <f t="shared" si="0"/>
        <v>0</v>
      </c>
      <c r="I11" s="134"/>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82"/>
      <c r="B12" s="283"/>
      <c r="C12" s="283"/>
      <c r="D12" s="284"/>
      <c r="E12" s="4" t="s">
        <v>11</v>
      </c>
      <c r="F12" s="128"/>
      <c r="G12" s="129"/>
      <c r="H12" s="148">
        <f t="shared" si="0"/>
        <v>0</v>
      </c>
      <c r="I12" s="134"/>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82"/>
      <c r="B13" s="283"/>
      <c r="C13" s="283"/>
      <c r="D13" s="284"/>
      <c r="E13" s="4" t="s">
        <v>11</v>
      </c>
      <c r="F13" s="128"/>
      <c r="G13" s="129"/>
      <c r="H13" s="148">
        <f t="shared" si="0"/>
        <v>0</v>
      </c>
      <c r="I13" s="134"/>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82"/>
      <c r="B14" s="283"/>
      <c r="C14" s="283"/>
      <c r="D14" s="284"/>
      <c r="E14" s="4" t="s">
        <v>11</v>
      </c>
      <c r="F14" s="128"/>
      <c r="G14" s="129"/>
      <c r="H14" s="148">
        <f t="shared" si="0"/>
        <v>0</v>
      </c>
      <c r="I14" s="134"/>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82"/>
      <c r="B15" s="283"/>
      <c r="C15" s="283"/>
      <c r="D15" s="284"/>
      <c r="E15" s="4" t="s">
        <v>11</v>
      </c>
      <c r="F15" s="128"/>
      <c r="G15" s="129"/>
      <c r="H15" s="148">
        <f t="shared" si="0"/>
        <v>0</v>
      </c>
      <c r="I15" s="134"/>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c r="B16" s="267"/>
      <c r="C16" s="267"/>
      <c r="D16" s="268"/>
      <c r="E16" s="4" t="s">
        <v>11</v>
      </c>
      <c r="F16" s="128"/>
      <c r="G16" s="129"/>
      <c r="H16" s="148">
        <f t="shared" si="0"/>
        <v>0</v>
      </c>
      <c r="I16" s="134">
        <f>H16*1.455</f>
        <v>0</v>
      </c>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16"/>
      <c r="B17" s="16"/>
      <c r="C17" s="16"/>
      <c r="D17" s="16"/>
      <c r="E17" s="16"/>
      <c r="F17" s="16"/>
      <c r="G17" s="6" t="s">
        <v>12</v>
      </c>
      <c r="H17" s="6">
        <f>SUM(H9:H16)</f>
        <v>0</v>
      </c>
      <c r="I17" s="134"/>
      <c r="J17" s="2"/>
      <c r="K17" s="139"/>
      <c r="L17" s="139"/>
      <c r="M17" s="143"/>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
      <c r="B18" s="16"/>
      <c r="C18" s="16"/>
      <c r="D18" s="16"/>
      <c r="E18" s="16"/>
      <c r="F18" s="16"/>
      <c r="G18" s="16"/>
      <c r="H18" s="30"/>
      <c r="I18" s="30"/>
      <c r="J18" s="144"/>
      <c r="K18" s="144"/>
      <c r="L18" s="16"/>
      <c r="M18" s="3"/>
      <c r="N18" s="16"/>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3" t="s">
        <v>13</v>
      </c>
      <c r="B19" s="7"/>
      <c r="C19" s="7"/>
      <c r="D19" s="7"/>
      <c r="E19" s="7"/>
      <c r="F19" s="7"/>
      <c r="G19" s="8"/>
      <c r="H19" s="9"/>
      <c r="I19" s="9"/>
      <c r="J19" s="10"/>
      <c r="K19" s="7"/>
      <c r="L19" s="7"/>
      <c r="M19" s="7"/>
      <c r="N19" s="7"/>
      <c r="O19" s="269" t="s">
        <v>14</v>
      </c>
      <c r="P19" s="270"/>
      <c r="Q19" s="270"/>
      <c r="R19" s="270"/>
      <c r="S19" s="270"/>
      <c r="T19" s="270"/>
      <c r="U19" s="271"/>
      <c r="V19" s="263" t="s">
        <v>15</v>
      </c>
      <c r="W19" s="263"/>
      <c r="X19" s="264"/>
      <c r="Y19" s="1" t="s">
        <v>157</v>
      </c>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31.5">
      <c r="A20" s="265" t="s">
        <v>16</v>
      </c>
      <c r="B20" s="265"/>
      <c r="C20" s="265"/>
      <c r="D20" s="265"/>
      <c r="E20" s="121" t="s">
        <v>8</v>
      </c>
      <c r="F20" s="121" t="s">
        <v>9</v>
      </c>
      <c r="G20" s="121" t="s">
        <v>159</v>
      </c>
      <c r="H20" s="121" t="s">
        <v>0</v>
      </c>
      <c r="I20" s="121" t="s">
        <v>9</v>
      </c>
      <c r="J20" s="121" t="s">
        <v>17</v>
      </c>
      <c r="K20" s="121" t="s">
        <v>0</v>
      </c>
      <c r="L20" s="121" t="s">
        <v>9</v>
      </c>
      <c r="M20" s="11" t="s">
        <v>160</v>
      </c>
      <c r="N20" s="121" t="s">
        <v>0</v>
      </c>
      <c r="O20" s="121" t="s">
        <v>18</v>
      </c>
      <c r="P20" s="121" t="s">
        <v>19</v>
      </c>
      <c r="Q20" s="121" t="s">
        <v>20</v>
      </c>
      <c r="R20" s="121" t="s">
        <v>21</v>
      </c>
      <c r="S20" s="121" t="s">
        <v>22</v>
      </c>
      <c r="T20" s="121" t="s">
        <v>23</v>
      </c>
      <c r="U20" s="121" t="s">
        <v>24</v>
      </c>
      <c r="V20" s="11" t="s">
        <v>25</v>
      </c>
      <c r="W20" s="11" t="s">
        <v>24</v>
      </c>
      <c r="X20" s="11" t="s">
        <v>26</v>
      </c>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42" t="s">
        <v>30</v>
      </c>
      <c r="B21" s="243"/>
      <c r="C21" s="243"/>
      <c r="D21" s="244"/>
      <c r="E21" s="124" t="s">
        <v>28</v>
      </c>
      <c r="F21" s="128"/>
      <c r="G21" s="12">
        <v>390.39</v>
      </c>
      <c r="H21" s="12">
        <f t="shared" ref="H21:H35" si="1">F21*G21</f>
        <v>0</v>
      </c>
      <c r="I21" s="128"/>
      <c r="J21" s="13">
        <v>358.81</v>
      </c>
      <c r="K21" s="13">
        <f t="shared" ref="K21:K43" si="2">I21*J21</f>
        <v>0</v>
      </c>
      <c r="L21" s="129"/>
      <c r="M21" s="13">
        <v>538.27</v>
      </c>
      <c r="N21" s="13">
        <f t="shared" ref="N21:N43" si="3">L21*M21</f>
        <v>0</v>
      </c>
      <c r="O21" s="107"/>
      <c r="P21" s="107"/>
      <c r="Q21" s="107"/>
      <c r="R21" s="107"/>
      <c r="S21" s="107"/>
      <c r="T21" s="107"/>
      <c r="U21" s="107"/>
      <c r="V21" s="15">
        <f t="shared" ref="V21:V43" si="4">+O21+P21+Q21+R21+S21+T21+U21-W21-X21</f>
        <v>0</v>
      </c>
      <c r="W21" s="107"/>
      <c r="X21" s="107"/>
      <c r="Y21" s="16"/>
      <c r="Z21" s="17"/>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row>
    <row r="22" spans="1:72" ht="15.75">
      <c r="A22" s="260" t="s">
        <v>163</v>
      </c>
      <c r="B22" s="260"/>
      <c r="C22" s="260"/>
      <c r="D22" s="260"/>
      <c r="E22" s="124" t="s">
        <v>28</v>
      </c>
      <c r="F22" s="128"/>
      <c r="G22" s="12">
        <v>317.98</v>
      </c>
      <c r="H22" s="12">
        <f t="shared" si="1"/>
        <v>0</v>
      </c>
      <c r="I22" s="128"/>
      <c r="J22" s="13">
        <v>326.25</v>
      </c>
      <c r="K22" s="13">
        <f t="shared" si="2"/>
        <v>0</v>
      </c>
      <c r="L22" s="129"/>
      <c r="M22" s="13">
        <v>489.37</v>
      </c>
      <c r="N22" s="13">
        <f t="shared" si="3"/>
        <v>0</v>
      </c>
      <c r="O22" s="107"/>
      <c r="P22" s="107"/>
      <c r="Q22" s="107"/>
      <c r="R22" s="107"/>
      <c r="S22" s="107"/>
      <c r="T22" s="107"/>
      <c r="U22" s="107"/>
      <c r="V22" s="15">
        <f t="shared" si="4"/>
        <v>0</v>
      </c>
      <c r="W22" s="107"/>
      <c r="X22" s="107"/>
      <c r="Y22" s="16" t="s">
        <v>168</v>
      </c>
      <c r="Z22" s="17"/>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row>
    <row r="23" spans="1:72" s="102" customFormat="1" ht="15.75">
      <c r="A23" s="242" t="s">
        <v>31</v>
      </c>
      <c r="B23" s="243"/>
      <c r="C23" s="243"/>
      <c r="D23" s="244"/>
      <c r="E23" s="124" t="s">
        <v>28</v>
      </c>
      <c r="F23" s="128">
        <f>9.5*5</f>
        <v>47.5</v>
      </c>
      <c r="G23" s="14">
        <v>390.39</v>
      </c>
      <c r="H23" s="12">
        <f t="shared" si="1"/>
        <v>18543.524999999998</v>
      </c>
      <c r="I23" s="128">
        <v>6</v>
      </c>
      <c r="J23" s="13">
        <v>358.81</v>
      </c>
      <c r="K23" s="13">
        <f t="shared" si="2"/>
        <v>2152.86</v>
      </c>
      <c r="L23" s="129"/>
      <c r="M23" s="13">
        <v>538.22</v>
      </c>
      <c r="N23" s="13">
        <f t="shared" si="3"/>
        <v>0</v>
      </c>
      <c r="O23" s="107"/>
      <c r="P23" s="107"/>
      <c r="Q23" s="107"/>
      <c r="R23" s="107"/>
      <c r="S23" s="107"/>
      <c r="T23" s="107"/>
      <c r="U23" s="107"/>
      <c r="V23" s="15">
        <f t="shared" si="4"/>
        <v>0</v>
      </c>
      <c r="W23" s="107"/>
      <c r="X23" s="107"/>
      <c r="Y23" s="7" t="s">
        <v>161</v>
      </c>
      <c r="Z23" s="101"/>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row>
    <row r="24" spans="1:72" s="106" customFormat="1" ht="15.75">
      <c r="A24" s="242" t="s">
        <v>32</v>
      </c>
      <c r="B24" s="243"/>
      <c r="C24" s="243"/>
      <c r="D24" s="244"/>
      <c r="E24" s="124" t="s">
        <v>28</v>
      </c>
      <c r="F24" s="128"/>
      <c r="G24" s="14">
        <v>317.98</v>
      </c>
      <c r="H24" s="12">
        <f t="shared" si="1"/>
        <v>0</v>
      </c>
      <c r="I24" s="128"/>
      <c r="J24" s="13">
        <v>244.27</v>
      </c>
      <c r="K24" s="13">
        <f t="shared" si="2"/>
        <v>0</v>
      </c>
      <c r="L24" s="129"/>
      <c r="M24" s="13">
        <v>489.37</v>
      </c>
      <c r="N24" s="13">
        <f t="shared" si="3"/>
        <v>0</v>
      </c>
      <c r="O24" s="107"/>
      <c r="P24" s="107"/>
      <c r="Q24" s="107"/>
      <c r="R24" s="107"/>
      <c r="S24" s="107"/>
      <c r="T24" s="107"/>
      <c r="U24" s="107"/>
      <c r="V24" s="15">
        <f t="shared" si="4"/>
        <v>0</v>
      </c>
      <c r="W24" s="107"/>
      <c r="X24" s="107"/>
      <c r="Y24" s="104" t="s">
        <v>162</v>
      </c>
      <c r="Z24" s="105"/>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c r="BN24" s="104"/>
      <c r="BO24" s="104"/>
      <c r="BP24" s="104"/>
      <c r="BQ24" s="104"/>
      <c r="BR24" s="104"/>
      <c r="BS24" s="104"/>
      <c r="BT24" s="104"/>
    </row>
    <row r="25" spans="1:72" ht="15.75">
      <c r="A25" s="242" t="s">
        <v>33</v>
      </c>
      <c r="B25" s="243"/>
      <c r="C25" s="243"/>
      <c r="D25" s="244"/>
      <c r="E25" s="124" t="s">
        <v>28</v>
      </c>
      <c r="F25" s="128"/>
      <c r="G25" s="14">
        <v>310.62</v>
      </c>
      <c r="H25" s="12">
        <f t="shared" si="1"/>
        <v>0</v>
      </c>
      <c r="I25" s="128"/>
      <c r="J25" s="13">
        <v>335</v>
      </c>
      <c r="K25" s="13">
        <f t="shared" si="2"/>
        <v>0</v>
      </c>
      <c r="L25" s="129"/>
      <c r="M25" s="13">
        <v>436.87</v>
      </c>
      <c r="N25" s="13">
        <f t="shared" si="3"/>
        <v>0</v>
      </c>
      <c r="O25" s="107"/>
      <c r="P25" s="107"/>
      <c r="Q25" s="107"/>
      <c r="R25" s="107"/>
      <c r="S25" s="107"/>
      <c r="T25" s="107"/>
      <c r="U25" s="107"/>
      <c r="V25" s="15">
        <f t="shared" si="4"/>
        <v>0</v>
      </c>
      <c r="W25" s="107"/>
      <c r="X25" s="107"/>
      <c r="Y25" s="16"/>
      <c r="Z25" s="17"/>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row>
    <row r="26" spans="1:72" s="100" customFormat="1" ht="15.75">
      <c r="A26" s="242" t="s">
        <v>34</v>
      </c>
      <c r="B26" s="243"/>
      <c r="C26" s="243"/>
      <c r="D26" s="244"/>
      <c r="E26" s="124" t="s">
        <v>28</v>
      </c>
      <c r="F26" s="128">
        <f>9.5*5</f>
        <v>47.5</v>
      </c>
      <c r="G26" s="14">
        <v>209.25</v>
      </c>
      <c r="H26" s="12">
        <f t="shared" si="1"/>
        <v>9939.375</v>
      </c>
      <c r="I26" s="128">
        <v>6</v>
      </c>
      <c r="J26" s="13">
        <v>221.7</v>
      </c>
      <c r="K26" s="13">
        <f t="shared" si="2"/>
        <v>1330.1999999999998</v>
      </c>
      <c r="L26" s="129"/>
      <c r="M26" s="13">
        <v>437.63</v>
      </c>
      <c r="N26" s="13">
        <f t="shared" si="3"/>
        <v>0</v>
      </c>
      <c r="O26" s="107"/>
      <c r="P26" s="107"/>
      <c r="Q26" s="107"/>
      <c r="R26" s="107"/>
      <c r="S26" s="107"/>
      <c r="T26" s="107"/>
      <c r="U26" s="107"/>
      <c r="V26" s="15">
        <f t="shared" si="4"/>
        <v>0</v>
      </c>
      <c r="W26" s="107"/>
      <c r="X26" s="107"/>
      <c r="Y26" s="16" t="s">
        <v>164</v>
      </c>
      <c r="Z26" s="17"/>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row>
    <row r="27" spans="1:72" s="106" customFormat="1" ht="15.75">
      <c r="A27" s="260" t="s">
        <v>128</v>
      </c>
      <c r="B27" s="260"/>
      <c r="C27" s="260"/>
      <c r="D27" s="260"/>
      <c r="E27" s="124" t="s">
        <v>28</v>
      </c>
      <c r="F27" s="128"/>
      <c r="G27" s="14">
        <v>237.68</v>
      </c>
      <c r="H27" s="12">
        <f t="shared" si="1"/>
        <v>0</v>
      </c>
      <c r="I27" s="128"/>
      <c r="J27" s="13">
        <v>277.97000000000003</v>
      </c>
      <c r="K27" s="13">
        <f t="shared" si="2"/>
        <v>0</v>
      </c>
      <c r="L27" s="129"/>
      <c r="M27" s="13">
        <v>538.84</v>
      </c>
      <c r="N27" s="13">
        <f t="shared" si="3"/>
        <v>0</v>
      </c>
      <c r="O27" s="107"/>
      <c r="P27" s="107"/>
      <c r="Q27" s="107"/>
      <c r="R27" s="107"/>
      <c r="S27" s="107"/>
      <c r="T27" s="108"/>
      <c r="U27" s="107"/>
      <c r="V27" s="15">
        <f t="shared" si="4"/>
        <v>0</v>
      </c>
      <c r="W27" s="107"/>
      <c r="X27" s="107"/>
      <c r="Y27" s="104"/>
      <c r="Z27" s="105"/>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04"/>
      <c r="BJ27" s="104"/>
      <c r="BK27" s="104"/>
      <c r="BL27" s="104"/>
      <c r="BM27" s="104"/>
      <c r="BN27" s="104"/>
      <c r="BO27" s="104"/>
      <c r="BP27" s="104"/>
      <c r="BQ27" s="104"/>
      <c r="BR27" s="104"/>
      <c r="BS27" s="104"/>
      <c r="BT27" s="104"/>
    </row>
    <row r="28" spans="1:72" ht="15.75">
      <c r="A28" s="242" t="s">
        <v>35</v>
      </c>
      <c r="B28" s="243"/>
      <c r="C28" s="243"/>
      <c r="D28" s="244"/>
      <c r="E28" s="124" t="s">
        <v>28</v>
      </c>
      <c r="F28" s="128"/>
      <c r="G28" s="14">
        <v>368.59</v>
      </c>
      <c r="H28" s="14">
        <f t="shared" si="1"/>
        <v>0</v>
      </c>
      <c r="I28" s="128"/>
      <c r="J28" s="13">
        <v>221.7</v>
      </c>
      <c r="K28" s="13">
        <f t="shared" si="2"/>
        <v>0</v>
      </c>
      <c r="L28" s="129"/>
      <c r="M28" s="13">
        <v>538.84</v>
      </c>
      <c r="N28" s="13">
        <f t="shared" si="3"/>
        <v>0</v>
      </c>
      <c r="O28" s="107"/>
      <c r="P28" s="107"/>
      <c r="Q28" s="107"/>
      <c r="R28" s="107"/>
      <c r="S28" s="107"/>
      <c r="T28" s="108"/>
      <c r="U28" s="107"/>
      <c r="V28" s="15">
        <f t="shared" si="4"/>
        <v>0</v>
      </c>
      <c r="W28" s="107"/>
      <c r="X28" s="107"/>
      <c r="Y28" s="16"/>
      <c r="Z28" s="17"/>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row>
    <row r="29" spans="1:72" s="106" customFormat="1" ht="15.75">
      <c r="A29" s="260" t="s">
        <v>129</v>
      </c>
      <c r="B29" s="260"/>
      <c r="C29" s="260"/>
      <c r="D29" s="260"/>
      <c r="E29" s="124" t="s">
        <v>28</v>
      </c>
      <c r="F29" s="128">
        <f>9.5*5</f>
        <v>47.5</v>
      </c>
      <c r="G29" s="14">
        <v>143</v>
      </c>
      <c r="H29" s="14">
        <f t="shared" si="1"/>
        <v>6792.5</v>
      </c>
      <c r="I29" s="128">
        <v>6</v>
      </c>
      <c r="J29" s="13">
        <v>165</v>
      </c>
      <c r="K29" s="13">
        <f t="shared" si="2"/>
        <v>990</v>
      </c>
      <c r="L29" s="129"/>
      <c r="M29" s="13">
        <v>277.56</v>
      </c>
      <c r="N29" s="13">
        <f t="shared" si="3"/>
        <v>0</v>
      </c>
      <c r="O29" s="107"/>
      <c r="P29" s="107"/>
      <c r="Q29" s="107"/>
      <c r="R29" s="107"/>
      <c r="S29" s="107"/>
      <c r="T29" s="108"/>
      <c r="U29" s="107"/>
      <c r="V29" s="15">
        <f t="shared" si="4"/>
        <v>0</v>
      </c>
      <c r="W29" s="107"/>
      <c r="X29" s="107"/>
      <c r="Y29" s="104"/>
      <c r="Z29" s="105"/>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c r="BO29" s="104"/>
      <c r="BP29" s="104"/>
      <c r="BQ29" s="104"/>
      <c r="BR29" s="104"/>
      <c r="BS29" s="104"/>
      <c r="BT29" s="104"/>
    </row>
    <row r="30" spans="1:72" s="100" customFormat="1" ht="15.75">
      <c r="A30" s="260" t="s">
        <v>36</v>
      </c>
      <c r="B30" s="260"/>
      <c r="C30" s="260"/>
      <c r="D30" s="260"/>
      <c r="E30" s="124" t="s">
        <v>28</v>
      </c>
      <c r="F30" s="128"/>
      <c r="G30" s="14">
        <v>190.25</v>
      </c>
      <c r="H30" s="14">
        <f t="shared" si="1"/>
        <v>0</v>
      </c>
      <c r="I30" s="128"/>
      <c r="J30" s="13">
        <v>221.7</v>
      </c>
      <c r="K30" s="13">
        <f t="shared" si="2"/>
        <v>0</v>
      </c>
      <c r="L30" s="129"/>
      <c r="M30" s="13">
        <v>297.41000000000003</v>
      </c>
      <c r="N30" s="13">
        <f t="shared" si="3"/>
        <v>0</v>
      </c>
      <c r="O30" s="107"/>
      <c r="P30" s="107"/>
      <c r="Q30" s="107"/>
      <c r="R30" s="107"/>
      <c r="S30" s="107"/>
      <c r="T30" s="108"/>
      <c r="U30" s="107"/>
      <c r="V30" s="15">
        <f t="shared" si="4"/>
        <v>0</v>
      </c>
      <c r="W30" s="107"/>
      <c r="X30" s="107"/>
      <c r="Y30" s="16"/>
      <c r="Z30" s="17"/>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row>
    <row r="31" spans="1:72" s="100" customFormat="1" ht="15.75">
      <c r="A31" s="260" t="s">
        <v>37</v>
      </c>
      <c r="B31" s="260"/>
      <c r="C31" s="260"/>
      <c r="D31" s="260"/>
      <c r="E31" s="124" t="s">
        <v>28</v>
      </c>
      <c r="F31" s="128">
        <f>9.5*5</f>
        <v>47.5</v>
      </c>
      <c r="G31" s="14">
        <v>119.54</v>
      </c>
      <c r="H31" s="12">
        <f t="shared" si="1"/>
        <v>5678.1500000000005</v>
      </c>
      <c r="I31" s="128">
        <v>6</v>
      </c>
      <c r="J31" s="13">
        <v>137.91999999999999</v>
      </c>
      <c r="K31" s="13">
        <f>I31*J31</f>
        <v>827.52</v>
      </c>
      <c r="L31" s="129"/>
      <c r="M31" s="13">
        <v>0</v>
      </c>
      <c r="N31" s="13">
        <f t="shared" si="3"/>
        <v>0</v>
      </c>
      <c r="O31" s="107"/>
      <c r="P31" s="107"/>
      <c r="Q31" s="107"/>
      <c r="R31" s="107"/>
      <c r="S31" s="107"/>
      <c r="T31" s="108"/>
      <c r="U31" s="107"/>
      <c r="V31" s="15">
        <f t="shared" si="4"/>
        <v>0</v>
      </c>
      <c r="W31" s="107"/>
      <c r="X31" s="107"/>
      <c r="Y31" s="16" t="s">
        <v>166</v>
      </c>
      <c r="Z31" s="17"/>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row>
    <row r="32" spans="1:72" ht="15.75">
      <c r="A32" s="260" t="s">
        <v>38</v>
      </c>
      <c r="B32" s="260"/>
      <c r="C32" s="260"/>
      <c r="D32" s="260"/>
      <c r="E32" s="124" t="s">
        <v>28</v>
      </c>
      <c r="F32" s="128"/>
      <c r="G32" s="14">
        <v>119.54</v>
      </c>
      <c r="H32" s="12">
        <f t="shared" si="1"/>
        <v>0</v>
      </c>
      <c r="I32" s="128"/>
      <c r="J32" s="13">
        <v>137.91999999999999</v>
      </c>
      <c r="K32" s="13">
        <f>I32*J32</f>
        <v>0</v>
      </c>
      <c r="L32" s="129"/>
      <c r="M32" s="13">
        <v>240.95</v>
      </c>
      <c r="N32" s="13">
        <f t="shared" si="3"/>
        <v>0</v>
      </c>
      <c r="O32" s="107"/>
      <c r="P32" s="107"/>
      <c r="Q32" s="107"/>
      <c r="R32" s="107"/>
      <c r="S32" s="107"/>
      <c r="T32" s="108"/>
      <c r="U32" s="107"/>
      <c r="V32" s="15">
        <f t="shared" si="4"/>
        <v>0</v>
      </c>
      <c r="W32" s="107"/>
      <c r="X32" s="107"/>
      <c r="Y32" s="16" t="s">
        <v>165</v>
      </c>
      <c r="Z32" s="17"/>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row>
    <row r="33" spans="1:72" ht="15.75">
      <c r="A33" s="260" t="s">
        <v>39</v>
      </c>
      <c r="B33" s="260"/>
      <c r="C33" s="260"/>
      <c r="D33" s="260"/>
      <c r="E33" s="124" t="s">
        <v>28</v>
      </c>
      <c r="F33" s="128"/>
      <c r="G33" s="14">
        <v>106.45</v>
      </c>
      <c r="H33" s="14">
        <f t="shared" si="1"/>
        <v>0</v>
      </c>
      <c r="I33" s="128"/>
      <c r="J33" s="13">
        <v>137.91999999999999</v>
      </c>
      <c r="K33" s="13">
        <f t="shared" si="2"/>
        <v>0</v>
      </c>
      <c r="L33" s="129"/>
      <c r="M33" s="13">
        <v>260.95</v>
      </c>
      <c r="N33" s="13">
        <f t="shared" si="3"/>
        <v>0</v>
      </c>
      <c r="O33" s="107"/>
      <c r="P33" s="107"/>
      <c r="Q33" s="107"/>
      <c r="R33" s="107"/>
      <c r="S33" s="107"/>
      <c r="T33" s="108"/>
      <c r="U33" s="107"/>
      <c r="V33" s="15">
        <f t="shared" si="4"/>
        <v>0</v>
      </c>
      <c r="W33" s="107"/>
      <c r="X33" s="107"/>
      <c r="Y33" s="16"/>
      <c r="Z33" s="17"/>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row>
    <row r="34" spans="1:72" s="100" customFormat="1" ht="15.75">
      <c r="A34" s="242" t="s">
        <v>40</v>
      </c>
      <c r="B34" s="243"/>
      <c r="C34" s="243"/>
      <c r="D34" s="244"/>
      <c r="E34" s="124" t="s">
        <v>28</v>
      </c>
      <c r="F34" s="128"/>
      <c r="G34" s="14">
        <v>106.45</v>
      </c>
      <c r="H34" s="14">
        <f t="shared" si="1"/>
        <v>0</v>
      </c>
      <c r="I34" s="128"/>
      <c r="J34" s="13">
        <v>122.4</v>
      </c>
      <c r="K34" s="13">
        <f t="shared" si="2"/>
        <v>0</v>
      </c>
      <c r="L34" s="129"/>
      <c r="M34" s="13"/>
      <c r="N34" s="13">
        <f t="shared" si="3"/>
        <v>0</v>
      </c>
      <c r="O34" s="107"/>
      <c r="P34" s="107"/>
      <c r="Q34" s="107"/>
      <c r="R34" s="107"/>
      <c r="S34" s="107"/>
      <c r="T34" s="108"/>
      <c r="U34" s="107"/>
      <c r="V34" s="15">
        <f t="shared" si="4"/>
        <v>0</v>
      </c>
      <c r="W34" s="107"/>
      <c r="X34" s="107"/>
      <c r="Y34" s="3"/>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s="100" customFormat="1" ht="15.75">
      <c r="A35" s="242" t="s">
        <v>41</v>
      </c>
      <c r="B35" s="243"/>
      <c r="C35" s="243"/>
      <c r="D35" s="244"/>
      <c r="E35" s="124" t="s">
        <v>28</v>
      </c>
      <c r="F35" s="128"/>
      <c r="G35" s="14">
        <v>106.54</v>
      </c>
      <c r="H35" s="14">
        <f t="shared" si="1"/>
        <v>0</v>
      </c>
      <c r="I35" s="128"/>
      <c r="J35" s="13">
        <v>122.4</v>
      </c>
      <c r="K35" s="13">
        <f t="shared" si="2"/>
        <v>0</v>
      </c>
      <c r="L35" s="129"/>
      <c r="M35" s="13">
        <v>198.17</v>
      </c>
      <c r="N35" s="13">
        <f t="shared" si="3"/>
        <v>0</v>
      </c>
      <c r="O35" s="107"/>
      <c r="P35" s="107"/>
      <c r="Q35" s="107"/>
      <c r="R35" s="107"/>
      <c r="S35" s="107"/>
      <c r="T35" s="107"/>
      <c r="U35" s="107"/>
      <c r="V35" s="15">
        <f t="shared" si="4"/>
        <v>0</v>
      </c>
      <c r="W35" s="107"/>
      <c r="X35" s="107"/>
      <c r="Y35" s="16" t="s">
        <v>167</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ht="15.75">
      <c r="A36" s="242" t="s">
        <v>42</v>
      </c>
      <c r="B36" s="243"/>
      <c r="C36" s="243"/>
      <c r="D36" s="244"/>
      <c r="E36" s="124" t="s">
        <v>28</v>
      </c>
      <c r="F36" s="128"/>
      <c r="G36" s="14">
        <v>100.42</v>
      </c>
      <c r="H36" s="14">
        <f>F36*G36</f>
        <v>0</v>
      </c>
      <c r="I36" s="128"/>
      <c r="J36" s="13">
        <v>122.4</v>
      </c>
      <c r="K36" s="13">
        <f t="shared" si="2"/>
        <v>0</v>
      </c>
      <c r="L36" s="129"/>
      <c r="M36" s="13">
        <v>0</v>
      </c>
      <c r="N36" s="13">
        <f t="shared" si="3"/>
        <v>0</v>
      </c>
      <c r="O36" s="109"/>
      <c r="P36" s="109"/>
      <c r="Q36" s="109"/>
      <c r="R36" s="109"/>
      <c r="S36" s="109"/>
      <c r="T36" s="109"/>
      <c r="U36" s="107"/>
      <c r="V36" s="15">
        <f t="shared" si="4"/>
        <v>0</v>
      </c>
      <c r="W36" s="107"/>
      <c r="X36" s="107"/>
      <c r="Y36" s="16"/>
      <c r="Z36" s="17"/>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row>
    <row r="37" spans="1:72" ht="15.75">
      <c r="A37" s="167" t="s">
        <v>169</v>
      </c>
      <c r="B37" s="168"/>
      <c r="C37" s="168"/>
      <c r="D37" s="169"/>
      <c r="E37" s="124" t="s">
        <v>28</v>
      </c>
      <c r="F37" s="128"/>
      <c r="G37" s="12">
        <v>209.25</v>
      </c>
      <c r="H37" s="12">
        <f t="shared" ref="H37:H43" si="5">F37*G37</f>
        <v>0</v>
      </c>
      <c r="I37" s="128"/>
      <c r="J37" s="13">
        <v>406</v>
      </c>
      <c r="K37" s="13">
        <f t="shared" si="2"/>
        <v>0</v>
      </c>
      <c r="L37" s="129"/>
      <c r="M37" s="13">
        <v>564.86</v>
      </c>
      <c r="N37" s="13">
        <f t="shared" si="3"/>
        <v>0</v>
      </c>
      <c r="O37" s="109"/>
      <c r="P37" s="109"/>
      <c r="Q37" s="109"/>
      <c r="R37" s="109"/>
      <c r="S37" s="109"/>
      <c r="T37" s="109"/>
      <c r="U37" s="107"/>
      <c r="V37" s="15">
        <v>0</v>
      </c>
      <c r="W37" s="107"/>
      <c r="X37" s="107"/>
      <c r="Y37" s="16" t="s">
        <v>170</v>
      </c>
      <c r="Z37" s="17"/>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row>
    <row r="38" spans="1:72" ht="15.75">
      <c r="A38" s="260" t="s">
        <v>27</v>
      </c>
      <c r="B38" s="260"/>
      <c r="C38" s="260"/>
      <c r="D38" s="260"/>
      <c r="E38" s="124" t="s">
        <v>28</v>
      </c>
      <c r="F38" s="128"/>
      <c r="G38" s="12">
        <v>0</v>
      </c>
      <c r="H38" s="12">
        <f t="shared" si="5"/>
        <v>0</v>
      </c>
      <c r="I38" s="128"/>
      <c r="J38" s="13">
        <v>0</v>
      </c>
      <c r="K38" s="13">
        <f t="shared" si="2"/>
        <v>0</v>
      </c>
      <c r="L38" s="129"/>
      <c r="M38" s="13">
        <v>0</v>
      </c>
      <c r="N38" s="13">
        <f t="shared" si="3"/>
        <v>0</v>
      </c>
      <c r="O38" s="107"/>
      <c r="P38" s="107"/>
      <c r="Q38" s="107"/>
      <c r="R38" s="107"/>
      <c r="S38" s="107"/>
      <c r="T38" s="107"/>
      <c r="U38" s="107"/>
      <c r="V38" s="15">
        <f>+O38+P38+Q38+R38+S38+T38+U38-W38-X38</f>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ht="15.75">
      <c r="A39" s="260" t="s">
        <v>29</v>
      </c>
      <c r="B39" s="260"/>
      <c r="C39" s="260"/>
      <c r="D39" s="260"/>
      <c r="E39" s="124" t="s">
        <v>28</v>
      </c>
      <c r="F39" s="128"/>
      <c r="G39" s="12">
        <v>339.75</v>
      </c>
      <c r="H39" s="12">
        <f t="shared" si="5"/>
        <v>0</v>
      </c>
      <c r="I39" s="128"/>
      <c r="J39" s="13">
        <v>325.79000000000002</v>
      </c>
      <c r="K39" s="13">
        <f t="shared" si="2"/>
        <v>0</v>
      </c>
      <c r="L39" s="129"/>
      <c r="M39" s="13">
        <v>488.68</v>
      </c>
      <c r="N39" s="13">
        <f t="shared" si="3"/>
        <v>0</v>
      </c>
      <c r="O39" s="107"/>
      <c r="P39" s="107"/>
      <c r="Q39" s="107"/>
      <c r="R39" s="107"/>
      <c r="S39" s="107"/>
      <c r="T39" s="107"/>
      <c r="U39" s="107"/>
      <c r="V39" s="15">
        <f>+O39+P39+Q39+R39+S39+T39+U39-W39-X39</f>
        <v>0</v>
      </c>
      <c r="W39" s="107"/>
      <c r="X39" s="107"/>
      <c r="Y39" s="16"/>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ht="15.75">
      <c r="A40" s="242" t="s">
        <v>43</v>
      </c>
      <c r="B40" s="243"/>
      <c r="C40" s="243"/>
      <c r="D40" s="244"/>
      <c r="E40" s="124" t="s">
        <v>28</v>
      </c>
      <c r="F40" s="128"/>
      <c r="G40" s="12">
        <v>339.75</v>
      </c>
      <c r="H40" s="12">
        <f t="shared" si="5"/>
        <v>0</v>
      </c>
      <c r="I40" s="128"/>
      <c r="J40" s="13">
        <v>325.79000000000002</v>
      </c>
      <c r="K40" s="13">
        <f t="shared" si="2"/>
        <v>0</v>
      </c>
      <c r="L40" s="129"/>
      <c r="M40" s="13">
        <v>488.68</v>
      </c>
      <c r="N40" s="13">
        <f t="shared" si="3"/>
        <v>0</v>
      </c>
      <c r="O40" s="107"/>
      <c r="P40" s="107"/>
      <c r="Q40" s="107"/>
      <c r="R40" s="107"/>
      <c r="S40" s="107"/>
      <c r="T40" s="107"/>
      <c r="U40" s="107"/>
      <c r="V40" s="15">
        <f t="shared" si="4"/>
        <v>0</v>
      </c>
      <c r="W40" s="107"/>
      <c r="X40" s="107"/>
      <c r="Y40" s="16"/>
      <c r="Z40" s="17"/>
      <c r="AA40" s="16"/>
      <c r="AB40" s="16"/>
      <c r="AC40" s="16"/>
      <c r="AD40" s="16"/>
      <c r="AE40" s="16"/>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row>
    <row r="41" spans="1:72" ht="15.75">
      <c r="A41" s="242" t="s">
        <v>44</v>
      </c>
      <c r="B41" s="243"/>
      <c r="C41" s="243"/>
      <c r="D41" s="244"/>
      <c r="E41" s="124" t="s">
        <v>28</v>
      </c>
      <c r="F41" s="128"/>
      <c r="G41" s="12">
        <v>339.75</v>
      </c>
      <c r="H41" s="12">
        <f t="shared" si="5"/>
        <v>0</v>
      </c>
      <c r="I41" s="128"/>
      <c r="J41" s="13">
        <v>325.79000000000002</v>
      </c>
      <c r="K41" s="13">
        <f t="shared" si="2"/>
        <v>0</v>
      </c>
      <c r="L41" s="129"/>
      <c r="M41" s="13">
        <v>488.68</v>
      </c>
      <c r="N41" s="13">
        <f t="shared" si="3"/>
        <v>0</v>
      </c>
      <c r="O41" s="107"/>
      <c r="P41" s="107"/>
      <c r="Q41" s="107"/>
      <c r="R41" s="107"/>
      <c r="S41" s="107"/>
      <c r="T41" s="107"/>
      <c r="U41" s="107"/>
      <c r="V41" s="15">
        <f t="shared" si="4"/>
        <v>0</v>
      </c>
      <c r="W41" s="107"/>
      <c r="X41" s="107"/>
      <c r="Y41" s="1"/>
      <c r="Z41" s="120"/>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row>
    <row r="42" spans="1:72" ht="15.75">
      <c r="A42" s="242" t="s">
        <v>45</v>
      </c>
      <c r="B42" s="243"/>
      <c r="C42" s="243"/>
      <c r="D42" s="244"/>
      <c r="E42" s="124" t="s">
        <v>28</v>
      </c>
      <c r="F42" s="128"/>
      <c r="G42" s="14">
        <v>650</v>
      </c>
      <c r="H42" s="14">
        <f t="shared" si="5"/>
        <v>0</v>
      </c>
      <c r="I42" s="128"/>
      <c r="J42" s="13">
        <f>G42*1.5</f>
        <v>975</v>
      </c>
      <c r="K42" s="13">
        <f t="shared" si="2"/>
        <v>0</v>
      </c>
      <c r="L42" s="129"/>
      <c r="M42" s="13">
        <v>1747.46</v>
      </c>
      <c r="N42" s="13">
        <f t="shared" si="3"/>
        <v>0</v>
      </c>
      <c r="O42" s="107"/>
      <c r="P42" s="107"/>
      <c r="Q42" s="107"/>
      <c r="R42" s="107"/>
      <c r="S42" s="107"/>
      <c r="T42" s="107"/>
      <c r="U42" s="107"/>
      <c r="V42" s="15">
        <f t="shared" si="4"/>
        <v>0</v>
      </c>
      <c r="W42" s="107"/>
      <c r="X42" s="107"/>
      <c r="Y42" s="1"/>
      <c r="Z42" s="120"/>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row>
    <row r="43" spans="1:72" ht="15.75">
      <c r="A43" s="242" t="s">
        <v>46</v>
      </c>
      <c r="B43" s="243"/>
      <c r="C43" s="243"/>
      <c r="D43" s="244"/>
      <c r="E43" s="124" t="s">
        <v>28</v>
      </c>
      <c r="F43" s="128"/>
      <c r="G43" s="14"/>
      <c r="H43" s="14">
        <f t="shared" si="5"/>
        <v>0</v>
      </c>
      <c r="I43" s="128"/>
      <c r="J43" s="13">
        <f t="shared" ref="J43" si="6">G43*1.5</f>
        <v>0</v>
      </c>
      <c r="K43" s="13">
        <f t="shared" si="2"/>
        <v>0</v>
      </c>
      <c r="L43" s="129"/>
      <c r="M43" s="13">
        <f t="shared" ref="M43" si="7">G43*2.25</f>
        <v>0</v>
      </c>
      <c r="N43" s="13">
        <f t="shared" si="3"/>
        <v>0</v>
      </c>
      <c r="O43" s="107"/>
      <c r="P43" s="107"/>
      <c r="Q43" s="107"/>
      <c r="R43" s="107"/>
      <c r="S43" s="107"/>
      <c r="T43" s="107"/>
      <c r="U43" s="107"/>
      <c r="V43" s="15">
        <f t="shared" si="4"/>
        <v>0</v>
      </c>
      <c r="W43" s="107"/>
      <c r="X43" s="107"/>
      <c r="Y43" s="1"/>
      <c r="Z43" s="120"/>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row>
    <row r="44" spans="1:72" ht="15.75">
      <c r="A44" s="7"/>
      <c r="B44" s="7"/>
      <c r="C44" s="7"/>
      <c r="D44" s="7"/>
      <c r="E44" s="7"/>
      <c r="F44" s="7">
        <f>V44</f>
        <v>0</v>
      </c>
      <c r="G44" s="6" t="s">
        <v>47</v>
      </c>
      <c r="H44" s="19">
        <f>SUM(H21:H43)</f>
        <v>40953.549999999996</v>
      </c>
      <c r="I44" s="103"/>
      <c r="J44" s="6" t="s">
        <v>48</v>
      </c>
      <c r="K44" s="6">
        <f>SUM(K21:K43)</f>
        <v>5300.58</v>
      </c>
      <c r="L44" s="145"/>
      <c r="M44" s="21" t="s">
        <v>48</v>
      </c>
      <c r="N44" s="6">
        <f>SUM(N21:N43)</f>
        <v>0</v>
      </c>
      <c r="O44" s="16"/>
      <c r="P44" s="16"/>
      <c r="Q44" s="16"/>
      <c r="R44" s="16"/>
      <c r="S44" s="16"/>
      <c r="T44" s="16"/>
      <c r="U44" s="16"/>
      <c r="V44" s="16"/>
      <c r="W44" s="16"/>
      <c r="X44" s="16"/>
      <c r="Y44" s="1"/>
      <c r="Z44" s="120"/>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row>
    <row r="45" spans="1:72" ht="15.75">
      <c r="A45" s="7"/>
      <c r="B45" s="7"/>
      <c r="C45" s="7"/>
      <c r="D45" s="7"/>
      <c r="E45" s="7"/>
      <c r="F45" s="7"/>
      <c r="G45" s="6" t="s">
        <v>49</v>
      </c>
      <c r="H45" s="19">
        <f>H44+K44+N44</f>
        <v>46254.13</v>
      </c>
      <c r="I45" s="22"/>
      <c r="J45" s="22"/>
      <c r="K45" s="22"/>
      <c r="L45" s="7"/>
      <c r="M45" s="23"/>
      <c r="N45" s="22"/>
      <c r="O45" s="16"/>
      <c r="P45" s="16"/>
      <c r="Q45" s="16"/>
      <c r="R45" s="16"/>
      <c r="S45" s="16"/>
      <c r="T45" s="16"/>
      <c r="U45" s="16"/>
      <c r="V45" s="16"/>
      <c r="W45" s="16"/>
      <c r="X45" s="16"/>
      <c r="Y45" s="1"/>
      <c r="Z45" s="120"/>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row>
    <row r="46" spans="1:72" ht="15.75">
      <c r="A46" s="281" t="s">
        <v>50</v>
      </c>
      <c r="B46" s="281"/>
      <c r="C46" s="281"/>
      <c r="D46" s="281"/>
      <c r="E46" s="24"/>
      <c r="F46" s="25"/>
      <c r="G46" s="26" t="s">
        <v>51</v>
      </c>
      <c r="H46" s="6">
        <f>+H45*0.06</f>
        <v>2775.2477999999996</v>
      </c>
      <c r="I46" s="22"/>
      <c r="J46" s="7"/>
      <c r="K46" s="7"/>
      <c r="L46" s="7"/>
      <c r="M46" s="7"/>
      <c r="N46" s="7"/>
      <c r="O46" s="16"/>
      <c r="P46" s="16"/>
      <c r="Q46" s="16"/>
      <c r="R46" s="16"/>
      <c r="S46" s="16"/>
      <c r="T46" s="16"/>
      <c r="U46" s="16"/>
      <c r="V46" s="16"/>
      <c r="W46" s="16"/>
      <c r="X46" s="16"/>
      <c r="Y46" s="1"/>
      <c r="Z46" s="120"/>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row>
    <row r="47" spans="1:72" ht="15.75">
      <c r="A47" s="173"/>
      <c r="B47" s="173"/>
      <c r="C47" s="173"/>
      <c r="D47" s="173"/>
      <c r="E47" s="7"/>
      <c r="F47" s="7"/>
      <c r="G47" s="176"/>
      <c r="H47" s="22"/>
      <c r="I47" s="174"/>
      <c r="J47" s="7"/>
      <c r="K47" s="7"/>
      <c r="L47" s="7"/>
      <c r="M47" s="7"/>
      <c r="N47" s="7"/>
      <c r="O47" s="16"/>
      <c r="P47" s="16"/>
      <c r="Q47" s="16"/>
      <c r="R47" s="16"/>
      <c r="S47" s="16"/>
      <c r="T47" s="16"/>
      <c r="U47" s="16"/>
      <c r="V47" s="16"/>
      <c r="W47" s="16"/>
      <c r="X47" s="16"/>
      <c r="Y47" s="1"/>
      <c r="Z47" s="120"/>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row>
    <row r="48" spans="1:72" ht="15.75">
      <c r="A48" s="37"/>
      <c r="B48" s="37"/>
      <c r="C48" s="37"/>
      <c r="D48" s="37"/>
      <c r="E48" s="7"/>
      <c r="F48" s="7"/>
      <c r="G48" s="176"/>
      <c r="H48" s="22"/>
      <c r="I48" s="22"/>
      <c r="J48" s="7"/>
      <c r="K48" s="7"/>
      <c r="L48" s="7"/>
      <c r="M48" s="7"/>
      <c r="N48" s="7"/>
      <c r="O48" s="16"/>
      <c r="P48" s="16"/>
      <c r="Q48" s="16"/>
      <c r="R48" s="16"/>
      <c r="S48" s="16"/>
      <c r="T48" s="16"/>
      <c r="U48" s="16"/>
      <c r="V48" s="16"/>
      <c r="W48" s="16"/>
      <c r="X48" s="16"/>
      <c r="Y48" s="1"/>
      <c r="Z48" s="120"/>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row>
    <row r="49" spans="1:72" ht="15.75">
      <c r="A49" s="262" t="s">
        <v>52</v>
      </c>
      <c r="B49" s="262"/>
      <c r="C49" s="262"/>
      <c r="D49" s="262"/>
      <c r="E49" s="7"/>
      <c r="F49" s="7"/>
      <c r="G49" s="38"/>
      <c r="H49" s="22"/>
      <c r="I49" s="22"/>
      <c r="J49" s="7"/>
      <c r="K49" s="7"/>
      <c r="L49" s="7"/>
      <c r="M49" s="7"/>
      <c r="N49" s="7"/>
      <c r="O49" s="16"/>
      <c r="P49" s="16"/>
      <c r="Q49" s="16"/>
      <c r="R49" s="16"/>
      <c r="S49" s="16"/>
      <c r="T49" s="16"/>
      <c r="U49" s="16"/>
      <c r="V49" s="16"/>
      <c r="W49" s="16"/>
      <c r="X49" s="16"/>
      <c r="Y49" s="1"/>
      <c r="Z49" s="120"/>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row>
    <row r="50" spans="1:72" ht="15.75">
      <c r="A50" s="255" t="s">
        <v>7</v>
      </c>
      <c r="B50" s="255"/>
      <c r="C50" s="255"/>
      <c r="D50" s="255"/>
      <c r="E50" s="28" t="s">
        <v>8</v>
      </c>
      <c r="F50" s="175" t="s">
        <v>9</v>
      </c>
      <c r="G50" s="175" t="s">
        <v>10</v>
      </c>
      <c r="H50" s="175" t="s">
        <v>0</v>
      </c>
      <c r="I50" s="38"/>
      <c r="J50" s="118" t="s">
        <v>53</v>
      </c>
      <c r="K50" s="118" t="s">
        <v>54</v>
      </c>
      <c r="L50" s="118" t="s">
        <v>55</v>
      </c>
      <c r="M50" s="118" t="s">
        <v>56</v>
      </c>
      <c r="N50" s="16"/>
      <c r="O50" s="16"/>
      <c r="P50" s="16"/>
      <c r="Q50" s="16"/>
      <c r="R50" s="16"/>
      <c r="S50" s="16"/>
      <c r="T50" s="16"/>
      <c r="U50" s="16"/>
      <c r="V50" s="16"/>
      <c r="W50" s="16"/>
      <c r="X50" s="16"/>
      <c r="Y50" s="1"/>
      <c r="Z50" s="120"/>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row>
    <row r="51" spans="1:72" ht="33.6" customHeight="1">
      <c r="A51" s="257" t="s">
        <v>133</v>
      </c>
      <c r="B51" s="258"/>
      <c r="C51" s="258"/>
      <c r="D51" s="258"/>
      <c r="E51" s="31" t="s">
        <v>57</v>
      </c>
      <c r="F51" s="146">
        <v>0</v>
      </c>
      <c r="G51" s="127">
        <v>150</v>
      </c>
      <c r="H51" s="127">
        <f t="shared" ref="H51:H57" si="8">F51*G51</f>
        <v>0</v>
      </c>
      <c r="I51" s="30"/>
      <c r="J51" s="31"/>
      <c r="K51" s="31"/>
      <c r="L51" s="31"/>
      <c r="M51" s="31">
        <f>J51+K51+L51</f>
        <v>0</v>
      </c>
      <c r="N51" s="16"/>
      <c r="O51" s="16"/>
      <c r="P51" s="16"/>
      <c r="Q51" s="16"/>
      <c r="R51" s="16"/>
      <c r="S51" s="16"/>
      <c r="T51" s="16"/>
      <c r="U51" s="16"/>
      <c r="V51" s="16"/>
      <c r="W51" s="16"/>
      <c r="X51" s="16"/>
      <c r="Y51" s="1"/>
      <c r="Z51" s="120"/>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row>
    <row r="52" spans="1:72" ht="33.6" customHeight="1">
      <c r="A52" s="257" t="s">
        <v>134</v>
      </c>
      <c r="B52" s="258"/>
      <c r="C52" s="258"/>
      <c r="D52" s="258"/>
      <c r="E52" s="31" t="s">
        <v>57</v>
      </c>
      <c r="F52" s="146">
        <v>0</v>
      </c>
      <c r="G52" s="127">
        <v>150</v>
      </c>
      <c r="H52" s="127">
        <f t="shared" si="8"/>
        <v>0</v>
      </c>
      <c r="I52" s="30"/>
      <c r="J52" s="31"/>
      <c r="K52" s="31"/>
      <c r="L52" s="31"/>
      <c r="M52" s="31">
        <f>J52+K52+L52</f>
        <v>0</v>
      </c>
      <c r="N52" s="16"/>
      <c r="O52" s="16"/>
      <c r="P52" s="16"/>
      <c r="Q52" s="16"/>
      <c r="R52" s="16"/>
      <c r="S52" s="16"/>
      <c r="T52" s="16"/>
      <c r="U52" s="16"/>
      <c r="V52" s="16"/>
      <c r="W52" s="16"/>
      <c r="X52" s="16"/>
      <c r="Y52" s="1"/>
      <c r="Z52" s="120"/>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row>
    <row r="53" spans="1:72" ht="33.6" customHeight="1">
      <c r="A53" s="257" t="s">
        <v>58</v>
      </c>
      <c r="B53" s="258"/>
      <c r="C53" s="258"/>
      <c r="D53" s="258"/>
      <c r="E53" s="31" t="s">
        <v>57</v>
      </c>
      <c r="F53" s="146">
        <v>0</v>
      </c>
      <c r="G53" s="127">
        <v>60</v>
      </c>
      <c r="H53" s="127">
        <f t="shared" si="8"/>
        <v>0</v>
      </c>
      <c r="I53" s="30"/>
      <c r="J53" s="31"/>
      <c r="K53" s="31"/>
      <c r="L53" s="31"/>
      <c r="M53" s="31">
        <f>J53+K53+L53</f>
        <v>0</v>
      </c>
      <c r="N53" s="16"/>
      <c r="O53" s="16"/>
      <c r="P53" s="16"/>
      <c r="Q53" s="16"/>
      <c r="R53" s="16"/>
      <c r="S53" s="16"/>
      <c r="T53" s="16"/>
      <c r="U53" s="16"/>
      <c r="V53" s="16"/>
      <c r="W53" s="16"/>
      <c r="X53" s="16"/>
      <c r="Y53" s="1"/>
      <c r="Z53" s="120"/>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row>
    <row r="54" spans="1:72" ht="33.6" customHeight="1">
      <c r="A54" s="257" t="s">
        <v>135</v>
      </c>
      <c r="B54" s="258"/>
      <c r="C54" s="258"/>
      <c r="D54" s="258"/>
      <c r="E54" s="31" t="s">
        <v>57</v>
      </c>
      <c r="F54" s="146">
        <v>0</v>
      </c>
      <c r="G54" s="127">
        <v>120</v>
      </c>
      <c r="H54" s="127">
        <f t="shared" si="8"/>
        <v>0</v>
      </c>
      <c r="I54" s="30"/>
      <c r="J54" s="31"/>
      <c r="K54" s="31"/>
      <c r="L54" s="31"/>
      <c r="M54" s="31">
        <f>J54+K54+L54</f>
        <v>0</v>
      </c>
      <c r="N54" s="16"/>
      <c r="O54" s="16"/>
      <c r="P54" s="16"/>
      <c r="Q54" s="16"/>
      <c r="R54" s="16"/>
      <c r="S54" s="16"/>
      <c r="T54" s="16"/>
      <c r="U54" s="16"/>
      <c r="V54" s="16"/>
      <c r="W54" s="16"/>
      <c r="X54" s="16"/>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33.6" customHeight="1">
      <c r="A55" s="257"/>
      <c r="B55" s="258"/>
      <c r="C55" s="258"/>
      <c r="D55" s="258"/>
      <c r="E55" s="31" t="s">
        <v>57</v>
      </c>
      <c r="F55" s="146">
        <v>0</v>
      </c>
      <c r="G55" s="127"/>
      <c r="H55" s="127">
        <f t="shared" si="8"/>
        <v>0</v>
      </c>
      <c r="I55" s="30"/>
      <c r="J55" s="31"/>
      <c r="K55" s="31"/>
      <c r="L55" s="31"/>
      <c r="M55" s="31">
        <f t="shared" ref="M55:M57" si="9">J55+K55+L55</f>
        <v>0</v>
      </c>
      <c r="N55" s="16"/>
      <c r="O55" s="16"/>
      <c r="P55" s="16"/>
      <c r="Q55" s="16"/>
      <c r="R55" s="16"/>
      <c r="S55" s="16"/>
      <c r="T55" s="16"/>
      <c r="U55" s="16"/>
      <c r="V55" s="16"/>
      <c r="W55" s="16"/>
      <c r="X55" s="16"/>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33.6" customHeight="1">
      <c r="A56" s="257"/>
      <c r="B56" s="258"/>
      <c r="C56" s="258"/>
      <c r="D56" s="258"/>
      <c r="E56" s="31" t="s">
        <v>59</v>
      </c>
      <c r="F56" s="146">
        <v>0</v>
      </c>
      <c r="G56" s="127"/>
      <c r="H56" s="127">
        <f t="shared" si="8"/>
        <v>0</v>
      </c>
      <c r="I56" s="30"/>
      <c r="J56" s="31"/>
      <c r="K56" s="31"/>
      <c r="L56" s="31"/>
      <c r="M56" s="31">
        <f t="shared" si="9"/>
        <v>0</v>
      </c>
      <c r="N56" s="16"/>
      <c r="O56" s="16"/>
      <c r="P56" s="16"/>
      <c r="Q56" s="16"/>
      <c r="R56" s="16"/>
      <c r="S56" s="16"/>
      <c r="T56" s="16"/>
      <c r="U56" s="16"/>
      <c r="V56" s="16"/>
      <c r="W56" s="16"/>
      <c r="X56" s="16"/>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33.6" customHeight="1">
      <c r="A57" s="257" t="s">
        <v>60</v>
      </c>
      <c r="B57" s="258"/>
      <c r="C57" s="258"/>
      <c r="D57" s="258"/>
      <c r="E57" s="31" t="s">
        <v>61</v>
      </c>
      <c r="F57" s="146">
        <v>0</v>
      </c>
      <c r="G57" s="127">
        <v>2.5</v>
      </c>
      <c r="H57" s="127">
        <f t="shared" si="8"/>
        <v>0</v>
      </c>
      <c r="I57" s="30"/>
      <c r="J57" s="31"/>
      <c r="K57" s="31"/>
      <c r="L57" s="31"/>
      <c r="M57" s="31">
        <f t="shared" si="9"/>
        <v>0</v>
      </c>
      <c r="N57" s="16"/>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16"/>
      <c r="B58" s="16"/>
      <c r="C58" s="16"/>
      <c r="D58" s="16"/>
      <c r="E58" s="16"/>
      <c r="F58" s="16"/>
      <c r="G58" s="34" t="s">
        <v>62</v>
      </c>
      <c r="H58" s="34">
        <f>SUM(H51:H57)</f>
        <v>0</v>
      </c>
      <c r="I58" s="22"/>
      <c r="J58" s="16"/>
      <c r="K58" s="16"/>
      <c r="L58" s="16"/>
      <c r="M58" s="139"/>
      <c r="N58" s="16"/>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16"/>
      <c r="B59" s="16"/>
      <c r="C59" s="16"/>
      <c r="D59" s="16"/>
      <c r="E59" s="16"/>
      <c r="F59" s="16"/>
      <c r="G59" s="118" t="s">
        <v>82</v>
      </c>
      <c r="H59" s="34">
        <f>H58+H45+H17</f>
        <v>46254.13</v>
      </c>
      <c r="I59" s="134"/>
      <c r="J59" s="62"/>
      <c r="K59" s="16"/>
      <c r="L59" s="16"/>
      <c r="M59" s="16"/>
      <c r="N59" s="16"/>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3" t="s">
        <v>83</v>
      </c>
      <c r="B60" s="7"/>
      <c r="C60" s="7"/>
      <c r="D60" s="16"/>
      <c r="E60" s="16"/>
      <c r="F60" s="16"/>
      <c r="G60" s="1"/>
      <c r="H60" s="42"/>
      <c r="I60" s="9"/>
      <c r="J60" s="62"/>
      <c r="K60" s="7"/>
      <c r="L60" s="16"/>
      <c r="M60" s="16"/>
      <c r="N60" s="16"/>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56" t="s">
        <v>7</v>
      </c>
      <c r="B61" s="256"/>
      <c r="C61" s="256"/>
      <c r="D61" s="256"/>
      <c r="E61" s="43" t="s">
        <v>8</v>
      </c>
      <c r="F61" s="119" t="s">
        <v>9</v>
      </c>
      <c r="G61" s="119" t="s">
        <v>10</v>
      </c>
      <c r="H61" s="44" t="s">
        <v>0</v>
      </c>
      <c r="I61" s="45" t="s">
        <v>84</v>
      </c>
      <c r="J61" s="46"/>
      <c r="K61" s="46" t="s">
        <v>85</v>
      </c>
      <c r="L61" s="47"/>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36" t="s">
        <v>86</v>
      </c>
      <c r="B62" s="237"/>
      <c r="C62" s="237"/>
      <c r="D62" s="237"/>
      <c r="E62" s="123" t="s">
        <v>87</v>
      </c>
      <c r="F62" s="128">
        <v>0.3</v>
      </c>
      <c r="G62" s="36">
        <v>2200</v>
      </c>
      <c r="H62" s="48">
        <f>(F62*G62)</f>
        <v>660</v>
      </c>
      <c r="I62" s="49"/>
      <c r="J62" s="50"/>
      <c r="K62" s="51"/>
      <c r="L62" s="62"/>
      <c r="M62" s="16"/>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15.75">
      <c r="A63" s="236" t="s">
        <v>88</v>
      </c>
      <c r="B63" s="237"/>
      <c r="C63" s="237"/>
      <c r="D63" s="237"/>
      <c r="E63" s="123" t="s">
        <v>87</v>
      </c>
      <c r="F63" s="128"/>
      <c r="G63" s="36">
        <v>2000</v>
      </c>
      <c r="H63" s="48">
        <f t="shared" ref="H63:H84" si="10">(F63*G63)</f>
        <v>0</v>
      </c>
      <c r="I63" s="49"/>
      <c r="J63" s="50"/>
      <c r="K63" s="51"/>
      <c r="L63" s="62"/>
      <c r="M63" s="16"/>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15.75">
      <c r="A64" s="236" t="s">
        <v>89</v>
      </c>
      <c r="B64" s="237"/>
      <c r="C64" s="237"/>
      <c r="D64" s="237"/>
      <c r="E64" s="123" t="s">
        <v>87</v>
      </c>
      <c r="F64" s="128"/>
      <c r="G64" s="36">
        <v>7000</v>
      </c>
      <c r="H64" s="48">
        <f t="shared" si="10"/>
        <v>0</v>
      </c>
      <c r="I64" s="49"/>
      <c r="J64" s="50"/>
      <c r="K64" s="51"/>
      <c r="L64" s="62"/>
      <c r="M64" s="16"/>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15.75">
      <c r="A65" s="236" t="s">
        <v>90</v>
      </c>
      <c r="B65" s="237"/>
      <c r="C65" s="237"/>
      <c r="D65" s="237"/>
      <c r="E65" s="123" t="s">
        <v>87</v>
      </c>
      <c r="F65" s="128"/>
      <c r="G65" s="36">
        <v>15200</v>
      </c>
      <c r="H65" s="48">
        <f t="shared" si="10"/>
        <v>0</v>
      </c>
      <c r="I65" s="49"/>
      <c r="J65" s="50"/>
      <c r="K65" s="51"/>
      <c r="L65" s="62"/>
      <c r="M65" s="16"/>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15.75">
      <c r="A66" s="236" t="s">
        <v>91</v>
      </c>
      <c r="B66" s="237"/>
      <c r="C66" s="237"/>
      <c r="D66" s="237"/>
      <c r="E66" s="123" t="s">
        <v>87</v>
      </c>
      <c r="F66" s="128"/>
      <c r="G66" s="36">
        <v>2200</v>
      </c>
      <c r="H66" s="48">
        <f t="shared" si="10"/>
        <v>0</v>
      </c>
      <c r="I66" s="55"/>
      <c r="J66" s="50"/>
      <c r="K66" s="51"/>
      <c r="L66" s="62"/>
      <c r="M66" s="16"/>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15.75">
      <c r="A67" s="236" t="s">
        <v>92</v>
      </c>
      <c r="B67" s="237"/>
      <c r="C67" s="237"/>
      <c r="D67" s="237"/>
      <c r="E67" s="123" t="s">
        <v>87</v>
      </c>
      <c r="F67" s="128"/>
      <c r="G67" s="36">
        <v>2000</v>
      </c>
      <c r="H67" s="48">
        <f t="shared" si="10"/>
        <v>0</v>
      </c>
      <c r="I67" s="49"/>
      <c r="J67" s="50"/>
      <c r="K67" s="51"/>
      <c r="L67" s="62"/>
      <c r="M67" s="16"/>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15.75">
      <c r="A68" s="236" t="s">
        <v>93</v>
      </c>
      <c r="B68" s="237"/>
      <c r="C68" s="237"/>
      <c r="D68" s="237"/>
      <c r="E68" s="123" t="s">
        <v>87</v>
      </c>
      <c r="F68" s="128"/>
      <c r="G68" s="36">
        <v>2500</v>
      </c>
      <c r="H68" s="48">
        <f t="shared" si="10"/>
        <v>0</v>
      </c>
      <c r="I68" s="55"/>
      <c r="J68" s="50"/>
      <c r="K68" s="51"/>
      <c r="L68" s="62"/>
      <c r="M68" s="16"/>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15.75">
      <c r="A69" s="236" t="s">
        <v>94</v>
      </c>
      <c r="B69" s="237"/>
      <c r="C69" s="237"/>
      <c r="D69" s="237"/>
      <c r="E69" s="123" t="s">
        <v>87</v>
      </c>
      <c r="F69" s="128"/>
      <c r="G69" s="36">
        <v>1600</v>
      </c>
      <c r="H69" s="48">
        <f t="shared" si="10"/>
        <v>0</v>
      </c>
      <c r="I69" s="49"/>
      <c r="J69" s="50"/>
      <c r="K69" s="51"/>
      <c r="L69" s="62"/>
      <c r="M69" s="16"/>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236" t="s">
        <v>95</v>
      </c>
      <c r="B70" s="237"/>
      <c r="C70" s="237"/>
      <c r="D70" s="237"/>
      <c r="E70" s="123" t="s">
        <v>87</v>
      </c>
      <c r="F70" s="128"/>
      <c r="G70" s="36">
        <v>1100</v>
      </c>
      <c r="H70" s="48">
        <f t="shared" si="10"/>
        <v>0</v>
      </c>
      <c r="I70" s="49"/>
      <c r="J70" s="50"/>
      <c r="K70" s="51"/>
      <c r="L70" s="62"/>
      <c r="M70" s="16"/>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36" t="s">
        <v>96</v>
      </c>
      <c r="B71" s="237"/>
      <c r="C71" s="237"/>
      <c r="D71" s="237"/>
      <c r="E71" s="123" t="s">
        <v>87</v>
      </c>
      <c r="F71" s="128"/>
      <c r="G71" s="36">
        <v>2700</v>
      </c>
      <c r="H71" s="48">
        <f t="shared" si="10"/>
        <v>0</v>
      </c>
      <c r="I71" s="59"/>
      <c r="J71" s="50"/>
      <c r="K71" s="51"/>
      <c r="L71" s="62"/>
      <c r="M71" s="16"/>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36" t="s">
        <v>97</v>
      </c>
      <c r="B72" s="237"/>
      <c r="C72" s="237"/>
      <c r="D72" s="237"/>
      <c r="E72" s="123" t="s">
        <v>87</v>
      </c>
      <c r="F72" s="128"/>
      <c r="G72" s="36">
        <v>2500</v>
      </c>
      <c r="H72" s="48">
        <f t="shared" si="10"/>
        <v>0</v>
      </c>
      <c r="I72" s="59"/>
      <c r="J72" s="50"/>
      <c r="K72" s="51"/>
      <c r="L72" s="62"/>
      <c r="M72" s="16"/>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15.75">
      <c r="A73" s="236" t="s">
        <v>98</v>
      </c>
      <c r="B73" s="237"/>
      <c r="C73" s="237"/>
      <c r="D73" s="237"/>
      <c r="E73" s="123" t="s">
        <v>87</v>
      </c>
      <c r="F73" s="128"/>
      <c r="G73" s="36">
        <v>13373</v>
      </c>
      <c r="H73" s="48">
        <f t="shared" si="10"/>
        <v>0</v>
      </c>
      <c r="I73" s="59"/>
      <c r="J73" s="50"/>
      <c r="K73" s="51"/>
      <c r="L73" s="62"/>
      <c r="M73" s="16"/>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15.75">
      <c r="A74" s="236" t="s">
        <v>99</v>
      </c>
      <c r="B74" s="237"/>
      <c r="C74" s="237"/>
      <c r="D74" s="237"/>
      <c r="E74" s="123" t="s">
        <v>87</v>
      </c>
      <c r="F74" s="128"/>
      <c r="G74" s="36">
        <v>800</v>
      </c>
      <c r="H74" s="48">
        <f t="shared" si="10"/>
        <v>0</v>
      </c>
      <c r="I74" s="59"/>
      <c r="J74" s="50"/>
      <c r="K74" s="51"/>
      <c r="L74" s="62"/>
      <c r="M74" s="16"/>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236" t="s">
        <v>156</v>
      </c>
      <c r="B75" s="237"/>
      <c r="C75" s="237"/>
      <c r="D75" s="237"/>
      <c r="E75" s="4" t="s">
        <v>87</v>
      </c>
      <c r="F75" s="128"/>
      <c r="G75" s="31">
        <v>1900</v>
      </c>
      <c r="H75" s="60">
        <f t="shared" si="10"/>
        <v>0</v>
      </c>
      <c r="I75" s="61"/>
      <c r="J75" s="50"/>
      <c r="K75" s="51"/>
      <c r="L75" s="62"/>
      <c r="M75" s="16"/>
      <c r="N75" s="16"/>
      <c r="O75" s="16"/>
      <c r="P75" s="16"/>
      <c r="Q75" s="16"/>
      <c r="R75" s="16"/>
      <c r="S75" s="16"/>
      <c r="T75" s="16"/>
      <c r="U75" s="16"/>
      <c r="V75" s="16"/>
      <c r="W75" s="16"/>
      <c r="X75" s="16"/>
      <c r="Y75" s="16"/>
      <c r="Z75" s="17"/>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row>
    <row r="76" spans="1:72" ht="15.75">
      <c r="A76" s="236" t="s">
        <v>101</v>
      </c>
      <c r="B76" s="237"/>
      <c r="C76" s="237"/>
      <c r="D76" s="237"/>
      <c r="E76" s="123" t="s">
        <v>87</v>
      </c>
      <c r="F76" s="128"/>
      <c r="G76" s="36">
        <v>2000</v>
      </c>
      <c r="H76" s="48">
        <f t="shared" si="10"/>
        <v>0</v>
      </c>
      <c r="I76" s="59"/>
      <c r="J76" s="50"/>
      <c r="K76" s="51"/>
      <c r="L76" s="62"/>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36" t="s">
        <v>102</v>
      </c>
      <c r="B77" s="237"/>
      <c r="C77" s="237"/>
      <c r="D77" s="237"/>
      <c r="E77" s="123" t="s">
        <v>87</v>
      </c>
      <c r="F77" s="128"/>
      <c r="G77" s="36">
        <v>200</v>
      </c>
      <c r="H77" s="48">
        <f t="shared" si="10"/>
        <v>0</v>
      </c>
      <c r="I77" s="59"/>
      <c r="J77" s="50"/>
      <c r="K77" s="51"/>
      <c r="L77" s="62"/>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15.75">
      <c r="A78" s="236" t="s">
        <v>103</v>
      </c>
      <c r="B78" s="237"/>
      <c r="C78" s="237"/>
      <c r="D78" s="237"/>
      <c r="E78" s="123" t="s">
        <v>87</v>
      </c>
      <c r="F78" s="128"/>
      <c r="G78" s="36">
        <v>1100</v>
      </c>
      <c r="H78" s="48">
        <f t="shared" si="10"/>
        <v>0</v>
      </c>
      <c r="I78" s="59"/>
      <c r="J78" s="50"/>
      <c r="K78" s="51"/>
      <c r="L78" s="62"/>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15.75">
      <c r="A79" s="236" t="s">
        <v>104</v>
      </c>
      <c r="B79" s="237"/>
      <c r="C79" s="237"/>
      <c r="D79" s="237"/>
      <c r="E79" s="123" t="s">
        <v>87</v>
      </c>
      <c r="F79" s="128"/>
      <c r="G79" s="36">
        <v>2200</v>
      </c>
      <c r="H79" s="48">
        <f t="shared" si="10"/>
        <v>0</v>
      </c>
      <c r="I79" s="59"/>
      <c r="J79" s="50"/>
      <c r="K79" s="51"/>
      <c r="L79" s="62"/>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236" t="s">
        <v>105</v>
      </c>
      <c r="B80" s="237"/>
      <c r="C80" s="237"/>
      <c r="D80" s="237"/>
      <c r="E80" s="4" t="s">
        <v>87</v>
      </c>
      <c r="F80" s="128"/>
      <c r="G80" s="31">
        <v>1420</v>
      </c>
      <c r="H80" s="60">
        <f t="shared" si="10"/>
        <v>0</v>
      </c>
      <c r="I80" s="64"/>
      <c r="J80" s="50"/>
      <c r="K80" s="51"/>
      <c r="L80" s="62"/>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236" t="s">
        <v>153</v>
      </c>
      <c r="B81" s="237"/>
      <c r="C81" s="237"/>
      <c r="D81" s="237"/>
      <c r="E81" s="4" t="s">
        <v>87</v>
      </c>
      <c r="F81" s="128"/>
      <c r="G81" s="31">
        <v>15200</v>
      </c>
      <c r="H81" s="60">
        <f t="shared" si="10"/>
        <v>0</v>
      </c>
      <c r="I81" s="166"/>
      <c r="J81" s="66"/>
      <c r="K81" s="67"/>
      <c r="L81" s="62"/>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36" t="s">
        <v>155</v>
      </c>
      <c r="B82" s="237"/>
      <c r="C82" s="237"/>
      <c r="D82" s="237"/>
      <c r="E82" s="4" t="s">
        <v>87</v>
      </c>
      <c r="F82" s="128"/>
      <c r="G82" s="31">
        <v>5800</v>
      </c>
      <c r="H82" s="60">
        <f t="shared" si="10"/>
        <v>0</v>
      </c>
      <c r="I82" s="166"/>
      <c r="J82" s="66"/>
      <c r="K82" s="67"/>
      <c r="L82" s="62"/>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36"/>
      <c r="B83" s="237"/>
      <c r="C83" s="237"/>
      <c r="D83" s="237"/>
      <c r="E83" s="4" t="s">
        <v>87</v>
      </c>
      <c r="F83" s="128"/>
      <c r="G83" s="31"/>
      <c r="H83" s="60">
        <f t="shared" si="10"/>
        <v>0</v>
      </c>
      <c r="I83" s="166"/>
      <c r="J83" s="66"/>
      <c r="K83" s="67"/>
      <c r="L83" s="62"/>
      <c r="M83" s="16"/>
      <c r="N83" s="16"/>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15.75">
      <c r="A84" s="236" t="s">
        <v>154</v>
      </c>
      <c r="B84" s="237"/>
      <c r="C84" s="237"/>
      <c r="D84" s="237"/>
      <c r="E84" s="4" t="s">
        <v>87</v>
      </c>
      <c r="F84" s="128"/>
      <c r="G84" s="31">
        <v>15000</v>
      </c>
      <c r="H84" s="60">
        <f t="shared" si="10"/>
        <v>0</v>
      </c>
      <c r="I84" s="166"/>
      <c r="J84" s="66"/>
      <c r="K84" s="67"/>
      <c r="L84" s="62"/>
      <c r="M84" s="16"/>
      <c r="N84" s="16"/>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6.5" thickBot="1">
      <c r="A85" s="236" t="s">
        <v>106</v>
      </c>
      <c r="B85" s="237"/>
      <c r="C85" s="237"/>
      <c r="D85" s="237"/>
      <c r="E85" s="123" t="s">
        <v>87</v>
      </c>
      <c r="F85" s="128">
        <v>1</v>
      </c>
      <c r="G85" s="36">
        <v>383.5</v>
      </c>
      <c r="H85" s="99">
        <f>(F85*G85)</f>
        <v>383.5</v>
      </c>
      <c r="I85" s="65"/>
      <c r="J85" s="66"/>
      <c r="K85" s="67"/>
      <c r="L85" s="62"/>
      <c r="M85" s="16"/>
      <c r="N85" s="16"/>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6.5" thickBot="1">
      <c r="A86" s="16"/>
      <c r="B86" s="16"/>
      <c r="C86" s="16"/>
      <c r="D86" s="16"/>
      <c r="E86" s="16"/>
      <c r="F86" s="18"/>
      <c r="G86" s="125" t="s">
        <v>107</v>
      </c>
      <c r="H86" s="110">
        <f>SUM(H62:H85)</f>
        <v>1043.5</v>
      </c>
      <c r="I86" s="68"/>
      <c r="J86" s="69"/>
      <c r="K86" s="70"/>
      <c r="L86" s="135"/>
      <c r="M86" s="7"/>
      <c r="N86" s="7"/>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16"/>
      <c r="B87" s="16"/>
      <c r="C87" s="16"/>
      <c r="D87" s="16"/>
      <c r="E87" s="16"/>
      <c r="F87" s="7"/>
      <c r="G87" s="38"/>
      <c r="H87" s="22"/>
      <c r="I87" s="71"/>
      <c r="J87" s="18"/>
      <c r="K87" s="137"/>
      <c r="L87" s="136"/>
      <c r="M87" s="7"/>
      <c r="N87" s="7"/>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5.75">
      <c r="A88" s="16"/>
      <c r="B88" s="16"/>
      <c r="C88" s="16"/>
      <c r="D88" s="16"/>
      <c r="E88" s="138">
        <v>0</v>
      </c>
      <c r="F88" s="7"/>
      <c r="G88" s="38"/>
      <c r="H88" s="142">
        <f>+E88</f>
        <v>0</v>
      </c>
      <c r="I88" s="245" t="s">
        <v>130</v>
      </c>
      <c r="J88" s="230" t="s">
        <v>108</v>
      </c>
      <c r="K88" s="232"/>
      <c r="L88" s="16"/>
      <c r="M88" s="7"/>
      <c r="N88" s="233"/>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234" t="s">
        <v>109</v>
      </c>
      <c r="G89" s="235"/>
      <c r="H89" s="73">
        <f>H59+H86</f>
        <v>47297.63</v>
      </c>
      <c r="I89" s="246"/>
      <c r="J89" s="231"/>
      <c r="K89" s="232"/>
      <c r="L89" s="16"/>
      <c r="M89" s="7"/>
      <c r="N89" s="233"/>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27"/>
      <c r="F90" s="74" t="s">
        <v>110</v>
      </c>
      <c r="G90" s="75">
        <v>0.25</v>
      </c>
      <c r="H90" s="116">
        <f>H89*G90</f>
        <v>11824.407499999999</v>
      </c>
      <c r="I90" s="115">
        <f>+M96</f>
        <v>-6528.9217349999972</v>
      </c>
      <c r="J90" s="117">
        <f>H90-M96</f>
        <v>18353.329234999997</v>
      </c>
      <c r="K90" s="9"/>
      <c r="L90" s="9"/>
      <c r="M90" s="9"/>
      <c r="N90" s="126" t="s">
        <v>132</v>
      </c>
      <c r="O90" s="12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16"/>
      <c r="B91" s="16"/>
      <c r="C91" s="16"/>
      <c r="D91" s="16"/>
      <c r="E91" s="27"/>
      <c r="F91" s="77" t="s">
        <v>111</v>
      </c>
      <c r="G91" s="78"/>
      <c r="H91" s="13">
        <f>H89+H90</f>
        <v>59122.037499999999</v>
      </c>
      <c r="I91" s="20"/>
      <c r="J91" s="79"/>
      <c r="K91" s="22"/>
      <c r="L91" s="22"/>
      <c r="M91" s="7"/>
      <c r="N91" s="126"/>
      <c r="O91" s="12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16"/>
      <c r="B92" s="16"/>
      <c r="C92" s="16"/>
      <c r="D92" s="16"/>
      <c r="E92" s="27"/>
      <c r="F92" s="124" t="s">
        <v>113</v>
      </c>
      <c r="G92" s="82">
        <v>0.06</v>
      </c>
      <c r="H92" s="13">
        <f>H91*G92</f>
        <v>3547.3222499999997</v>
      </c>
      <c r="I92" s="83"/>
      <c r="J92" s="80"/>
      <c r="K92" s="81" t="s">
        <v>112</v>
      </c>
      <c r="L92" s="111" t="s">
        <v>131</v>
      </c>
      <c r="M92" s="7"/>
      <c r="N92" s="135"/>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16"/>
      <c r="B93" s="16"/>
      <c r="C93" s="16"/>
      <c r="D93" s="16"/>
      <c r="E93" s="27"/>
      <c r="F93" s="4" t="s">
        <v>115</v>
      </c>
      <c r="G93" s="77"/>
      <c r="H93" s="13">
        <f>H91+H92</f>
        <v>62669.359749999996</v>
      </c>
      <c r="I93" s="80"/>
      <c r="J93" s="80" t="s">
        <v>114</v>
      </c>
      <c r="K93" s="6">
        <f>+H17</f>
        <v>0</v>
      </c>
      <c r="L93" s="112"/>
      <c r="M93" s="135"/>
      <c r="N93" s="7"/>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16"/>
      <c r="B94" s="16"/>
      <c r="C94" s="16"/>
      <c r="D94" s="16"/>
      <c r="E94" s="16"/>
      <c r="F94" s="124" t="s">
        <v>117</v>
      </c>
      <c r="G94" s="82">
        <v>0.2</v>
      </c>
      <c r="H94" s="13">
        <f>H93*G94</f>
        <v>12533.871950000001</v>
      </c>
      <c r="I94" s="80"/>
      <c r="J94" s="80" t="s">
        <v>116</v>
      </c>
      <c r="K94" s="6">
        <f>H44</f>
        <v>40953.549999999996</v>
      </c>
      <c r="L94" s="112"/>
      <c r="M94" s="135"/>
      <c r="N94" s="7"/>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16"/>
      <c r="B95" s="16"/>
      <c r="C95" s="16"/>
      <c r="D95" s="16"/>
      <c r="E95" s="16"/>
      <c r="F95" s="124" t="s">
        <v>119</v>
      </c>
      <c r="G95" s="74"/>
      <c r="H95" s="85">
        <f>H93+H94</f>
        <v>75203.231700000004</v>
      </c>
      <c r="I95" s="13"/>
      <c r="J95" s="80" t="s">
        <v>118</v>
      </c>
      <c r="K95" s="6">
        <f>H59-H46</f>
        <v>43478.8822</v>
      </c>
      <c r="L95" s="112"/>
      <c r="M95" s="84" t="s">
        <v>127</v>
      </c>
      <c r="N95" s="7"/>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16"/>
      <c r="B96" s="16"/>
      <c r="C96" s="16"/>
      <c r="D96" s="16"/>
      <c r="E96" s="16"/>
      <c r="F96" s="124" t="s">
        <v>125</v>
      </c>
      <c r="G96" s="87"/>
      <c r="H96" s="97">
        <f>'MAT (12)'!H124</f>
        <v>203459.92471200001</v>
      </c>
      <c r="I96" s="88" t="s">
        <v>120</v>
      </c>
      <c r="J96" s="86" t="s">
        <v>56</v>
      </c>
      <c r="K96" s="6">
        <f>SUM(K93:K95)</f>
        <v>84432.432199999996</v>
      </c>
      <c r="L96" s="113">
        <f>H95-H94</f>
        <v>62669.359750000003</v>
      </c>
      <c r="M96" s="114">
        <f>+(L96-K96)*0.3</f>
        <v>-6528.9217349999972</v>
      </c>
      <c r="N96" s="7"/>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16"/>
      <c r="B97" s="16" t="s">
        <v>121</v>
      </c>
      <c r="C97" s="16"/>
      <c r="D97" s="16"/>
      <c r="E97" s="16"/>
      <c r="F97" s="124" t="s">
        <v>126</v>
      </c>
      <c r="G97" s="90"/>
      <c r="H97" s="98">
        <f>H95+H96</f>
        <v>278663.15641200001</v>
      </c>
      <c r="I97" s="13"/>
      <c r="J97" s="89">
        <f>H95/H89</f>
        <v>1.59</v>
      </c>
      <c r="K97" s="7"/>
      <c r="L97" s="7"/>
      <c r="M97" s="23"/>
      <c r="N97" s="7"/>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16"/>
      <c r="B98" s="139" t="s">
        <v>122</v>
      </c>
      <c r="C98" s="139" t="s">
        <v>123</v>
      </c>
      <c r="D98" s="140" t="s">
        <v>124</v>
      </c>
      <c r="E98" s="132"/>
      <c r="F98" s="7"/>
      <c r="G98" s="92"/>
      <c r="H98" s="9"/>
      <c r="I98" s="7"/>
      <c r="J98" s="7"/>
      <c r="K98" s="7"/>
      <c r="L98" s="7"/>
      <c r="M98" s="9"/>
      <c r="N98" s="91"/>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16"/>
      <c r="B99" s="141">
        <v>0.27500000000000002</v>
      </c>
      <c r="C99" s="141">
        <v>0.05</v>
      </c>
      <c r="D99" s="141">
        <f>B99+C99</f>
        <v>0.32500000000000001</v>
      </c>
      <c r="E99" s="16"/>
      <c r="F99" s="92"/>
      <c r="G99" s="93"/>
      <c r="H99" s="9"/>
      <c r="I99" s="7"/>
      <c r="J99" s="7"/>
      <c r="K99" s="7"/>
      <c r="L99" s="7"/>
      <c r="M99" s="9"/>
      <c r="N99" s="7"/>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16"/>
      <c r="B100" s="16"/>
      <c r="C100" s="16"/>
      <c r="D100" s="16"/>
      <c r="E100" s="16"/>
      <c r="F100" s="23"/>
      <c r="G100" s="94"/>
      <c r="H100" s="93"/>
      <c r="I100" s="27"/>
      <c r="J100" s="7"/>
      <c r="K100" s="7"/>
      <c r="L100" s="7"/>
      <c r="M100" s="7"/>
      <c r="N100" s="7"/>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1"/>
      <c r="B101" s="1"/>
      <c r="C101" s="1"/>
      <c r="D101" s="1"/>
      <c r="E101" s="1"/>
      <c r="F101" s="23"/>
      <c r="G101" s="94"/>
      <c r="H101" s="93"/>
      <c r="I101" s="95"/>
      <c r="J101" s="18"/>
      <c r="K101" s="18"/>
      <c r="L101" s="18"/>
      <c r="M101" s="18"/>
      <c r="N101" s="18"/>
      <c r="O101" s="1"/>
      <c r="P101" s="1"/>
      <c r="Q101" s="1"/>
      <c r="R101" s="1"/>
      <c r="S101" s="1"/>
      <c r="T101" s="1"/>
      <c r="U101" s="1"/>
      <c r="V101" s="1"/>
      <c r="W101" s="1"/>
      <c r="X101" s="1"/>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1"/>
      <c r="B102" s="1"/>
      <c r="C102" s="1"/>
      <c r="D102" s="1"/>
      <c r="E102" s="1"/>
      <c r="F102" s="23"/>
      <c r="G102" s="76"/>
      <c r="H102" s="76"/>
      <c r="I102" s="18"/>
      <c r="J102" s="18"/>
      <c r="K102" s="18"/>
      <c r="L102" s="18"/>
      <c r="M102" s="18"/>
      <c r="N102" s="18"/>
      <c r="O102" s="1"/>
      <c r="P102" s="1"/>
      <c r="Q102" s="1"/>
      <c r="R102" s="1"/>
      <c r="S102" s="1"/>
      <c r="T102" s="1"/>
      <c r="U102" s="1"/>
      <c r="V102" s="1"/>
      <c r="W102" s="1"/>
      <c r="X102" s="1"/>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1"/>
      <c r="B103" s="1"/>
      <c r="C103" s="1"/>
      <c r="D103" s="1"/>
      <c r="E103" s="1"/>
      <c r="F103" s="23"/>
      <c r="G103" s="5"/>
      <c r="H103" s="1"/>
      <c r="I103" s="1"/>
      <c r="J103" s="18"/>
      <c r="K103" s="18"/>
      <c r="L103" s="18"/>
      <c r="M103" s="18"/>
      <c r="N103" s="18"/>
      <c r="O103" s="1"/>
      <c r="P103" s="1"/>
      <c r="Q103" s="1"/>
      <c r="R103" s="1"/>
      <c r="S103" s="1"/>
      <c r="T103" s="1"/>
      <c r="U103" s="1"/>
      <c r="V103" s="1"/>
      <c r="W103" s="1"/>
      <c r="X103" s="1"/>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1"/>
      <c r="B104" s="1"/>
      <c r="C104" s="1"/>
      <c r="D104" s="1"/>
      <c r="E104" s="1"/>
      <c r="F104" s="1"/>
      <c r="G104" s="18"/>
      <c r="H104" s="41"/>
      <c r="I104" s="1"/>
      <c r="J104" s="1"/>
      <c r="K104" s="1"/>
      <c r="L104" s="1"/>
      <c r="M104" s="1"/>
      <c r="N104" s="1"/>
      <c r="O104" s="1"/>
      <c r="P104" s="1"/>
      <c r="Q104" s="1"/>
      <c r="R104" s="1"/>
      <c r="S104" s="1"/>
      <c r="T104" s="1"/>
      <c r="U104" s="1"/>
      <c r="V104" s="1"/>
      <c r="W104" s="1"/>
      <c r="X104" s="1"/>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1"/>
      <c r="B105" s="1"/>
      <c r="C105" s="96"/>
      <c r="D105" s="1"/>
      <c r="E105" s="1"/>
      <c r="F105" s="1"/>
      <c r="G105" s="1"/>
      <c r="H105" s="1"/>
      <c r="I105" s="1"/>
      <c r="J105" s="1"/>
      <c r="K105" s="1"/>
      <c r="L105" s="1"/>
      <c r="M105" s="1"/>
      <c r="N105" s="1"/>
      <c r="O105" s="1"/>
      <c r="P105" s="1"/>
      <c r="Q105" s="1"/>
      <c r="R105" s="1"/>
      <c r="S105" s="1"/>
      <c r="T105" s="1"/>
      <c r="U105" s="1"/>
      <c r="V105" s="1"/>
      <c r="W105" s="1"/>
      <c r="X105" s="1"/>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1"/>
      <c r="B106" s="1"/>
      <c r="C106" s="96"/>
      <c r="D106" s="1"/>
      <c r="E106" s="1"/>
      <c r="F106" s="1"/>
      <c r="G106" s="18"/>
      <c r="H106" s="41"/>
      <c r="I106" s="1"/>
      <c r="J106" s="1"/>
      <c r="K106" s="1"/>
      <c r="L106" s="1"/>
      <c r="M106" s="1"/>
      <c r="N106" s="1"/>
      <c r="O106" s="1"/>
      <c r="P106" s="1"/>
      <c r="Q106" s="1"/>
      <c r="R106" s="1"/>
      <c r="S106" s="1"/>
      <c r="T106" s="1"/>
      <c r="U106" s="1"/>
      <c r="V106" s="1"/>
      <c r="W106" s="1"/>
      <c r="X106" s="1"/>
      <c r="Y106" s="1"/>
      <c r="Z106" s="120"/>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row>
    <row r="107" spans="1:72" ht="15.75">
      <c r="A107" s="1"/>
      <c r="B107" s="1"/>
      <c r="C107" s="96"/>
      <c r="D107" s="1"/>
      <c r="E107" s="1"/>
      <c r="F107" s="1"/>
      <c r="G107" s="1"/>
      <c r="H107" s="1"/>
      <c r="I107" s="1"/>
      <c r="J107" s="1"/>
      <c r="K107" s="1"/>
      <c r="L107" s="1"/>
      <c r="M107" s="1"/>
      <c r="N107" s="1"/>
      <c r="O107" s="1"/>
      <c r="P107" s="1"/>
      <c r="Q107" s="1"/>
      <c r="R107" s="1"/>
      <c r="S107" s="1"/>
      <c r="T107" s="1"/>
      <c r="U107" s="1"/>
      <c r="V107" s="1"/>
      <c r="W107" s="1"/>
      <c r="X107" s="1"/>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1"/>
      <c r="B108" s="1"/>
      <c r="C108" s="96"/>
      <c r="D108" s="1"/>
      <c r="E108" s="1"/>
      <c r="F108" s="1"/>
      <c r="G108" s="1"/>
      <c r="H108" s="1"/>
      <c r="I108" s="1"/>
      <c r="J108" s="1"/>
      <c r="K108" s="1"/>
      <c r="L108" s="1"/>
      <c r="M108" s="1"/>
      <c r="N108" s="1"/>
      <c r="O108" s="1"/>
      <c r="P108" s="1"/>
      <c r="Q108" s="1"/>
      <c r="R108" s="1"/>
      <c r="S108" s="1"/>
      <c r="T108" s="1"/>
      <c r="U108" s="1"/>
      <c r="V108" s="1"/>
      <c r="W108" s="1"/>
      <c r="X108" s="1"/>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1"/>
      <c r="B109" s="1"/>
      <c r="C109" s="40"/>
      <c r="D109" s="96"/>
      <c r="E109" s="96"/>
      <c r="F109" s="1"/>
      <c r="G109" s="1"/>
      <c r="H109" s="1"/>
      <c r="I109" s="1"/>
      <c r="J109" s="1"/>
      <c r="K109" s="1"/>
      <c r="L109" s="1"/>
      <c r="M109" s="1"/>
      <c r="N109" s="1"/>
      <c r="O109" s="1"/>
      <c r="P109" s="1"/>
      <c r="Q109" s="1"/>
      <c r="R109" s="1"/>
      <c r="S109" s="1"/>
      <c r="T109" s="1"/>
      <c r="U109" s="1"/>
      <c r="V109" s="1"/>
      <c r="W109" s="1"/>
      <c r="X109" s="1"/>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1"/>
      <c r="B110" s="96"/>
      <c r="C110" s="1"/>
      <c r="D110" s="1"/>
      <c r="E110" s="1"/>
      <c r="F110" s="1"/>
      <c r="G110" s="1"/>
      <c r="H110" s="1"/>
      <c r="I110" s="1"/>
      <c r="J110" s="1"/>
      <c r="K110" s="1"/>
      <c r="L110" s="1"/>
      <c r="M110" s="1"/>
      <c r="N110" s="1"/>
      <c r="O110" s="1"/>
      <c r="P110" s="1"/>
      <c r="Q110" s="1"/>
      <c r="R110" s="1"/>
      <c r="S110" s="1"/>
      <c r="T110" s="1"/>
      <c r="U110" s="1"/>
      <c r="V110" s="1"/>
      <c r="W110" s="1"/>
      <c r="X110" s="1"/>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1"/>
      <c r="B111" s="96"/>
      <c r="C111" s="1"/>
      <c r="D111" s="1"/>
      <c r="E111" s="1"/>
      <c r="F111" s="1"/>
      <c r="G111" s="1"/>
      <c r="H111" s="1"/>
      <c r="I111" s="1"/>
      <c r="J111" s="1"/>
      <c r="K111" s="1"/>
      <c r="L111" s="1"/>
      <c r="M111" s="1"/>
      <c r="N111" s="1"/>
      <c r="O111" s="1"/>
      <c r="P111" s="1"/>
      <c r="Q111" s="1"/>
      <c r="R111" s="1"/>
      <c r="S111" s="1"/>
      <c r="T111" s="1"/>
      <c r="U111" s="1"/>
      <c r="V111" s="1"/>
      <c r="W111" s="1"/>
      <c r="X111" s="1"/>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5.75">
      <c r="A112" s="1"/>
      <c r="B112" s="96"/>
      <c r="C112" s="96"/>
      <c r="D112" s="96"/>
      <c r="E112" s="96"/>
      <c r="F112" s="1"/>
      <c r="G112" s="1"/>
      <c r="H112" s="1"/>
      <c r="I112" s="1"/>
      <c r="J112" s="1"/>
      <c r="K112" s="1"/>
      <c r="L112" s="1"/>
      <c r="M112" s="1"/>
      <c r="N112" s="1"/>
      <c r="O112" s="1"/>
      <c r="P112" s="1"/>
      <c r="Q112" s="1"/>
      <c r="R112" s="1"/>
      <c r="S112" s="1"/>
      <c r="T112" s="1"/>
      <c r="U112" s="1"/>
      <c r="V112" s="1"/>
      <c r="W112" s="1"/>
      <c r="X112" s="1"/>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5.75">
      <c r="A113" s="1"/>
      <c r="B113" s="1"/>
      <c r="C113" s="1"/>
      <c r="D113" s="1"/>
      <c r="E113" s="1"/>
      <c r="F113" s="96"/>
      <c r="G113" s="72"/>
      <c r="H113" s="1"/>
      <c r="I113" s="1"/>
      <c r="J113" s="1"/>
      <c r="K113" s="1"/>
      <c r="L113" s="1"/>
      <c r="M113" s="1"/>
      <c r="N113" s="1"/>
      <c r="O113" s="1"/>
      <c r="P113" s="1"/>
      <c r="Q113" s="1"/>
      <c r="R113" s="1"/>
      <c r="S113" s="1"/>
      <c r="T113" s="1"/>
      <c r="U113" s="1"/>
      <c r="V113" s="1"/>
      <c r="W113" s="1"/>
      <c r="X113" s="1"/>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
      <c r="B118" s="1"/>
      <c r="C118" s="1"/>
      <c r="D118" s="1"/>
      <c r="E118" s="1"/>
      <c r="F118" s="1"/>
      <c r="G118" s="1"/>
      <c r="H118" s="1"/>
      <c r="I118" s="1"/>
      <c r="J118" s="1"/>
      <c r="K118" s="1"/>
      <c r="L118" s="1"/>
      <c r="O118" s="1"/>
      <c r="P118" s="1"/>
      <c r="Q118" s="1"/>
      <c r="R118" s="1"/>
      <c r="S118" s="1"/>
      <c r="T118" s="1"/>
      <c r="U118" s="1"/>
      <c r="V118" s="1"/>
      <c r="W118" s="1"/>
      <c r="X118" s="1"/>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F119" s="1"/>
      <c r="G119" s="1"/>
      <c r="H119" s="1"/>
      <c r="I119" s="1"/>
      <c r="J119" s="1"/>
      <c r="K119" s="1"/>
      <c r="L119" s="1"/>
      <c r="O119" s="1"/>
      <c r="P119" s="1"/>
      <c r="Q119" s="1"/>
      <c r="R119" s="1"/>
      <c r="S119" s="1"/>
      <c r="T119" s="1"/>
      <c r="U119" s="1"/>
      <c r="V119" s="1"/>
      <c r="W119" s="1"/>
      <c r="X119" s="1"/>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J120" s="1"/>
      <c r="K120" s="1"/>
      <c r="L120" s="1"/>
      <c r="M120" s="1"/>
      <c r="N120" s="1"/>
      <c r="O120" s="1"/>
      <c r="P120" s="1"/>
      <c r="Q120" s="1"/>
      <c r="R120" s="1"/>
      <c r="S120" s="1"/>
      <c r="T120" s="1"/>
      <c r="U120" s="1"/>
      <c r="V120" s="1"/>
      <c r="W120" s="1"/>
      <c r="X120" s="1"/>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sheetData>
  <mergeCells count="78">
    <mergeCell ref="A15:D15"/>
    <mergeCell ref="A1:H1"/>
    <mergeCell ref="A2:H2"/>
    <mergeCell ref="B5:J5"/>
    <mergeCell ref="A8:D8"/>
    <mergeCell ref="J8:M8"/>
    <mergeCell ref="A9:D9"/>
    <mergeCell ref="A10:D10"/>
    <mergeCell ref="A11:D11"/>
    <mergeCell ref="A12:D12"/>
    <mergeCell ref="A13:D13"/>
    <mergeCell ref="A14:D14"/>
    <mergeCell ref="A28:D28"/>
    <mergeCell ref="A16:D16"/>
    <mergeCell ref="O19:U19"/>
    <mergeCell ref="V19:X19"/>
    <mergeCell ref="A20:D20"/>
    <mergeCell ref="A21:D21"/>
    <mergeCell ref="A22:D22"/>
    <mergeCell ref="A23:D23"/>
    <mergeCell ref="A24:D24"/>
    <mergeCell ref="A25:D25"/>
    <mergeCell ref="A26:D26"/>
    <mergeCell ref="A27:D27"/>
    <mergeCell ref="A41:D41"/>
    <mergeCell ref="A29:D29"/>
    <mergeCell ref="A30:D30"/>
    <mergeCell ref="A31:D31"/>
    <mergeCell ref="A32:D32"/>
    <mergeCell ref="A33:D33"/>
    <mergeCell ref="A34:D34"/>
    <mergeCell ref="A35:D35"/>
    <mergeCell ref="A36:D36"/>
    <mergeCell ref="A38:D38"/>
    <mergeCell ref="A39:D39"/>
    <mergeCell ref="A40:D40"/>
    <mergeCell ref="A57:D57"/>
    <mergeCell ref="A42:D42"/>
    <mergeCell ref="A43:D43"/>
    <mergeCell ref="A46:D46"/>
    <mergeCell ref="A49:D49"/>
    <mergeCell ref="A50:D50"/>
    <mergeCell ref="A51:D51"/>
    <mergeCell ref="A52:D52"/>
    <mergeCell ref="A53:D53"/>
    <mergeCell ref="A54:D54"/>
    <mergeCell ref="A55:D55"/>
    <mergeCell ref="A56:D56"/>
    <mergeCell ref="A72:D72"/>
    <mergeCell ref="A61:D61"/>
    <mergeCell ref="A62:D62"/>
    <mergeCell ref="A63:D63"/>
    <mergeCell ref="A64:D64"/>
    <mergeCell ref="A65:D65"/>
    <mergeCell ref="A66:D66"/>
    <mergeCell ref="A67:D67"/>
    <mergeCell ref="A68:D68"/>
    <mergeCell ref="A69:D69"/>
    <mergeCell ref="A70:D70"/>
    <mergeCell ref="A71:D71"/>
    <mergeCell ref="A84:D84"/>
    <mergeCell ref="A73:D73"/>
    <mergeCell ref="A74:D74"/>
    <mergeCell ref="A75:D75"/>
    <mergeCell ref="A76:D76"/>
    <mergeCell ref="A77:D77"/>
    <mergeCell ref="A78:D78"/>
    <mergeCell ref="A79:D79"/>
    <mergeCell ref="A80:D80"/>
    <mergeCell ref="A81:D81"/>
    <mergeCell ref="A82:D82"/>
    <mergeCell ref="A83:D83"/>
    <mergeCell ref="A85:D85"/>
    <mergeCell ref="I88:I89"/>
    <mergeCell ref="J88:J89"/>
    <mergeCell ref="K88:K89"/>
    <mergeCell ref="N88:N89"/>
    <mergeCell ref="F89:G89"/>
  </mergeCells>
  <pageMargins left="0.7" right="0.7" top="0.75" bottom="0.75" header="0.3" footer="0.3"/>
  <pageSetup paperSize="9" scale="29" fitToWidth="0" orientation="landscape" horizontalDpi="300" verticalDpi="300" r:id="rId1"/>
  <rowBreaks count="1" manualBreakCount="1">
    <brk id="99"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7D160-8FC4-47F8-83D2-ACFD231225A2}">
  <sheetPr>
    <pageSetUpPr fitToPage="1"/>
  </sheetPr>
  <dimension ref="A1:BT147"/>
  <sheetViews>
    <sheetView view="pageBreakPreview" topLeftCell="A88" zoomScale="87" zoomScaleNormal="70" zoomScaleSheetLayoutView="87" workbookViewId="0">
      <selection activeCell="I31" sqref="I31"/>
    </sheetView>
  </sheetViews>
  <sheetFormatPr baseColWidth="10" defaultColWidth="10.7109375" defaultRowHeight="15"/>
  <cols>
    <col min="3" max="3" width="11.42578125" customWidth="1"/>
    <col min="4" max="4" width="21.7109375" bestFit="1" customWidth="1"/>
    <col min="5" max="6" width="11.42578125" customWidth="1"/>
    <col min="7" max="7" width="13.42578125" customWidth="1"/>
    <col min="8" max="8" width="15.42578125" customWidth="1"/>
    <col min="10" max="10" width="13" customWidth="1"/>
    <col min="11" max="12" width="13.42578125" customWidth="1"/>
    <col min="13" max="13" width="12.42578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137</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184</v>
      </c>
      <c r="B9" s="274"/>
      <c r="C9" s="274"/>
      <c r="D9" s="275"/>
      <c r="E9" s="4" t="s">
        <v>11</v>
      </c>
      <c r="F9" s="129">
        <v>6</v>
      </c>
      <c r="G9" s="129">
        <v>2540.0100000000002</v>
      </c>
      <c r="H9" s="148">
        <f>G9*F9</f>
        <v>15240.060000000001</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66" t="s">
        <v>185</v>
      </c>
      <c r="B10" s="267"/>
      <c r="C10" s="267"/>
      <c r="D10" s="268"/>
      <c r="E10" s="4" t="s">
        <v>11</v>
      </c>
      <c r="F10" s="129">
        <v>6</v>
      </c>
      <c r="G10" s="129">
        <v>1001</v>
      </c>
      <c r="H10" s="148">
        <f t="shared" ref="H10:H29" si="0">G10*F10</f>
        <v>6006</v>
      </c>
      <c r="I10" s="38"/>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66" t="s">
        <v>186</v>
      </c>
      <c r="B11" s="267"/>
      <c r="C11" s="267"/>
      <c r="D11" s="268"/>
      <c r="E11" s="4" t="s">
        <v>11</v>
      </c>
      <c r="F11" s="129">
        <v>4</v>
      </c>
      <c r="G11" s="129">
        <v>450.5</v>
      </c>
      <c r="H11" s="148">
        <f t="shared" si="0"/>
        <v>1802</v>
      </c>
      <c r="I11" s="38"/>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66" t="s">
        <v>187</v>
      </c>
      <c r="B12" s="267"/>
      <c r="C12" s="267"/>
      <c r="D12" s="268"/>
      <c r="E12" s="4" t="s">
        <v>11</v>
      </c>
      <c r="F12" s="129">
        <v>4</v>
      </c>
      <c r="G12" s="129">
        <v>136.52000000000001</v>
      </c>
      <c r="H12" s="148">
        <f t="shared" si="0"/>
        <v>546.08000000000004</v>
      </c>
      <c r="I12" s="38"/>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66" t="s">
        <v>188</v>
      </c>
      <c r="B13" s="267"/>
      <c r="C13" s="267"/>
      <c r="D13" s="268"/>
      <c r="E13" s="4" t="s">
        <v>11</v>
      </c>
      <c r="F13" s="129">
        <v>2</v>
      </c>
      <c r="G13" s="129">
        <v>620.97</v>
      </c>
      <c r="H13" s="148">
        <f t="shared" si="0"/>
        <v>1241.94</v>
      </c>
      <c r="I13" s="38"/>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66" t="s">
        <v>189</v>
      </c>
      <c r="B14" s="267"/>
      <c r="C14" s="267"/>
      <c r="D14" s="268"/>
      <c r="E14" s="4" t="s">
        <v>11</v>
      </c>
      <c r="F14" s="129">
        <v>6</v>
      </c>
      <c r="G14" s="129">
        <v>382.32</v>
      </c>
      <c r="H14" s="148">
        <f t="shared" si="0"/>
        <v>2293.92</v>
      </c>
      <c r="I14" s="38"/>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66" t="s">
        <v>190</v>
      </c>
      <c r="B15" s="267"/>
      <c r="C15" s="267"/>
      <c r="D15" s="268"/>
      <c r="E15" s="4" t="s">
        <v>11</v>
      </c>
      <c r="F15" s="129">
        <v>6</v>
      </c>
      <c r="G15" s="129">
        <v>200</v>
      </c>
      <c r="H15" s="148">
        <f t="shared" si="0"/>
        <v>1200</v>
      </c>
      <c r="I15" s="38"/>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t="s">
        <v>191</v>
      </c>
      <c r="B16" s="267"/>
      <c r="C16" s="267"/>
      <c r="D16" s="268"/>
      <c r="E16" s="4" t="s">
        <v>11</v>
      </c>
      <c r="F16" s="129">
        <v>6</v>
      </c>
      <c r="G16" s="129">
        <v>70</v>
      </c>
      <c r="H16" s="148">
        <f t="shared" si="0"/>
        <v>420</v>
      </c>
      <c r="I16" s="38"/>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266" t="s">
        <v>192</v>
      </c>
      <c r="B17" s="267"/>
      <c r="C17" s="267"/>
      <c r="D17" s="268"/>
      <c r="E17" s="4" t="s">
        <v>11</v>
      </c>
      <c r="F17" s="129">
        <v>2</v>
      </c>
      <c r="G17" s="129">
        <v>467.05</v>
      </c>
      <c r="H17" s="148">
        <f t="shared" si="0"/>
        <v>934.1</v>
      </c>
      <c r="I17" s="38"/>
      <c r="J17" s="16"/>
      <c r="K17" s="139"/>
      <c r="L17" s="139"/>
      <c r="M17" s="139"/>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2" t="s">
        <v>203</v>
      </c>
      <c r="B18" s="267"/>
      <c r="C18" s="267"/>
      <c r="D18" s="268"/>
      <c r="E18" s="4" t="s">
        <v>11</v>
      </c>
      <c r="F18" s="129">
        <v>80</v>
      </c>
      <c r="G18" s="129">
        <v>495.41</v>
      </c>
      <c r="H18" s="148">
        <f t="shared" si="0"/>
        <v>39632.800000000003</v>
      </c>
      <c r="I18" s="38"/>
      <c r="J18" s="16"/>
      <c r="K18" s="139"/>
      <c r="L18" s="139"/>
      <c r="M18" s="139"/>
      <c r="N18" s="139"/>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266" t="s">
        <v>193</v>
      </c>
      <c r="B19" s="267"/>
      <c r="C19" s="267"/>
      <c r="D19" s="268"/>
      <c r="E19" s="4" t="s">
        <v>11</v>
      </c>
      <c r="F19" s="129">
        <v>4</v>
      </c>
      <c r="G19" s="129">
        <v>212.43</v>
      </c>
      <c r="H19" s="148">
        <f t="shared" si="0"/>
        <v>849.72</v>
      </c>
      <c r="I19" s="38"/>
      <c r="J19" s="16"/>
      <c r="K19" s="139"/>
      <c r="L19" s="139"/>
      <c r="M19" s="139"/>
      <c r="N19" s="139"/>
      <c r="O19" s="16"/>
      <c r="P19" s="16"/>
      <c r="Q19" s="16"/>
      <c r="R19" s="16"/>
      <c r="S19" s="16"/>
      <c r="T19" s="16"/>
      <c r="U19" s="16"/>
      <c r="V19" s="16"/>
      <c r="W19" s="16"/>
      <c r="X19" s="16"/>
      <c r="Y19" s="1"/>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15.75">
      <c r="A20" s="266" t="s">
        <v>205</v>
      </c>
      <c r="B20" s="267"/>
      <c r="C20" s="267"/>
      <c r="D20" s="268"/>
      <c r="E20" s="4" t="s">
        <v>11</v>
      </c>
      <c r="F20" s="129">
        <v>40</v>
      </c>
      <c r="G20" s="129">
        <v>15</v>
      </c>
      <c r="H20" s="148">
        <f t="shared" si="0"/>
        <v>600</v>
      </c>
      <c r="I20" s="38"/>
      <c r="J20" s="16"/>
      <c r="K20" s="139"/>
      <c r="L20" s="139"/>
      <c r="M20" s="139"/>
      <c r="N20" s="139"/>
      <c r="O20" s="16"/>
      <c r="P20" s="16"/>
      <c r="Q20" s="16"/>
      <c r="R20" s="16"/>
      <c r="S20" s="16"/>
      <c r="T20" s="16"/>
      <c r="U20" s="16"/>
      <c r="V20" s="16"/>
      <c r="W20" s="16"/>
      <c r="X20" s="16"/>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66" t="s">
        <v>206</v>
      </c>
      <c r="B21" s="267"/>
      <c r="C21" s="267"/>
      <c r="D21" s="268"/>
      <c r="E21" s="4" t="s">
        <v>11</v>
      </c>
      <c r="F21" s="129">
        <v>40</v>
      </c>
      <c r="G21" s="129">
        <v>15</v>
      </c>
      <c r="H21" s="148">
        <f t="shared" si="0"/>
        <v>600</v>
      </c>
      <c r="I21" s="38"/>
      <c r="J21" s="16"/>
      <c r="K21" s="139"/>
      <c r="L21" s="139"/>
      <c r="M21" s="139"/>
      <c r="N21" s="139"/>
      <c r="O21" s="16"/>
      <c r="P21" s="16"/>
      <c r="Q21" s="16"/>
      <c r="R21" s="16"/>
      <c r="S21" s="16"/>
      <c r="T21" s="16"/>
      <c r="U21" s="16"/>
      <c r="V21" s="16"/>
      <c r="W21" s="16"/>
      <c r="X21" s="16"/>
      <c r="Y21" s="1"/>
      <c r="Z21" s="120"/>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row>
    <row r="22" spans="1:72" ht="15.75">
      <c r="A22" s="266" t="s">
        <v>194</v>
      </c>
      <c r="B22" s="267"/>
      <c r="C22" s="267"/>
      <c r="D22" s="268"/>
      <c r="E22" s="4" t="s">
        <v>11</v>
      </c>
      <c r="F22" s="129">
        <v>2</v>
      </c>
      <c r="G22" s="129">
        <v>698.25</v>
      </c>
      <c r="H22" s="148">
        <f t="shared" si="0"/>
        <v>1396.5</v>
      </c>
      <c r="I22" s="134"/>
      <c r="J22" s="16"/>
      <c r="K22" s="139"/>
      <c r="L22" s="139"/>
      <c r="M22" s="139"/>
      <c r="N22" s="139"/>
      <c r="O22" s="16"/>
      <c r="P22" s="16"/>
      <c r="Q22" s="16"/>
      <c r="R22" s="16"/>
      <c r="S22" s="16"/>
      <c r="T22" s="16"/>
      <c r="U22" s="16"/>
      <c r="V22" s="16"/>
      <c r="W22" s="16"/>
      <c r="X22" s="16"/>
      <c r="Y22" s="1"/>
      <c r="Z22" s="120"/>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row>
    <row r="23" spans="1:72" ht="15.75">
      <c r="A23" s="266" t="s">
        <v>204</v>
      </c>
      <c r="B23" s="267"/>
      <c r="C23" s="267"/>
      <c r="D23" s="268"/>
      <c r="E23" s="4" t="s">
        <v>183</v>
      </c>
      <c r="F23" s="129">
        <v>1</v>
      </c>
      <c r="G23" s="129">
        <v>500</v>
      </c>
      <c r="H23" s="148">
        <f t="shared" si="0"/>
        <v>500</v>
      </c>
      <c r="I23" s="134"/>
      <c r="J23" s="16"/>
      <c r="K23" s="139"/>
      <c r="L23" s="139"/>
      <c r="M23" s="139"/>
      <c r="N23" s="139"/>
      <c r="O23" s="16"/>
      <c r="P23" s="16"/>
      <c r="Q23" s="16"/>
      <c r="R23" s="16"/>
      <c r="S23" s="16"/>
      <c r="T23" s="16"/>
      <c r="U23" s="16"/>
      <c r="V23" s="16"/>
      <c r="W23" s="16"/>
      <c r="X23" s="16"/>
      <c r="Y23" s="1"/>
      <c r="Z23" s="120"/>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row>
    <row r="24" spans="1:72" ht="15.75">
      <c r="A24" s="266" t="s">
        <v>195</v>
      </c>
      <c r="B24" s="267"/>
      <c r="C24" s="267"/>
      <c r="D24" s="268"/>
      <c r="E24" s="4" t="s">
        <v>11</v>
      </c>
      <c r="F24" s="129">
        <v>1</v>
      </c>
      <c r="G24" s="129">
        <v>160.08000000000001</v>
      </c>
      <c r="H24" s="148">
        <f t="shared" si="0"/>
        <v>160.08000000000001</v>
      </c>
      <c r="I24" s="134"/>
      <c r="J24" s="16"/>
      <c r="K24" s="139"/>
      <c r="L24" s="139"/>
      <c r="M24" s="139"/>
      <c r="N24" s="139"/>
      <c r="O24" s="16"/>
      <c r="P24" s="16"/>
      <c r="Q24" s="16"/>
      <c r="R24" s="16"/>
      <c r="S24" s="16"/>
      <c r="T24" s="16"/>
      <c r="U24" s="16"/>
      <c r="V24" s="16"/>
      <c r="W24" s="16"/>
      <c r="X24" s="16"/>
      <c r="Y24" s="1"/>
      <c r="Z24" s="120"/>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row>
    <row r="25" spans="1:72" ht="15.75">
      <c r="A25" s="266" t="s">
        <v>197</v>
      </c>
      <c r="B25" s="267"/>
      <c r="C25" s="267"/>
      <c r="D25" s="268"/>
      <c r="E25" s="4" t="s">
        <v>196</v>
      </c>
      <c r="F25" s="129">
        <v>1</v>
      </c>
      <c r="G25" s="129">
        <v>12.63</v>
      </c>
      <c r="H25" s="148">
        <f t="shared" si="0"/>
        <v>12.63</v>
      </c>
      <c r="I25" s="134"/>
      <c r="J25" s="16"/>
      <c r="K25" s="139"/>
      <c r="L25" s="280" t="s">
        <v>158</v>
      </c>
      <c r="M25" s="280"/>
      <c r="N25" s="280"/>
      <c r="O25" s="280"/>
      <c r="P25" s="280"/>
      <c r="Q25" s="280"/>
      <c r="R25" s="16"/>
      <c r="S25" s="16"/>
      <c r="T25" s="16"/>
      <c r="U25" s="16"/>
      <c r="V25" s="16"/>
      <c r="W25" s="16"/>
      <c r="X25" s="16"/>
      <c r="Y25" s="1"/>
      <c r="Z25" s="120"/>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row>
    <row r="26" spans="1:72" ht="15.75">
      <c r="A26" s="272" t="s">
        <v>198</v>
      </c>
      <c r="B26" s="267"/>
      <c r="C26" s="267"/>
      <c r="D26" s="268"/>
      <c r="E26" s="4" t="s">
        <v>11</v>
      </c>
      <c r="F26" s="129">
        <v>1</v>
      </c>
      <c r="G26" s="129">
        <v>27.6</v>
      </c>
      <c r="H26" s="148">
        <f t="shared" si="0"/>
        <v>27.6</v>
      </c>
      <c r="I26" s="134"/>
      <c r="J26" s="16"/>
      <c r="K26" s="139"/>
      <c r="L26" s="280"/>
      <c r="M26" s="280"/>
      <c r="N26" s="280"/>
      <c r="O26" s="280"/>
      <c r="P26" s="280"/>
      <c r="Q26" s="280"/>
      <c r="R26" s="16"/>
      <c r="S26" s="16"/>
      <c r="T26" s="16"/>
      <c r="U26" s="16"/>
      <c r="V26" s="16"/>
      <c r="W26" s="16"/>
      <c r="X26" s="16"/>
      <c r="Y26" s="1"/>
      <c r="Z26" s="120"/>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row>
    <row r="27" spans="1:72" ht="15.75">
      <c r="A27" s="266" t="s">
        <v>199</v>
      </c>
      <c r="B27" s="267"/>
      <c r="C27" s="267"/>
      <c r="D27" s="268"/>
      <c r="E27" s="4" t="s">
        <v>11</v>
      </c>
      <c r="F27" s="129">
        <v>1</v>
      </c>
      <c r="G27" s="129">
        <v>70.34</v>
      </c>
      <c r="H27" s="148">
        <f t="shared" si="0"/>
        <v>70.34</v>
      </c>
      <c r="I27" s="134"/>
      <c r="J27" s="16"/>
      <c r="K27" s="139"/>
      <c r="L27" s="280"/>
      <c r="M27" s="280"/>
      <c r="N27" s="280"/>
      <c r="O27" s="280"/>
      <c r="P27" s="280"/>
      <c r="Q27" s="280"/>
      <c r="R27" s="16"/>
      <c r="S27" s="16"/>
      <c r="T27" s="16"/>
      <c r="U27" s="16"/>
      <c r="V27" s="16"/>
      <c r="W27" s="16"/>
      <c r="X27" s="16"/>
      <c r="Y27" s="1"/>
      <c r="Z27" s="120"/>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row>
    <row r="28" spans="1:72" ht="15.75">
      <c r="A28" s="266" t="s">
        <v>201</v>
      </c>
      <c r="B28" s="267"/>
      <c r="C28" s="267"/>
      <c r="D28" s="268"/>
      <c r="E28" s="4" t="s">
        <v>200</v>
      </c>
      <c r="F28" s="129">
        <v>1</v>
      </c>
      <c r="G28" s="129">
        <v>897.84</v>
      </c>
      <c r="H28" s="148">
        <f t="shared" si="0"/>
        <v>897.84</v>
      </c>
      <c r="I28" s="134"/>
      <c r="J28" s="16"/>
      <c r="K28" s="139"/>
      <c r="L28" s="280"/>
      <c r="M28" s="280"/>
      <c r="N28" s="280"/>
      <c r="O28" s="280"/>
      <c r="P28" s="280"/>
      <c r="Q28" s="280"/>
      <c r="R28" s="16"/>
      <c r="S28" s="16"/>
      <c r="T28" s="16"/>
      <c r="U28" s="16"/>
      <c r="V28" s="16"/>
      <c r="W28" s="16"/>
      <c r="X28" s="16"/>
      <c r="Y28" s="1"/>
      <c r="Z28" s="120"/>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row>
    <row r="29" spans="1:72" ht="15.75">
      <c r="A29" s="266" t="s">
        <v>202</v>
      </c>
      <c r="B29" s="267"/>
      <c r="C29" s="267"/>
      <c r="D29" s="268"/>
      <c r="E29" s="4" t="s">
        <v>11</v>
      </c>
      <c r="F29" s="129">
        <v>1</v>
      </c>
      <c r="G29" s="129">
        <v>48000</v>
      </c>
      <c r="H29" s="148">
        <f t="shared" si="0"/>
        <v>48000</v>
      </c>
      <c r="I29" s="134">
        <f>H29*1.455</f>
        <v>69840</v>
      </c>
      <c r="J29" s="16"/>
      <c r="K29" s="139"/>
      <c r="L29" s="139"/>
      <c r="M29" s="139"/>
      <c r="N29" s="139"/>
      <c r="O29" s="16"/>
      <c r="P29" s="16"/>
      <c r="Q29" s="16"/>
      <c r="R29" s="16"/>
      <c r="S29" s="16"/>
      <c r="T29" s="16"/>
      <c r="U29" s="16"/>
      <c r="V29" s="16"/>
      <c r="W29" s="16"/>
      <c r="X29" s="16"/>
      <c r="Y29" s="1"/>
      <c r="Z29" s="120"/>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row>
    <row r="30" spans="1:72" ht="15.75">
      <c r="A30" s="16"/>
      <c r="B30" s="16"/>
      <c r="C30" s="16"/>
      <c r="D30" s="16"/>
      <c r="E30" s="16"/>
      <c r="F30" s="16"/>
      <c r="G30" s="6" t="s">
        <v>12</v>
      </c>
      <c r="H30" s="6">
        <f>SUM(H9:H29)</f>
        <v>122431.61</v>
      </c>
      <c r="I30" s="134"/>
      <c r="J30" s="2"/>
      <c r="K30" s="139"/>
      <c r="L30" s="139"/>
      <c r="M30" s="143"/>
      <c r="N30" s="139"/>
      <c r="O30" s="16"/>
      <c r="P30" s="16"/>
      <c r="Q30" s="16"/>
      <c r="R30" s="16"/>
      <c r="S30" s="16"/>
      <c r="T30" s="16"/>
      <c r="U30" s="16"/>
      <c r="V30" s="16"/>
      <c r="W30" s="16"/>
      <c r="X30" s="16"/>
      <c r="Y30" s="1"/>
      <c r="Z30" s="120"/>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row>
    <row r="31" spans="1:72" ht="15.75">
      <c r="A31" s="27"/>
      <c r="B31" s="16"/>
      <c r="C31" s="16"/>
      <c r="D31" s="16"/>
      <c r="E31" s="16"/>
      <c r="F31" s="16"/>
      <c r="G31" s="16"/>
      <c r="H31" s="30"/>
      <c r="I31" s="30"/>
      <c r="J31" s="144"/>
      <c r="K31" s="144"/>
      <c r="L31" s="16"/>
      <c r="M31" s="3"/>
      <c r="N31" s="16"/>
      <c r="O31" s="16"/>
      <c r="P31" s="16"/>
      <c r="Q31" s="16"/>
      <c r="R31" s="16"/>
      <c r="S31" s="16"/>
      <c r="T31" s="16"/>
      <c r="U31" s="16"/>
      <c r="V31" s="16"/>
      <c r="W31" s="16"/>
      <c r="X31" s="16"/>
      <c r="Y31" s="1"/>
      <c r="Z31" s="120"/>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row>
    <row r="32" spans="1:72" ht="15.75">
      <c r="A32" s="3" t="s">
        <v>13</v>
      </c>
      <c r="B32" s="7"/>
      <c r="C32" s="7"/>
      <c r="D32" s="7"/>
      <c r="E32" s="7"/>
      <c r="F32" s="7"/>
      <c r="G32" s="8"/>
      <c r="H32" s="9"/>
      <c r="I32" s="9"/>
      <c r="J32" s="10"/>
      <c r="K32" s="7"/>
      <c r="L32" s="7"/>
      <c r="M32" s="7"/>
      <c r="N32" s="7"/>
      <c r="O32" s="269" t="s">
        <v>14</v>
      </c>
      <c r="P32" s="270"/>
      <c r="Q32" s="270"/>
      <c r="R32" s="270"/>
      <c r="S32" s="270"/>
      <c r="T32" s="270"/>
      <c r="U32" s="271"/>
      <c r="V32" s="263" t="s">
        <v>15</v>
      </c>
      <c r="W32" s="263"/>
      <c r="X32" s="264"/>
      <c r="Y32" s="1" t="s">
        <v>157</v>
      </c>
      <c r="Z32" s="120"/>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row>
    <row r="33" spans="1:72" ht="31.5">
      <c r="A33" s="265" t="s">
        <v>16</v>
      </c>
      <c r="B33" s="265"/>
      <c r="C33" s="265"/>
      <c r="D33" s="265"/>
      <c r="E33" s="121" t="s">
        <v>8</v>
      </c>
      <c r="F33" s="121" t="s">
        <v>9</v>
      </c>
      <c r="G33" s="121" t="s">
        <v>159</v>
      </c>
      <c r="H33" s="121" t="s">
        <v>0</v>
      </c>
      <c r="I33" s="121" t="s">
        <v>9</v>
      </c>
      <c r="J33" s="121" t="s">
        <v>17</v>
      </c>
      <c r="K33" s="121" t="s">
        <v>0</v>
      </c>
      <c r="L33" s="121" t="s">
        <v>9</v>
      </c>
      <c r="M33" s="11" t="s">
        <v>160</v>
      </c>
      <c r="N33" s="121" t="s">
        <v>0</v>
      </c>
      <c r="O33" s="121" t="s">
        <v>18</v>
      </c>
      <c r="P33" s="121" t="s">
        <v>19</v>
      </c>
      <c r="Q33" s="121" t="s">
        <v>20</v>
      </c>
      <c r="R33" s="121" t="s">
        <v>21</v>
      </c>
      <c r="S33" s="121" t="s">
        <v>22</v>
      </c>
      <c r="T33" s="121" t="s">
        <v>23</v>
      </c>
      <c r="U33" s="121" t="s">
        <v>24</v>
      </c>
      <c r="V33" s="11" t="s">
        <v>25</v>
      </c>
      <c r="W33" s="11" t="s">
        <v>24</v>
      </c>
      <c r="X33" s="11" t="s">
        <v>26</v>
      </c>
      <c r="Y33" s="1"/>
      <c r="Z33" s="120"/>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row>
    <row r="34" spans="1:72" ht="15.75">
      <c r="A34" s="242" t="s">
        <v>30</v>
      </c>
      <c r="B34" s="243"/>
      <c r="C34" s="243"/>
      <c r="D34" s="244"/>
      <c r="E34" s="124" t="s">
        <v>28</v>
      </c>
      <c r="F34" s="128"/>
      <c r="G34" s="12">
        <v>390.39</v>
      </c>
      <c r="H34" s="12">
        <f t="shared" ref="H34:H48" si="1">F34*G34</f>
        <v>0</v>
      </c>
      <c r="I34" s="128"/>
      <c r="J34" s="13">
        <v>358.81</v>
      </c>
      <c r="K34" s="13">
        <f t="shared" ref="K34:K56" si="2">I34*J34</f>
        <v>0</v>
      </c>
      <c r="L34" s="129"/>
      <c r="M34" s="13">
        <v>538.27</v>
      </c>
      <c r="N34" s="13">
        <f t="shared" ref="N34:N56" si="3">L34*M34</f>
        <v>0</v>
      </c>
      <c r="O34" s="107"/>
      <c r="P34" s="107"/>
      <c r="Q34" s="107"/>
      <c r="R34" s="107"/>
      <c r="S34" s="107"/>
      <c r="T34" s="107"/>
      <c r="U34" s="107"/>
      <c r="V34" s="15">
        <f t="shared" ref="V34:V56" si="4">+O34+P34+Q34+R34+S34+T34+U34-W34-X34</f>
        <v>0</v>
      </c>
      <c r="W34" s="107"/>
      <c r="X34" s="107"/>
      <c r="Y34" s="16"/>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ht="15.75">
      <c r="A35" s="260" t="s">
        <v>163</v>
      </c>
      <c r="B35" s="260"/>
      <c r="C35" s="260"/>
      <c r="D35" s="260"/>
      <c r="E35" s="124" t="s">
        <v>28</v>
      </c>
      <c r="F35" s="128"/>
      <c r="G35" s="12">
        <v>243.45</v>
      </c>
      <c r="H35" s="12">
        <f t="shared" si="1"/>
        <v>0</v>
      </c>
      <c r="I35" s="128"/>
      <c r="J35" s="13">
        <v>211.59</v>
      </c>
      <c r="K35" s="13">
        <f t="shared" si="2"/>
        <v>0</v>
      </c>
      <c r="L35" s="129"/>
      <c r="M35" s="13">
        <v>317.39</v>
      </c>
      <c r="N35" s="13">
        <f t="shared" si="3"/>
        <v>0</v>
      </c>
      <c r="O35" s="107"/>
      <c r="P35" s="107"/>
      <c r="Q35" s="107"/>
      <c r="R35" s="107"/>
      <c r="S35" s="107"/>
      <c r="T35" s="107"/>
      <c r="U35" s="107"/>
      <c r="V35" s="15">
        <f t="shared" si="4"/>
        <v>0</v>
      </c>
      <c r="W35" s="107"/>
      <c r="X35" s="107"/>
      <c r="Y35" s="16" t="s">
        <v>168</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s="102" customFormat="1" ht="15.75">
      <c r="A36" s="242" t="s">
        <v>31</v>
      </c>
      <c r="B36" s="243"/>
      <c r="C36" s="243"/>
      <c r="D36" s="244"/>
      <c r="E36" s="124" t="s">
        <v>28</v>
      </c>
      <c r="F36" s="128"/>
      <c r="G36" s="14">
        <v>390.39</v>
      </c>
      <c r="H36" s="12">
        <f t="shared" si="1"/>
        <v>0</v>
      </c>
      <c r="I36" s="128"/>
      <c r="J36" s="13">
        <v>358.81</v>
      </c>
      <c r="K36" s="13">
        <f t="shared" si="2"/>
        <v>0</v>
      </c>
      <c r="L36" s="129"/>
      <c r="M36" s="13">
        <v>538.22</v>
      </c>
      <c r="N36" s="13">
        <f t="shared" si="3"/>
        <v>0</v>
      </c>
      <c r="O36" s="107"/>
      <c r="P36" s="107"/>
      <c r="Q36" s="107"/>
      <c r="R36" s="107"/>
      <c r="S36" s="107"/>
      <c r="T36" s="107"/>
      <c r="U36" s="107"/>
      <c r="V36" s="15">
        <f t="shared" si="4"/>
        <v>0</v>
      </c>
      <c r="W36" s="107"/>
      <c r="X36" s="107"/>
      <c r="Y36" s="7" t="s">
        <v>161</v>
      </c>
      <c r="Z36" s="101"/>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row>
    <row r="37" spans="1:72" s="106" customFormat="1" ht="15.75">
      <c r="A37" s="242" t="s">
        <v>32</v>
      </c>
      <c r="B37" s="243"/>
      <c r="C37" s="243"/>
      <c r="D37" s="244"/>
      <c r="E37" s="124" t="s">
        <v>28</v>
      </c>
      <c r="F37" s="128"/>
      <c r="G37" s="14">
        <v>231.67</v>
      </c>
      <c r="H37" s="12">
        <f t="shared" si="1"/>
        <v>0</v>
      </c>
      <c r="I37" s="128"/>
      <c r="J37" s="13">
        <v>197.63</v>
      </c>
      <c r="K37" s="13">
        <f t="shared" si="2"/>
        <v>0</v>
      </c>
      <c r="L37" s="129"/>
      <c r="M37" s="13">
        <v>296.45</v>
      </c>
      <c r="N37" s="13">
        <f t="shared" si="3"/>
        <v>0</v>
      </c>
      <c r="O37" s="107"/>
      <c r="P37" s="107"/>
      <c r="Q37" s="107"/>
      <c r="R37" s="107"/>
      <c r="S37" s="107"/>
      <c r="T37" s="107"/>
      <c r="U37" s="107"/>
      <c r="V37" s="15">
        <f t="shared" si="4"/>
        <v>0</v>
      </c>
      <c r="W37" s="107"/>
      <c r="X37" s="107"/>
      <c r="Y37" s="104" t="s">
        <v>162</v>
      </c>
      <c r="Z37" s="105"/>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c r="BO37" s="104"/>
      <c r="BP37" s="104"/>
      <c r="BQ37" s="104"/>
      <c r="BR37" s="104"/>
      <c r="BS37" s="104"/>
      <c r="BT37" s="104"/>
    </row>
    <row r="38" spans="1:72" ht="15.75">
      <c r="A38" s="242" t="s">
        <v>33</v>
      </c>
      <c r="B38" s="243"/>
      <c r="C38" s="243"/>
      <c r="D38" s="244"/>
      <c r="E38" s="124" t="s">
        <v>28</v>
      </c>
      <c r="F38" s="128"/>
      <c r="G38" s="14">
        <v>310.62</v>
      </c>
      <c r="H38" s="12">
        <f t="shared" si="1"/>
        <v>0</v>
      </c>
      <c r="I38" s="128"/>
      <c r="J38" s="13">
        <v>291.24</v>
      </c>
      <c r="K38" s="13">
        <f t="shared" si="2"/>
        <v>0</v>
      </c>
      <c r="L38" s="129"/>
      <c r="M38" s="13">
        <v>436.87</v>
      </c>
      <c r="N38" s="13">
        <f t="shared" si="3"/>
        <v>0</v>
      </c>
      <c r="O38" s="107"/>
      <c r="P38" s="107"/>
      <c r="Q38" s="107"/>
      <c r="R38" s="107"/>
      <c r="S38" s="107"/>
      <c r="T38" s="107"/>
      <c r="U38" s="107"/>
      <c r="V38" s="15">
        <f t="shared" si="4"/>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s="100" customFormat="1" ht="15.75">
      <c r="A39" s="242" t="s">
        <v>34</v>
      </c>
      <c r="B39" s="243"/>
      <c r="C39" s="243"/>
      <c r="D39" s="244"/>
      <c r="E39" s="124" t="s">
        <v>28</v>
      </c>
      <c r="F39" s="128"/>
      <c r="G39" s="14">
        <v>310.62</v>
      </c>
      <c r="H39" s="12">
        <f t="shared" si="1"/>
        <v>0</v>
      </c>
      <c r="I39" s="128"/>
      <c r="J39" s="13">
        <v>291.24</v>
      </c>
      <c r="K39" s="13">
        <f t="shared" si="2"/>
        <v>0</v>
      </c>
      <c r="L39" s="129"/>
      <c r="M39" s="13">
        <v>436.87</v>
      </c>
      <c r="N39" s="13">
        <f t="shared" si="3"/>
        <v>0</v>
      </c>
      <c r="O39" s="107"/>
      <c r="P39" s="107"/>
      <c r="Q39" s="107"/>
      <c r="R39" s="107"/>
      <c r="S39" s="107"/>
      <c r="T39" s="107"/>
      <c r="U39" s="107"/>
      <c r="V39" s="15">
        <f t="shared" si="4"/>
        <v>0</v>
      </c>
      <c r="W39" s="107"/>
      <c r="X39" s="107"/>
      <c r="Y39" s="16" t="s">
        <v>164</v>
      </c>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s="106" customFormat="1" ht="15.75">
      <c r="A40" s="260" t="s">
        <v>128</v>
      </c>
      <c r="B40" s="260"/>
      <c r="C40" s="260"/>
      <c r="D40" s="260"/>
      <c r="E40" s="124" t="s">
        <v>28</v>
      </c>
      <c r="F40" s="128"/>
      <c r="G40" s="14"/>
      <c r="H40" s="12">
        <f t="shared" si="1"/>
        <v>0</v>
      </c>
      <c r="I40" s="128"/>
      <c r="J40" s="13">
        <v>0</v>
      </c>
      <c r="K40" s="13">
        <f t="shared" si="2"/>
        <v>0</v>
      </c>
      <c r="L40" s="129"/>
      <c r="M40" s="13">
        <v>0</v>
      </c>
      <c r="N40" s="13">
        <f t="shared" si="3"/>
        <v>0</v>
      </c>
      <c r="O40" s="107"/>
      <c r="P40" s="107"/>
      <c r="Q40" s="107"/>
      <c r="R40" s="107"/>
      <c r="S40" s="107"/>
      <c r="T40" s="108"/>
      <c r="U40" s="107"/>
      <c r="V40" s="15">
        <f t="shared" si="4"/>
        <v>0</v>
      </c>
      <c r="W40" s="107"/>
      <c r="X40" s="107"/>
      <c r="Y40" s="104"/>
      <c r="Z40" s="105"/>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c r="BQ40" s="104"/>
      <c r="BR40" s="104"/>
      <c r="BS40" s="104"/>
      <c r="BT40" s="104"/>
    </row>
    <row r="41" spans="1:72" ht="15.75">
      <c r="A41" s="242" t="s">
        <v>35</v>
      </c>
      <c r="B41" s="243"/>
      <c r="C41" s="243"/>
      <c r="D41" s="244"/>
      <c r="E41" s="124" t="s">
        <v>28</v>
      </c>
      <c r="F41" s="128"/>
      <c r="G41" s="14">
        <v>199.6</v>
      </c>
      <c r="H41" s="14">
        <f t="shared" si="1"/>
        <v>0</v>
      </c>
      <c r="I41" s="128"/>
      <c r="J41" s="13">
        <v>159.6</v>
      </c>
      <c r="K41" s="13">
        <f t="shared" si="2"/>
        <v>0</v>
      </c>
      <c r="L41" s="129"/>
      <c r="M41" s="13">
        <v>239.4</v>
      </c>
      <c r="N41" s="13">
        <f t="shared" si="3"/>
        <v>0</v>
      </c>
      <c r="O41" s="107"/>
      <c r="P41" s="107"/>
      <c r="Q41" s="107"/>
      <c r="R41" s="107"/>
      <c r="S41" s="107"/>
      <c r="T41" s="108"/>
      <c r="U41" s="107"/>
      <c r="V41" s="15">
        <f t="shared" si="4"/>
        <v>0</v>
      </c>
      <c r="W41" s="107"/>
      <c r="X41" s="107"/>
      <c r="Y41" s="16"/>
      <c r="Z41" s="17"/>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row>
    <row r="42" spans="1:72" s="106" customFormat="1" ht="15.75">
      <c r="A42" s="260" t="s">
        <v>129</v>
      </c>
      <c r="B42" s="260"/>
      <c r="C42" s="260"/>
      <c r="D42" s="260"/>
      <c r="E42" s="124" t="s">
        <v>28</v>
      </c>
      <c r="F42" s="128"/>
      <c r="G42" s="14">
        <v>199.6</v>
      </c>
      <c r="H42" s="14">
        <f t="shared" si="1"/>
        <v>0</v>
      </c>
      <c r="I42" s="128"/>
      <c r="J42" s="13">
        <v>159.6</v>
      </c>
      <c r="K42" s="13">
        <f t="shared" si="2"/>
        <v>0</v>
      </c>
      <c r="L42" s="129"/>
      <c r="M42" s="13">
        <v>239.4</v>
      </c>
      <c r="N42" s="13">
        <f t="shared" si="3"/>
        <v>0</v>
      </c>
      <c r="O42" s="107"/>
      <c r="P42" s="107"/>
      <c r="Q42" s="107"/>
      <c r="R42" s="107"/>
      <c r="S42" s="107"/>
      <c r="T42" s="108"/>
      <c r="U42" s="107"/>
      <c r="V42" s="15">
        <f t="shared" si="4"/>
        <v>0</v>
      </c>
      <c r="W42" s="107"/>
      <c r="X42" s="107"/>
      <c r="Y42" s="104"/>
      <c r="Z42" s="105"/>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c r="BO42" s="104"/>
      <c r="BP42" s="104"/>
      <c r="BQ42" s="104"/>
      <c r="BR42" s="104"/>
      <c r="BS42" s="104"/>
      <c r="BT42" s="104"/>
    </row>
    <row r="43" spans="1:72" s="100" customFormat="1" ht="15.75">
      <c r="A43" s="260" t="s">
        <v>36</v>
      </c>
      <c r="B43" s="260"/>
      <c r="C43" s="260"/>
      <c r="D43" s="260"/>
      <c r="E43" s="124" t="s">
        <v>28</v>
      </c>
      <c r="F43" s="128"/>
      <c r="G43" s="14">
        <v>199.6</v>
      </c>
      <c r="H43" s="14">
        <f t="shared" si="1"/>
        <v>0</v>
      </c>
      <c r="I43" s="128"/>
      <c r="J43" s="13">
        <v>159.6</v>
      </c>
      <c r="K43" s="13">
        <f t="shared" si="2"/>
        <v>0</v>
      </c>
      <c r="L43" s="129"/>
      <c r="M43" s="13">
        <v>239.4</v>
      </c>
      <c r="N43" s="13">
        <f t="shared" si="3"/>
        <v>0</v>
      </c>
      <c r="O43" s="107"/>
      <c r="P43" s="107"/>
      <c r="Q43" s="107"/>
      <c r="R43" s="107"/>
      <c r="S43" s="107"/>
      <c r="T43" s="108"/>
      <c r="U43" s="107"/>
      <c r="V43" s="15">
        <f t="shared" si="4"/>
        <v>0</v>
      </c>
      <c r="W43" s="107"/>
      <c r="X43" s="107"/>
      <c r="Y43" s="16"/>
      <c r="Z43" s="17"/>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row>
    <row r="44" spans="1:72" s="100" customFormat="1" ht="15.75">
      <c r="A44" s="260" t="s">
        <v>37</v>
      </c>
      <c r="B44" s="260"/>
      <c r="C44" s="260"/>
      <c r="D44" s="260"/>
      <c r="E44" s="124" t="s">
        <v>28</v>
      </c>
      <c r="F44" s="128"/>
      <c r="G44" s="14">
        <v>211.15</v>
      </c>
      <c r="H44" s="12">
        <f t="shared" si="1"/>
        <v>0</v>
      </c>
      <c r="I44" s="128"/>
      <c r="J44" s="13">
        <v>173.29</v>
      </c>
      <c r="K44" s="13">
        <f t="shared" si="2"/>
        <v>0</v>
      </c>
      <c r="L44" s="129"/>
      <c r="M44" s="13">
        <v>259.94</v>
      </c>
      <c r="N44" s="13">
        <f t="shared" si="3"/>
        <v>0</v>
      </c>
      <c r="O44" s="107"/>
      <c r="P44" s="107"/>
      <c r="Q44" s="107"/>
      <c r="R44" s="107"/>
      <c r="S44" s="107"/>
      <c r="T44" s="108"/>
      <c r="U44" s="107"/>
      <c r="V44" s="15">
        <f t="shared" si="4"/>
        <v>0</v>
      </c>
      <c r="W44" s="107"/>
      <c r="X44" s="107"/>
      <c r="Y44" s="16" t="s">
        <v>166</v>
      </c>
      <c r="Z44" s="17"/>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row>
    <row r="45" spans="1:72" ht="15.75">
      <c r="A45" s="260" t="s">
        <v>38</v>
      </c>
      <c r="B45" s="260"/>
      <c r="C45" s="260"/>
      <c r="D45" s="260"/>
      <c r="E45" s="124" t="s">
        <v>28</v>
      </c>
      <c r="F45" s="128"/>
      <c r="G45" s="14">
        <v>199.6</v>
      </c>
      <c r="H45" s="12">
        <f t="shared" si="1"/>
        <v>0</v>
      </c>
      <c r="I45" s="128"/>
      <c r="J45" s="13">
        <v>159.6</v>
      </c>
      <c r="K45" s="13">
        <f t="shared" si="2"/>
        <v>0</v>
      </c>
      <c r="L45" s="129"/>
      <c r="M45" s="13">
        <v>239.4</v>
      </c>
      <c r="N45" s="13">
        <f t="shared" si="3"/>
        <v>0</v>
      </c>
      <c r="O45" s="107"/>
      <c r="P45" s="107"/>
      <c r="Q45" s="107"/>
      <c r="R45" s="107"/>
      <c r="S45" s="107"/>
      <c r="T45" s="108"/>
      <c r="U45" s="107"/>
      <c r="V45" s="15">
        <f t="shared" si="4"/>
        <v>0</v>
      </c>
      <c r="W45" s="107"/>
      <c r="X45" s="107"/>
      <c r="Y45" s="16" t="s">
        <v>165</v>
      </c>
      <c r="Z45" s="17"/>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row>
    <row r="46" spans="1:72" ht="15.75">
      <c r="A46" s="260" t="s">
        <v>39</v>
      </c>
      <c r="B46" s="260"/>
      <c r="C46" s="260"/>
      <c r="D46" s="260"/>
      <c r="E46" s="124" t="s">
        <v>28</v>
      </c>
      <c r="F46" s="128"/>
      <c r="G46" s="14">
        <v>187.81</v>
      </c>
      <c r="H46" s="14">
        <f t="shared" si="1"/>
        <v>0</v>
      </c>
      <c r="I46" s="128"/>
      <c r="J46" s="13">
        <v>145.62</v>
      </c>
      <c r="K46" s="13">
        <f t="shared" si="2"/>
        <v>0</v>
      </c>
      <c r="L46" s="129"/>
      <c r="M46" s="13">
        <v>218.43</v>
      </c>
      <c r="N46" s="13">
        <f t="shared" si="3"/>
        <v>0</v>
      </c>
      <c r="O46" s="107"/>
      <c r="P46" s="107"/>
      <c r="Q46" s="107"/>
      <c r="R46" s="107"/>
      <c r="S46" s="107"/>
      <c r="T46" s="108"/>
      <c r="U46" s="107"/>
      <c r="V46" s="15">
        <f t="shared" si="4"/>
        <v>0</v>
      </c>
      <c r="W46" s="107"/>
      <c r="X46" s="107"/>
      <c r="Y46" s="16"/>
      <c r="Z46" s="17"/>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row>
    <row r="47" spans="1:72" s="100" customFormat="1" ht="15.75">
      <c r="A47" s="242" t="s">
        <v>40</v>
      </c>
      <c r="B47" s="243"/>
      <c r="C47" s="243"/>
      <c r="D47" s="244"/>
      <c r="E47" s="124" t="s">
        <v>28</v>
      </c>
      <c r="F47" s="128"/>
      <c r="G47" s="14"/>
      <c r="H47" s="14">
        <f t="shared" si="1"/>
        <v>0</v>
      </c>
      <c r="I47" s="128"/>
      <c r="J47" s="13">
        <v>0</v>
      </c>
      <c r="K47" s="13">
        <f t="shared" si="2"/>
        <v>0</v>
      </c>
      <c r="L47" s="129"/>
      <c r="M47" s="13"/>
      <c r="N47" s="13">
        <f t="shared" si="3"/>
        <v>0</v>
      </c>
      <c r="O47" s="107"/>
      <c r="P47" s="107"/>
      <c r="Q47" s="107"/>
      <c r="R47" s="107"/>
      <c r="S47" s="107"/>
      <c r="T47" s="108"/>
      <c r="U47" s="107"/>
      <c r="V47" s="15">
        <f t="shared" si="4"/>
        <v>0</v>
      </c>
      <c r="W47" s="107"/>
      <c r="X47" s="107"/>
      <c r="Y47" s="3"/>
      <c r="Z47" s="17"/>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row>
    <row r="48" spans="1:72" s="100" customFormat="1" ht="15.75">
      <c r="A48" s="242" t="s">
        <v>41</v>
      </c>
      <c r="B48" s="243"/>
      <c r="C48" s="243"/>
      <c r="D48" s="244"/>
      <c r="E48" s="124" t="s">
        <v>28</v>
      </c>
      <c r="F48" s="128"/>
      <c r="G48" s="14">
        <v>187.81</v>
      </c>
      <c r="H48" s="14">
        <f t="shared" si="1"/>
        <v>0</v>
      </c>
      <c r="I48" s="128"/>
      <c r="J48" s="13">
        <v>145.62</v>
      </c>
      <c r="K48" s="13">
        <f t="shared" si="2"/>
        <v>0</v>
      </c>
      <c r="L48" s="129"/>
      <c r="M48" s="13">
        <v>218.43</v>
      </c>
      <c r="N48" s="13">
        <f t="shared" si="3"/>
        <v>0</v>
      </c>
      <c r="O48" s="107"/>
      <c r="P48" s="107"/>
      <c r="Q48" s="107"/>
      <c r="R48" s="107"/>
      <c r="S48" s="107"/>
      <c r="T48" s="107"/>
      <c r="U48" s="107"/>
      <c r="V48" s="15">
        <f t="shared" si="4"/>
        <v>0</v>
      </c>
      <c r="W48" s="107"/>
      <c r="X48" s="107"/>
      <c r="Y48" s="16" t="s">
        <v>167</v>
      </c>
      <c r="Z48" s="17"/>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row>
    <row r="49" spans="1:72" ht="15.75">
      <c r="A49" s="242" t="s">
        <v>42</v>
      </c>
      <c r="B49" s="243"/>
      <c r="C49" s="243"/>
      <c r="D49" s="244"/>
      <c r="E49" s="124" t="s">
        <v>28</v>
      </c>
      <c r="F49" s="128"/>
      <c r="G49" s="14">
        <v>94.81</v>
      </c>
      <c r="H49" s="14">
        <f>F49*G49</f>
        <v>0</v>
      </c>
      <c r="I49" s="128"/>
      <c r="J49" s="13">
        <v>145.62</v>
      </c>
      <c r="K49" s="13">
        <f t="shared" si="2"/>
        <v>0</v>
      </c>
      <c r="L49" s="129"/>
      <c r="M49" s="13">
        <v>218.43</v>
      </c>
      <c r="N49" s="13">
        <f t="shared" si="3"/>
        <v>0</v>
      </c>
      <c r="O49" s="109"/>
      <c r="P49" s="109"/>
      <c r="Q49" s="109"/>
      <c r="R49" s="109"/>
      <c r="S49" s="109"/>
      <c r="T49" s="109"/>
      <c r="U49" s="107"/>
      <c r="V49" s="15">
        <f t="shared" si="4"/>
        <v>0</v>
      </c>
      <c r="W49" s="107"/>
      <c r="X49" s="107"/>
      <c r="Y49" s="16"/>
      <c r="Z49" s="17"/>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row>
    <row r="50" spans="1:72" ht="15.75">
      <c r="A50" s="167" t="s">
        <v>169</v>
      </c>
      <c r="B50" s="168"/>
      <c r="C50" s="168"/>
      <c r="D50" s="169"/>
      <c r="E50" s="124" t="s">
        <v>28</v>
      </c>
      <c r="F50" s="128"/>
      <c r="G50" s="12">
        <v>243.45</v>
      </c>
      <c r="H50" s="12">
        <f t="shared" ref="H50:H56" si="5">F50*G50</f>
        <v>0</v>
      </c>
      <c r="I50" s="128"/>
      <c r="J50" s="13">
        <v>211.59</v>
      </c>
      <c r="K50" s="13">
        <f t="shared" si="2"/>
        <v>0</v>
      </c>
      <c r="L50" s="129"/>
      <c r="M50" s="13">
        <v>317.39</v>
      </c>
      <c r="N50" s="13">
        <f t="shared" si="3"/>
        <v>0</v>
      </c>
      <c r="O50" s="109"/>
      <c r="P50" s="109"/>
      <c r="Q50" s="109"/>
      <c r="R50" s="109"/>
      <c r="S50" s="109"/>
      <c r="T50" s="109"/>
      <c r="U50" s="107"/>
      <c r="V50" s="15">
        <v>0</v>
      </c>
      <c r="W50" s="107"/>
      <c r="X50" s="107"/>
      <c r="Y50" s="16" t="s">
        <v>170</v>
      </c>
      <c r="Z50" s="17"/>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row>
    <row r="51" spans="1:72" ht="15.75">
      <c r="A51" s="260" t="s">
        <v>27</v>
      </c>
      <c r="B51" s="260"/>
      <c r="C51" s="260"/>
      <c r="D51" s="260"/>
      <c r="E51" s="124" t="s">
        <v>28</v>
      </c>
      <c r="F51" s="128"/>
      <c r="G51" s="12">
        <v>339.75</v>
      </c>
      <c r="H51" s="12">
        <f t="shared" si="5"/>
        <v>0</v>
      </c>
      <c r="I51" s="128"/>
      <c r="J51" s="13">
        <v>325.79000000000002</v>
      </c>
      <c r="K51" s="13">
        <f t="shared" si="2"/>
        <v>0</v>
      </c>
      <c r="L51" s="129"/>
      <c r="M51" s="13">
        <v>488.68</v>
      </c>
      <c r="N51" s="13">
        <f t="shared" si="3"/>
        <v>0</v>
      </c>
      <c r="O51" s="107"/>
      <c r="P51" s="107"/>
      <c r="Q51" s="107"/>
      <c r="R51" s="107"/>
      <c r="S51" s="107"/>
      <c r="T51" s="107"/>
      <c r="U51" s="107"/>
      <c r="V51" s="15">
        <f>+O51+P51+Q51+R51+S51+T51+U51-W51-X51</f>
        <v>0</v>
      </c>
      <c r="W51" s="107"/>
      <c r="X51" s="107"/>
      <c r="Y51" s="16"/>
      <c r="Z51" s="17"/>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row>
    <row r="52" spans="1:72" ht="15.75">
      <c r="A52" s="260" t="s">
        <v>29</v>
      </c>
      <c r="B52" s="260"/>
      <c r="C52" s="260"/>
      <c r="D52" s="260"/>
      <c r="E52" s="124" t="s">
        <v>28</v>
      </c>
      <c r="F52" s="128"/>
      <c r="G52" s="12">
        <v>339.75</v>
      </c>
      <c r="H52" s="12">
        <f t="shared" si="5"/>
        <v>0</v>
      </c>
      <c r="I52" s="128"/>
      <c r="J52" s="13">
        <v>325.79000000000002</v>
      </c>
      <c r="K52" s="13">
        <f t="shared" si="2"/>
        <v>0</v>
      </c>
      <c r="L52" s="129"/>
      <c r="M52" s="13">
        <v>488.68</v>
      </c>
      <c r="N52" s="13">
        <f t="shared" si="3"/>
        <v>0</v>
      </c>
      <c r="O52" s="107"/>
      <c r="P52" s="107"/>
      <c r="Q52" s="107"/>
      <c r="R52" s="107"/>
      <c r="S52" s="107"/>
      <c r="T52" s="107"/>
      <c r="U52" s="107"/>
      <c r="V52" s="15">
        <f>+O52+P52+Q52+R52+S52+T52+U52-W52-X52</f>
        <v>0</v>
      </c>
      <c r="W52" s="107"/>
      <c r="X52" s="107"/>
      <c r="Y52" s="16"/>
      <c r="Z52" s="17"/>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row>
    <row r="53" spans="1:72" ht="15.75">
      <c r="A53" s="242" t="s">
        <v>43</v>
      </c>
      <c r="B53" s="243"/>
      <c r="C53" s="243"/>
      <c r="D53" s="244"/>
      <c r="E53" s="124" t="s">
        <v>28</v>
      </c>
      <c r="F53" s="128"/>
      <c r="G53" s="12">
        <v>339.75</v>
      </c>
      <c r="H53" s="12">
        <f t="shared" si="5"/>
        <v>0</v>
      </c>
      <c r="I53" s="128"/>
      <c r="J53" s="13">
        <v>325.79000000000002</v>
      </c>
      <c r="K53" s="13">
        <f t="shared" si="2"/>
        <v>0</v>
      </c>
      <c r="L53" s="129"/>
      <c r="M53" s="13">
        <v>488.68</v>
      </c>
      <c r="N53" s="13">
        <f t="shared" si="3"/>
        <v>0</v>
      </c>
      <c r="O53" s="107"/>
      <c r="P53" s="107"/>
      <c r="Q53" s="107"/>
      <c r="R53" s="107"/>
      <c r="S53" s="107"/>
      <c r="T53" s="107"/>
      <c r="U53" s="107"/>
      <c r="V53" s="15">
        <f t="shared" si="4"/>
        <v>0</v>
      </c>
      <c r="W53" s="107"/>
      <c r="X53" s="107"/>
      <c r="Y53" s="16"/>
      <c r="Z53" s="17"/>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row>
    <row r="54" spans="1:72" ht="15.75">
      <c r="A54" s="242" t="s">
        <v>44</v>
      </c>
      <c r="B54" s="243"/>
      <c r="C54" s="243"/>
      <c r="D54" s="244"/>
      <c r="E54" s="124" t="s">
        <v>28</v>
      </c>
      <c r="F54" s="128"/>
      <c r="G54" s="12">
        <v>339.75</v>
      </c>
      <c r="H54" s="12">
        <f t="shared" si="5"/>
        <v>0</v>
      </c>
      <c r="I54" s="128"/>
      <c r="J54" s="13">
        <v>325.79000000000002</v>
      </c>
      <c r="K54" s="13">
        <f t="shared" si="2"/>
        <v>0</v>
      </c>
      <c r="L54" s="129"/>
      <c r="M54" s="13">
        <v>488.68</v>
      </c>
      <c r="N54" s="13">
        <f t="shared" si="3"/>
        <v>0</v>
      </c>
      <c r="O54" s="107"/>
      <c r="P54" s="107"/>
      <c r="Q54" s="107"/>
      <c r="R54" s="107"/>
      <c r="S54" s="107"/>
      <c r="T54" s="107"/>
      <c r="U54" s="107"/>
      <c r="V54" s="15">
        <f t="shared" si="4"/>
        <v>0</v>
      </c>
      <c r="W54" s="107"/>
      <c r="X54" s="107"/>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15.75">
      <c r="A55" s="242" t="s">
        <v>45</v>
      </c>
      <c r="B55" s="243"/>
      <c r="C55" s="243"/>
      <c r="D55" s="244"/>
      <c r="E55" s="124" t="s">
        <v>28</v>
      </c>
      <c r="F55" s="128"/>
      <c r="G55" s="14">
        <v>1004.49</v>
      </c>
      <c r="H55" s="14">
        <f t="shared" si="5"/>
        <v>0</v>
      </c>
      <c r="I55" s="128"/>
      <c r="J55" s="13">
        <v>1164.98</v>
      </c>
      <c r="K55" s="13">
        <f t="shared" si="2"/>
        <v>0</v>
      </c>
      <c r="L55" s="129"/>
      <c r="M55" s="13">
        <v>1747.46</v>
      </c>
      <c r="N55" s="13">
        <f t="shared" si="3"/>
        <v>0</v>
      </c>
      <c r="O55" s="107"/>
      <c r="P55" s="107"/>
      <c r="Q55" s="107"/>
      <c r="R55" s="107"/>
      <c r="S55" s="107"/>
      <c r="T55" s="107"/>
      <c r="U55" s="107"/>
      <c r="V55" s="15">
        <f t="shared" si="4"/>
        <v>0</v>
      </c>
      <c r="W55" s="107"/>
      <c r="X55" s="107"/>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15.75">
      <c r="A56" s="242" t="s">
        <v>46</v>
      </c>
      <c r="B56" s="243"/>
      <c r="C56" s="243"/>
      <c r="D56" s="244"/>
      <c r="E56" s="124" t="s">
        <v>28</v>
      </c>
      <c r="F56" s="128"/>
      <c r="G56" s="14"/>
      <c r="H56" s="14">
        <f t="shared" si="5"/>
        <v>0</v>
      </c>
      <c r="I56" s="128"/>
      <c r="J56" s="13">
        <f t="shared" ref="J56" si="6">G56*1.5</f>
        <v>0</v>
      </c>
      <c r="K56" s="13">
        <f t="shared" si="2"/>
        <v>0</v>
      </c>
      <c r="L56" s="129"/>
      <c r="M56" s="13">
        <f t="shared" ref="M56" si="7">G56*2.25</f>
        <v>0</v>
      </c>
      <c r="N56" s="13">
        <f t="shared" si="3"/>
        <v>0</v>
      </c>
      <c r="O56" s="107"/>
      <c r="P56" s="107"/>
      <c r="Q56" s="107"/>
      <c r="R56" s="107"/>
      <c r="S56" s="107"/>
      <c r="T56" s="107"/>
      <c r="U56" s="107"/>
      <c r="V56" s="15">
        <f t="shared" si="4"/>
        <v>0</v>
      </c>
      <c r="W56" s="107"/>
      <c r="X56" s="107"/>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15.75">
      <c r="A57" s="7"/>
      <c r="B57" s="7"/>
      <c r="C57" s="7"/>
      <c r="D57" s="7"/>
      <c r="E57" s="7"/>
      <c r="F57" s="7">
        <f>V57</f>
        <v>0</v>
      </c>
      <c r="G57" s="6" t="s">
        <v>47</v>
      </c>
      <c r="H57" s="19">
        <f>SUM(H34:H56)</f>
        <v>0</v>
      </c>
      <c r="I57" s="103"/>
      <c r="J57" s="6" t="s">
        <v>48</v>
      </c>
      <c r="K57" s="6">
        <f>SUM(K34:K56)</f>
        <v>0</v>
      </c>
      <c r="L57" s="145"/>
      <c r="M57" s="21" t="s">
        <v>48</v>
      </c>
      <c r="N57" s="6">
        <f>SUM(N34:N56)</f>
        <v>0</v>
      </c>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7"/>
      <c r="B58" s="7"/>
      <c r="C58" s="7"/>
      <c r="D58" s="7"/>
      <c r="E58" s="7"/>
      <c r="F58" s="7"/>
      <c r="G58" s="6" t="s">
        <v>49</v>
      </c>
      <c r="H58" s="19">
        <f>H57+K57+N57</f>
        <v>0</v>
      </c>
      <c r="I58" s="22"/>
      <c r="J58" s="22"/>
      <c r="K58" s="22"/>
      <c r="L58" s="7"/>
      <c r="M58" s="23"/>
      <c r="N58" s="22"/>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261" t="s">
        <v>50</v>
      </c>
      <c r="B59" s="261"/>
      <c r="C59" s="261"/>
      <c r="D59" s="261"/>
      <c r="E59" s="24"/>
      <c r="F59" s="25"/>
      <c r="G59" s="26" t="s">
        <v>51</v>
      </c>
      <c r="H59" s="6">
        <f>+H58*0.06</f>
        <v>0</v>
      </c>
      <c r="I59" s="22"/>
      <c r="J59" s="7"/>
      <c r="K59" s="7"/>
      <c r="L59" s="7"/>
      <c r="M59" s="7"/>
      <c r="N59" s="7"/>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27"/>
      <c r="B60" s="7"/>
      <c r="C60" s="7"/>
      <c r="D60" s="7"/>
      <c r="E60" s="7"/>
      <c r="F60" s="7"/>
      <c r="G60" s="124"/>
      <c r="H60" s="14">
        <f>+H58+H59</f>
        <v>0</v>
      </c>
      <c r="I60" s="22"/>
      <c r="J60" s="7"/>
      <c r="K60" s="7"/>
      <c r="L60" s="7"/>
      <c r="M60" s="7"/>
      <c r="N60" s="7"/>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62" t="s">
        <v>52</v>
      </c>
      <c r="B61" s="262"/>
      <c r="C61" s="262"/>
      <c r="D61" s="262"/>
      <c r="E61" s="16"/>
      <c r="F61" s="16"/>
      <c r="G61" s="16"/>
      <c r="H61" s="16"/>
      <c r="I61" s="16"/>
      <c r="J61" s="16"/>
      <c r="K61" s="16"/>
      <c r="L61" s="16"/>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55" t="s">
        <v>7</v>
      </c>
      <c r="B62" s="255"/>
      <c r="C62" s="255"/>
      <c r="D62" s="255"/>
      <c r="E62" s="28" t="s">
        <v>8</v>
      </c>
      <c r="F62" s="118" t="s">
        <v>9</v>
      </c>
      <c r="G62" s="118" t="s">
        <v>10</v>
      </c>
      <c r="H62" s="118" t="s">
        <v>0</v>
      </c>
      <c r="I62" s="38"/>
      <c r="J62" s="118" t="s">
        <v>53</v>
      </c>
      <c r="K62" s="118" t="s">
        <v>54</v>
      </c>
      <c r="L62" s="118" t="s">
        <v>55</v>
      </c>
      <c r="M62" s="118" t="s">
        <v>56</v>
      </c>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33.6" customHeight="1">
      <c r="A63" s="257" t="s">
        <v>133</v>
      </c>
      <c r="B63" s="258"/>
      <c r="C63" s="258"/>
      <c r="D63" s="258"/>
      <c r="E63" s="31" t="s">
        <v>57</v>
      </c>
      <c r="F63" s="146">
        <v>0</v>
      </c>
      <c r="G63" s="127">
        <v>170</v>
      </c>
      <c r="H63" s="127">
        <f t="shared" ref="H63:H69" si="8">F63*G63</f>
        <v>0</v>
      </c>
      <c r="I63" s="30"/>
      <c r="J63" s="31"/>
      <c r="K63" s="31"/>
      <c r="L63" s="31"/>
      <c r="M63" s="31">
        <f>J63+K63+L63</f>
        <v>0</v>
      </c>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33.6" customHeight="1">
      <c r="A64" s="257" t="s">
        <v>134</v>
      </c>
      <c r="B64" s="258"/>
      <c r="C64" s="258"/>
      <c r="D64" s="258"/>
      <c r="E64" s="31" t="s">
        <v>57</v>
      </c>
      <c r="F64" s="146">
        <v>8</v>
      </c>
      <c r="G64" s="127">
        <v>180</v>
      </c>
      <c r="H64" s="127">
        <f t="shared" si="8"/>
        <v>1440</v>
      </c>
      <c r="I64" s="30"/>
      <c r="J64" s="31"/>
      <c r="K64" s="31"/>
      <c r="L64" s="31"/>
      <c r="M64" s="31">
        <f>J64+K64+L64</f>
        <v>0</v>
      </c>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33.6" customHeight="1">
      <c r="A65" s="257" t="s">
        <v>58</v>
      </c>
      <c r="B65" s="258"/>
      <c r="C65" s="258"/>
      <c r="D65" s="258"/>
      <c r="E65" s="31" t="s">
        <v>57</v>
      </c>
      <c r="F65" s="146">
        <v>0</v>
      </c>
      <c r="G65" s="127">
        <v>80</v>
      </c>
      <c r="H65" s="127">
        <f t="shared" si="8"/>
        <v>0</v>
      </c>
      <c r="I65" s="30"/>
      <c r="J65" s="31"/>
      <c r="K65" s="31"/>
      <c r="L65" s="31"/>
      <c r="M65" s="31">
        <f>J65+K65+L65</f>
        <v>0</v>
      </c>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33.6" customHeight="1">
      <c r="A66" s="257" t="s">
        <v>135</v>
      </c>
      <c r="B66" s="258"/>
      <c r="C66" s="258"/>
      <c r="D66" s="258"/>
      <c r="E66" s="31" t="s">
        <v>57</v>
      </c>
      <c r="F66" s="146">
        <v>0</v>
      </c>
      <c r="G66" s="127">
        <v>150</v>
      </c>
      <c r="H66" s="127">
        <f t="shared" si="8"/>
        <v>0</v>
      </c>
      <c r="I66" s="30"/>
      <c r="J66" s="31"/>
      <c r="K66" s="31"/>
      <c r="L66" s="31"/>
      <c r="M66" s="31">
        <f>J66+K66+L66</f>
        <v>0</v>
      </c>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33.6" customHeight="1">
      <c r="A67" s="257"/>
      <c r="B67" s="258"/>
      <c r="C67" s="258"/>
      <c r="D67" s="258"/>
      <c r="E67" s="31" t="s">
        <v>57</v>
      </c>
      <c r="F67" s="146">
        <v>0</v>
      </c>
      <c r="G67" s="127"/>
      <c r="H67" s="127">
        <f t="shared" si="8"/>
        <v>0</v>
      </c>
      <c r="I67" s="30"/>
      <c r="J67" s="31"/>
      <c r="K67" s="31"/>
      <c r="L67" s="31"/>
      <c r="M67" s="31">
        <f t="shared" ref="M67:M69" si="9">J67+K67+L67</f>
        <v>0</v>
      </c>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33.6" customHeight="1">
      <c r="A68" s="257"/>
      <c r="B68" s="258"/>
      <c r="C68" s="258"/>
      <c r="D68" s="258"/>
      <c r="E68" s="31" t="s">
        <v>59</v>
      </c>
      <c r="F68" s="146">
        <v>0</v>
      </c>
      <c r="G68" s="127"/>
      <c r="H68" s="127">
        <f t="shared" si="8"/>
        <v>0</v>
      </c>
      <c r="I68" s="30"/>
      <c r="J68" s="31"/>
      <c r="K68" s="31"/>
      <c r="L68" s="31"/>
      <c r="M68" s="31">
        <f t="shared" si="9"/>
        <v>0</v>
      </c>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33.6" customHeight="1">
      <c r="A69" s="257" t="s">
        <v>60</v>
      </c>
      <c r="B69" s="258"/>
      <c r="C69" s="258"/>
      <c r="D69" s="258"/>
      <c r="E69" s="31" t="s">
        <v>61</v>
      </c>
      <c r="F69" s="146">
        <v>0</v>
      </c>
      <c r="G69" s="127">
        <v>2.5</v>
      </c>
      <c r="H69" s="127">
        <f t="shared" si="8"/>
        <v>0</v>
      </c>
      <c r="I69" s="30"/>
      <c r="J69" s="31"/>
      <c r="K69" s="31"/>
      <c r="L69" s="31"/>
      <c r="M69" s="31">
        <f t="shared" si="9"/>
        <v>0</v>
      </c>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16"/>
      <c r="B70" s="16"/>
      <c r="C70" s="16"/>
      <c r="D70" s="16"/>
      <c r="E70" s="16"/>
      <c r="F70" s="16"/>
      <c r="G70" s="34" t="s">
        <v>62</v>
      </c>
      <c r="H70" s="34">
        <f>SUM(H63:H69)</f>
        <v>1440</v>
      </c>
      <c r="I70" s="22"/>
      <c r="J70" s="16"/>
      <c r="K70" s="16"/>
      <c r="L70" s="16"/>
      <c r="M70" s="139"/>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53" t="s">
        <v>63</v>
      </c>
      <c r="B71" s="253"/>
      <c r="C71" s="16"/>
      <c r="D71" s="16"/>
      <c r="E71" s="16"/>
      <c r="F71" s="16"/>
      <c r="G71" s="16"/>
      <c r="H71" s="16"/>
      <c r="I71" s="16"/>
      <c r="J71" s="16"/>
      <c r="K71" s="16"/>
      <c r="L71" s="16"/>
      <c r="M71" s="139"/>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55" t="s">
        <v>7</v>
      </c>
      <c r="B72" s="255"/>
      <c r="C72" s="255"/>
      <c r="D72" s="255"/>
      <c r="E72" s="28" t="s">
        <v>8</v>
      </c>
      <c r="F72" s="118" t="s">
        <v>9</v>
      </c>
      <c r="G72" s="118" t="s">
        <v>10</v>
      </c>
      <c r="H72" s="118" t="s">
        <v>0</v>
      </c>
      <c r="I72" s="38"/>
      <c r="J72" s="35" t="s">
        <v>64</v>
      </c>
      <c r="K72" s="35" t="s">
        <v>65</v>
      </c>
      <c r="L72" s="35" t="s">
        <v>66</v>
      </c>
      <c r="M72" s="35" t="s">
        <v>56</v>
      </c>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21.6" customHeight="1">
      <c r="A73" s="236" t="s">
        <v>67</v>
      </c>
      <c r="B73" s="237"/>
      <c r="C73" s="237"/>
      <c r="D73" s="259"/>
      <c r="E73" s="32" t="s">
        <v>68</v>
      </c>
      <c r="F73" s="147">
        <v>80</v>
      </c>
      <c r="G73" s="30">
        <v>23</v>
      </c>
      <c r="H73" s="33">
        <f>F73*G73</f>
        <v>1840</v>
      </c>
      <c r="I73" s="30"/>
      <c r="J73" s="36"/>
      <c r="K73" s="36"/>
      <c r="L73" s="36"/>
      <c r="M73" s="36">
        <f>J73+K73+L73</f>
        <v>0</v>
      </c>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21.6" customHeight="1">
      <c r="A74" s="236" t="s">
        <v>69</v>
      </c>
      <c r="B74" s="237"/>
      <c r="C74" s="237"/>
      <c r="D74" s="259"/>
      <c r="E74" s="32" t="s">
        <v>68</v>
      </c>
      <c r="F74" s="147">
        <v>0</v>
      </c>
      <c r="G74" s="29">
        <v>24</v>
      </c>
      <c r="H74" s="33">
        <f>F74*G74</f>
        <v>0</v>
      </c>
      <c r="I74" s="30"/>
      <c r="J74" s="36"/>
      <c r="K74" s="36"/>
      <c r="L74" s="36"/>
      <c r="M74" s="36">
        <f>J74+K74+L74</f>
        <v>0</v>
      </c>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16"/>
      <c r="B75" s="16"/>
      <c r="C75" s="16"/>
      <c r="D75" s="16"/>
      <c r="E75" s="16"/>
      <c r="F75" s="16"/>
      <c r="G75" s="118" t="s">
        <v>70</v>
      </c>
      <c r="H75" s="34">
        <f>SUM(H73:H74)</f>
        <v>1840</v>
      </c>
      <c r="I75" s="30"/>
      <c r="J75" s="16"/>
      <c r="K75" s="16"/>
      <c r="L75" s="16"/>
      <c r="M75" s="16"/>
      <c r="N75" s="16"/>
      <c r="O75" s="16"/>
      <c r="P75" s="16"/>
      <c r="Q75" s="16"/>
      <c r="R75" s="16"/>
      <c r="S75" s="16"/>
      <c r="T75" s="16"/>
      <c r="U75" s="16"/>
      <c r="V75" s="16"/>
      <c r="W75" s="16"/>
      <c r="X75" s="16"/>
      <c r="Y75" s="1"/>
      <c r="Z75" s="120"/>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row>
    <row r="76" spans="1:72" ht="15.75">
      <c r="A76" s="253" t="s">
        <v>71</v>
      </c>
      <c r="B76" s="253"/>
      <c r="C76" s="16"/>
      <c r="D76" s="16"/>
      <c r="E76" s="16"/>
      <c r="F76" s="16"/>
      <c r="G76" s="16"/>
      <c r="H76" s="16"/>
      <c r="I76" s="16"/>
      <c r="J76" s="16"/>
      <c r="K76" s="16"/>
      <c r="L76" s="16"/>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55" t="s">
        <v>7</v>
      </c>
      <c r="B77" s="255"/>
      <c r="C77" s="255"/>
      <c r="D77" s="255"/>
      <c r="E77" s="28" t="s">
        <v>8</v>
      </c>
      <c r="F77" s="118" t="s">
        <v>9</v>
      </c>
      <c r="G77" s="118" t="s">
        <v>10</v>
      </c>
      <c r="H77" s="118" t="s">
        <v>0</v>
      </c>
      <c r="I77" s="38"/>
      <c r="J77" s="37"/>
      <c r="K77" s="16"/>
      <c r="L77" s="16"/>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20.100000000000001" customHeight="1">
      <c r="A78" s="236" t="s">
        <v>179</v>
      </c>
      <c r="B78" s="237"/>
      <c r="C78" s="237"/>
      <c r="D78" s="237"/>
      <c r="E78" s="32" t="s">
        <v>72</v>
      </c>
      <c r="F78" s="128">
        <v>0</v>
      </c>
      <c r="G78" s="29">
        <v>65</v>
      </c>
      <c r="H78" s="33">
        <f>F78*G78</f>
        <v>0</v>
      </c>
      <c r="I78" s="17"/>
      <c r="J78" s="16"/>
      <c r="K78" s="16"/>
      <c r="L78" s="16"/>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20.100000000000001" customHeight="1">
      <c r="A79" s="236" t="s">
        <v>73</v>
      </c>
      <c r="B79" s="237"/>
      <c r="C79" s="237"/>
      <c r="D79" s="237"/>
      <c r="E79" s="32" t="s">
        <v>72</v>
      </c>
      <c r="F79" s="128">
        <v>2</v>
      </c>
      <c r="G79" s="29">
        <v>250</v>
      </c>
      <c r="H79" s="33">
        <f>F79*G79</f>
        <v>500</v>
      </c>
      <c r="I79" s="17"/>
      <c r="J79" s="16"/>
      <c r="K79" s="16"/>
      <c r="L79" s="16"/>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16"/>
      <c r="B80" s="16"/>
      <c r="C80" s="16"/>
      <c r="D80" s="16"/>
      <c r="E80" s="16"/>
      <c r="F80" s="16"/>
      <c r="G80" s="118" t="s">
        <v>74</v>
      </c>
      <c r="H80" s="34">
        <f>SUM(H78:H79)</f>
        <v>500</v>
      </c>
      <c r="I80" s="22"/>
      <c r="J80" s="16"/>
      <c r="K80" s="16"/>
      <c r="L80" s="16"/>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3" t="s">
        <v>75</v>
      </c>
      <c r="B81" s="16"/>
      <c r="C81" s="16"/>
      <c r="D81" s="16"/>
      <c r="E81" s="16"/>
      <c r="F81" s="16"/>
      <c r="G81" s="38"/>
      <c r="H81" s="22"/>
      <c r="I81" s="22"/>
      <c r="J81" s="16"/>
      <c r="K81" s="16"/>
      <c r="L81" s="16"/>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53" t="s">
        <v>76</v>
      </c>
      <c r="B82" s="253"/>
      <c r="C82" s="16"/>
      <c r="D82" s="16"/>
      <c r="E82" s="16"/>
      <c r="F82" s="16"/>
      <c r="G82" s="16"/>
      <c r="H82" s="16"/>
      <c r="I82" s="16"/>
      <c r="J82" s="254"/>
      <c r="K82" s="254"/>
      <c r="L82" s="16"/>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55" t="s">
        <v>7</v>
      </c>
      <c r="B83" s="255"/>
      <c r="C83" s="255"/>
      <c r="D83" s="255"/>
      <c r="E83" s="28" t="s">
        <v>8</v>
      </c>
      <c r="F83" s="118" t="s">
        <v>9</v>
      </c>
      <c r="G83" s="118" t="s">
        <v>10</v>
      </c>
      <c r="H83" s="118" t="s">
        <v>0</v>
      </c>
      <c r="I83" s="38"/>
      <c r="J83" s="130"/>
      <c r="K83" s="130"/>
      <c r="L83" s="130"/>
      <c r="M83" s="130"/>
      <c r="N83" s="130"/>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24" customHeight="1">
      <c r="A84" s="237" t="s">
        <v>77</v>
      </c>
      <c r="B84" s="237"/>
      <c r="C84" s="237"/>
      <c r="D84" s="237"/>
      <c r="E84" s="39" t="s">
        <v>11</v>
      </c>
      <c r="F84" s="128">
        <v>20</v>
      </c>
      <c r="G84" s="29">
        <v>600</v>
      </c>
      <c r="H84" s="20">
        <f>F84*G84</f>
        <v>12000</v>
      </c>
      <c r="I84" s="131"/>
      <c r="J84" s="130"/>
      <c r="K84" s="130"/>
      <c r="L84" s="130"/>
      <c r="M84" s="130"/>
      <c r="N84" s="130"/>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5.75">
      <c r="A85" s="16"/>
      <c r="B85" s="16"/>
      <c r="C85" s="16"/>
      <c r="D85" s="16"/>
      <c r="E85" s="16"/>
      <c r="F85" s="16"/>
      <c r="G85" s="118"/>
      <c r="H85" s="34">
        <f>SUM(H84)</f>
        <v>12000</v>
      </c>
      <c r="I85" s="131"/>
      <c r="J85" s="130"/>
      <c r="K85" s="130"/>
      <c r="L85" s="130"/>
      <c r="M85" s="130"/>
      <c r="N85" s="130"/>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5.75">
      <c r="A86" s="253" t="s">
        <v>78</v>
      </c>
      <c r="B86" s="253"/>
      <c r="C86" s="16"/>
      <c r="D86" s="16"/>
      <c r="E86" s="16"/>
      <c r="F86" s="16"/>
      <c r="G86" s="16"/>
      <c r="H86" s="1"/>
      <c r="I86" s="132"/>
      <c r="J86" s="130"/>
      <c r="K86" s="130"/>
      <c r="L86" s="130"/>
      <c r="M86" s="130"/>
      <c r="N86" s="130"/>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255" t="s">
        <v>7</v>
      </c>
      <c r="B87" s="255"/>
      <c r="C87" s="255"/>
      <c r="D87" s="255"/>
      <c r="E87" s="28" t="s">
        <v>8</v>
      </c>
      <c r="F87" s="118" t="s">
        <v>9</v>
      </c>
      <c r="G87" s="118" t="s">
        <v>10</v>
      </c>
      <c r="H87" s="118" t="s">
        <v>0</v>
      </c>
      <c r="I87" s="38"/>
      <c r="J87" s="16"/>
      <c r="K87" s="16"/>
      <c r="L87" s="133"/>
      <c r="M87" s="16"/>
      <c r="N87" s="16"/>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8.600000000000001" customHeight="1">
      <c r="A88" s="236" t="s">
        <v>79</v>
      </c>
      <c r="B88" s="237"/>
      <c r="C88" s="237"/>
      <c r="D88" s="237"/>
      <c r="E88" s="32" t="s">
        <v>80</v>
      </c>
      <c r="F88" s="128">
        <v>8</v>
      </c>
      <c r="G88" s="29">
        <v>900</v>
      </c>
      <c r="H88" s="20">
        <f>F88*G88</f>
        <v>7200</v>
      </c>
      <c r="I88" s="22"/>
      <c r="J88" s="16"/>
      <c r="K88" s="16"/>
      <c r="L88" s="16"/>
      <c r="M88" s="16"/>
      <c r="N88" s="16"/>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16"/>
      <c r="G89" s="118" t="s">
        <v>81</v>
      </c>
      <c r="H89" s="34">
        <f>SUM(H88)</f>
        <v>7200</v>
      </c>
      <c r="I89" s="22"/>
      <c r="J89" s="16"/>
      <c r="K89" s="16"/>
      <c r="L89" s="16"/>
      <c r="M89" s="16"/>
      <c r="N89" s="16"/>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16"/>
      <c r="F90" s="16"/>
      <c r="G90" s="118" t="s">
        <v>82</v>
      </c>
      <c r="H90" s="34">
        <f>H70+H75+H80+H85+H89+H59+H58+H30</f>
        <v>145411.60999999999</v>
      </c>
      <c r="I90" s="134"/>
      <c r="J90" s="62"/>
      <c r="K90" s="16"/>
      <c r="L90" s="16"/>
      <c r="M90" s="16"/>
      <c r="N90" s="16"/>
      <c r="O90" s="1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3" t="s">
        <v>83</v>
      </c>
      <c r="B91" s="7"/>
      <c r="C91" s="7"/>
      <c r="D91" s="16"/>
      <c r="E91" s="16"/>
      <c r="F91" s="16"/>
      <c r="G91" s="1"/>
      <c r="H91" s="42"/>
      <c r="I91" s="9"/>
      <c r="J91" s="62"/>
      <c r="K91" s="7"/>
      <c r="L91" s="16"/>
      <c r="M91" s="16"/>
      <c r="N91" s="16"/>
      <c r="O91" s="1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256" t="s">
        <v>7</v>
      </c>
      <c r="B92" s="256"/>
      <c r="C92" s="256"/>
      <c r="D92" s="256"/>
      <c r="E92" s="43" t="s">
        <v>8</v>
      </c>
      <c r="F92" s="119" t="s">
        <v>9</v>
      </c>
      <c r="G92" s="119" t="s">
        <v>10</v>
      </c>
      <c r="H92" s="44" t="s">
        <v>0</v>
      </c>
      <c r="I92" s="45" t="s">
        <v>84</v>
      </c>
      <c r="J92" s="46"/>
      <c r="K92" s="46" t="s">
        <v>85</v>
      </c>
      <c r="L92" s="47"/>
      <c r="M92" s="16"/>
      <c r="N92" s="16"/>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236" t="s">
        <v>86</v>
      </c>
      <c r="B93" s="237"/>
      <c r="C93" s="237"/>
      <c r="D93" s="237"/>
      <c r="E93" s="123" t="s">
        <v>87</v>
      </c>
      <c r="F93" s="128"/>
      <c r="G93" s="36">
        <v>2200</v>
      </c>
      <c r="H93" s="48">
        <f>(F93*G93)</f>
        <v>0</v>
      </c>
      <c r="I93" s="49"/>
      <c r="J93" s="50"/>
      <c r="K93" s="51"/>
      <c r="L93" s="62"/>
      <c r="M93" s="16"/>
      <c r="N93" s="16"/>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236" t="s">
        <v>88</v>
      </c>
      <c r="B94" s="237"/>
      <c r="C94" s="237"/>
      <c r="D94" s="237"/>
      <c r="E94" s="123" t="s">
        <v>87</v>
      </c>
      <c r="F94" s="128"/>
      <c r="G94" s="36">
        <v>2000</v>
      </c>
      <c r="H94" s="48">
        <f t="shared" ref="H94:H111" si="10">(F94*G94)</f>
        <v>0</v>
      </c>
      <c r="I94" s="49"/>
      <c r="J94" s="50"/>
      <c r="K94" s="51"/>
      <c r="L94" s="62"/>
      <c r="M94" s="16"/>
      <c r="N94" s="16"/>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236" t="s">
        <v>89</v>
      </c>
      <c r="B95" s="237"/>
      <c r="C95" s="237"/>
      <c r="D95" s="237"/>
      <c r="E95" s="123" t="s">
        <v>87</v>
      </c>
      <c r="F95" s="128"/>
      <c r="G95" s="36">
        <v>7000</v>
      </c>
      <c r="H95" s="48">
        <f t="shared" si="10"/>
        <v>0</v>
      </c>
      <c r="I95" s="49"/>
      <c r="J95" s="50"/>
      <c r="K95" s="51"/>
      <c r="L95" s="62"/>
      <c r="M95" s="16"/>
      <c r="N95" s="16"/>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236" t="s">
        <v>90</v>
      </c>
      <c r="B96" s="237"/>
      <c r="C96" s="237"/>
      <c r="D96" s="237"/>
      <c r="E96" s="123" t="s">
        <v>87</v>
      </c>
      <c r="F96" s="128"/>
      <c r="G96" s="36">
        <v>15200</v>
      </c>
      <c r="H96" s="48">
        <f t="shared" si="10"/>
        <v>0</v>
      </c>
      <c r="I96" s="49"/>
      <c r="J96" s="50"/>
      <c r="K96" s="51"/>
      <c r="L96" s="62"/>
      <c r="M96" s="16"/>
      <c r="N96" s="16"/>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247" t="s">
        <v>91</v>
      </c>
      <c r="B97" s="248"/>
      <c r="C97" s="248"/>
      <c r="D97" s="248"/>
      <c r="E97" s="52" t="s">
        <v>87</v>
      </c>
      <c r="F97" s="128"/>
      <c r="G97" s="53">
        <v>2200</v>
      </c>
      <c r="H97" s="54">
        <f t="shared" si="10"/>
        <v>0</v>
      </c>
      <c r="I97" s="55"/>
      <c r="J97" s="50"/>
      <c r="K97" s="51"/>
      <c r="L97" s="62"/>
      <c r="M97" s="16"/>
      <c r="N97" s="16"/>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236" t="s">
        <v>92</v>
      </c>
      <c r="B98" s="237"/>
      <c r="C98" s="237"/>
      <c r="D98" s="237"/>
      <c r="E98" s="123" t="s">
        <v>87</v>
      </c>
      <c r="F98" s="128"/>
      <c r="G98" s="36">
        <v>2000</v>
      </c>
      <c r="H98" s="48">
        <f t="shared" si="10"/>
        <v>0</v>
      </c>
      <c r="I98" s="49"/>
      <c r="J98" s="50"/>
      <c r="K98" s="51"/>
      <c r="L98" s="62"/>
      <c r="M98" s="16"/>
      <c r="N98" s="16"/>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247" t="s">
        <v>93</v>
      </c>
      <c r="B99" s="248"/>
      <c r="C99" s="248"/>
      <c r="D99" s="248"/>
      <c r="E99" s="52" t="s">
        <v>87</v>
      </c>
      <c r="F99" s="128"/>
      <c r="G99" s="53">
        <v>2500</v>
      </c>
      <c r="H99" s="54">
        <f t="shared" si="10"/>
        <v>0</v>
      </c>
      <c r="I99" s="55"/>
      <c r="J99" s="50"/>
      <c r="K99" s="51"/>
      <c r="L99" s="62"/>
      <c r="M99" s="16"/>
      <c r="N99" s="16"/>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236" t="s">
        <v>94</v>
      </c>
      <c r="B100" s="237"/>
      <c r="C100" s="237"/>
      <c r="D100" s="237"/>
      <c r="E100" s="123" t="s">
        <v>87</v>
      </c>
      <c r="F100" s="128"/>
      <c r="G100" s="36">
        <v>1600</v>
      </c>
      <c r="H100" s="48">
        <f t="shared" si="10"/>
        <v>0</v>
      </c>
      <c r="I100" s="49"/>
      <c r="J100" s="50"/>
      <c r="K100" s="51"/>
      <c r="L100" s="62"/>
      <c r="M100" s="16"/>
      <c r="N100" s="16"/>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249" t="s">
        <v>95</v>
      </c>
      <c r="B101" s="250"/>
      <c r="C101" s="250"/>
      <c r="D101" s="250"/>
      <c r="E101" s="56" t="s">
        <v>87</v>
      </c>
      <c r="F101" s="128"/>
      <c r="G101" s="57">
        <v>1100</v>
      </c>
      <c r="H101" s="58">
        <f t="shared" si="10"/>
        <v>0</v>
      </c>
      <c r="I101" s="49"/>
      <c r="J101" s="50"/>
      <c r="K101" s="51"/>
      <c r="L101" s="62"/>
      <c r="M101" s="16"/>
      <c r="N101" s="16"/>
      <c r="O101" s="16"/>
      <c r="P101" s="16"/>
      <c r="Q101" s="16"/>
      <c r="R101" s="16"/>
      <c r="S101" s="16"/>
      <c r="T101" s="16"/>
      <c r="U101" s="16"/>
      <c r="V101" s="16"/>
      <c r="W101" s="16"/>
      <c r="X101" s="16"/>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236" t="s">
        <v>96</v>
      </c>
      <c r="B102" s="237"/>
      <c r="C102" s="237"/>
      <c r="D102" s="237"/>
      <c r="E102" s="123" t="s">
        <v>87</v>
      </c>
      <c r="F102" s="128"/>
      <c r="G102" s="36">
        <v>2700</v>
      </c>
      <c r="H102" s="48">
        <f t="shared" si="10"/>
        <v>0</v>
      </c>
      <c r="I102" s="59"/>
      <c r="J102" s="50"/>
      <c r="K102" s="51"/>
      <c r="L102" s="62"/>
      <c r="M102" s="16"/>
      <c r="N102" s="16"/>
      <c r="O102" s="16"/>
      <c r="P102" s="16"/>
      <c r="Q102" s="16"/>
      <c r="R102" s="16"/>
      <c r="S102" s="16"/>
      <c r="T102" s="16"/>
      <c r="U102" s="16"/>
      <c r="V102" s="16"/>
      <c r="W102" s="16"/>
      <c r="X102" s="16"/>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238" t="s">
        <v>97</v>
      </c>
      <c r="B103" s="239"/>
      <c r="C103" s="239"/>
      <c r="D103" s="240"/>
      <c r="E103" s="123" t="s">
        <v>87</v>
      </c>
      <c r="F103" s="128"/>
      <c r="G103" s="36">
        <v>2500</v>
      </c>
      <c r="H103" s="48">
        <f t="shared" si="10"/>
        <v>0</v>
      </c>
      <c r="I103" s="59"/>
      <c r="J103" s="50"/>
      <c r="K103" s="51"/>
      <c r="L103" s="62"/>
      <c r="M103" s="16"/>
      <c r="N103" s="16"/>
      <c r="O103" s="16"/>
      <c r="P103" s="16"/>
      <c r="Q103" s="16"/>
      <c r="R103" s="16"/>
      <c r="S103" s="16"/>
      <c r="T103" s="16"/>
      <c r="U103" s="16"/>
      <c r="V103" s="16"/>
      <c r="W103" s="16"/>
      <c r="X103" s="16"/>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236" t="s">
        <v>98</v>
      </c>
      <c r="B104" s="237"/>
      <c r="C104" s="237"/>
      <c r="D104" s="237"/>
      <c r="E104" s="123" t="s">
        <v>87</v>
      </c>
      <c r="F104" s="128"/>
      <c r="G104" s="36">
        <v>13373</v>
      </c>
      <c r="H104" s="48">
        <f t="shared" si="10"/>
        <v>0</v>
      </c>
      <c r="I104" s="59"/>
      <c r="J104" s="50"/>
      <c r="K104" s="51"/>
      <c r="L104" s="62"/>
      <c r="M104" s="16"/>
      <c r="N104" s="16"/>
      <c r="O104" s="16"/>
      <c r="P104" s="16"/>
      <c r="Q104" s="16"/>
      <c r="R104" s="16"/>
      <c r="S104" s="16"/>
      <c r="T104" s="16"/>
      <c r="U104" s="16"/>
      <c r="V104" s="16"/>
      <c r="W104" s="16"/>
      <c r="X104" s="16"/>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238" t="s">
        <v>99</v>
      </c>
      <c r="B105" s="239"/>
      <c r="C105" s="239"/>
      <c r="D105" s="240"/>
      <c r="E105" s="123" t="s">
        <v>87</v>
      </c>
      <c r="F105" s="128"/>
      <c r="G105" s="36">
        <v>800</v>
      </c>
      <c r="H105" s="48">
        <f t="shared" si="10"/>
        <v>0</v>
      </c>
      <c r="I105" s="59"/>
      <c r="J105" s="50"/>
      <c r="K105" s="51"/>
      <c r="L105" s="62"/>
      <c r="M105" s="16"/>
      <c r="N105" s="16"/>
      <c r="O105" s="16"/>
      <c r="P105" s="16"/>
      <c r="Q105" s="16"/>
      <c r="R105" s="16"/>
      <c r="S105" s="16"/>
      <c r="T105" s="16"/>
      <c r="U105" s="16"/>
      <c r="V105" s="16"/>
      <c r="W105" s="16"/>
      <c r="X105" s="16"/>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251" t="s">
        <v>100</v>
      </c>
      <c r="B106" s="252"/>
      <c r="C106" s="252"/>
      <c r="D106" s="252"/>
      <c r="E106" s="4" t="s">
        <v>87</v>
      </c>
      <c r="F106" s="128"/>
      <c r="G106" s="31">
        <v>1900</v>
      </c>
      <c r="H106" s="60">
        <f t="shared" si="10"/>
        <v>0</v>
      </c>
      <c r="I106" s="61"/>
      <c r="J106" s="50"/>
      <c r="K106" s="51"/>
      <c r="L106" s="62"/>
      <c r="M106" s="16"/>
      <c r="N106" s="16"/>
      <c r="O106" s="16"/>
      <c r="P106" s="16"/>
      <c r="Q106" s="16"/>
      <c r="R106" s="16"/>
      <c r="S106" s="16"/>
      <c r="T106" s="16"/>
      <c r="U106" s="16"/>
      <c r="V106" s="16"/>
      <c r="W106" s="16"/>
      <c r="X106" s="16"/>
      <c r="Y106" s="16"/>
      <c r="Z106" s="17"/>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row>
    <row r="107" spans="1:72" ht="15.75">
      <c r="A107" s="236" t="s">
        <v>101</v>
      </c>
      <c r="B107" s="237"/>
      <c r="C107" s="237"/>
      <c r="D107" s="237"/>
      <c r="E107" s="123" t="s">
        <v>87</v>
      </c>
      <c r="F107" s="128"/>
      <c r="G107" s="36">
        <v>2000</v>
      </c>
      <c r="H107" s="48">
        <f t="shared" si="10"/>
        <v>0</v>
      </c>
      <c r="I107" s="59"/>
      <c r="J107" s="50"/>
      <c r="K107" s="51"/>
      <c r="L107" s="62"/>
      <c r="M107" s="16"/>
      <c r="N107" s="16"/>
      <c r="O107" s="16"/>
      <c r="P107" s="16"/>
      <c r="Q107" s="16"/>
      <c r="R107" s="16"/>
      <c r="S107" s="16"/>
      <c r="T107" s="16"/>
      <c r="U107" s="16"/>
      <c r="V107" s="16"/>
      <c r="W107" s="16"/>
      <c r="X107" s="16"/>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236" t="s">
        <v>102</v>
      </c>
      <c r="B108" s="237"/>
      <c r="C108" s="237"/>
      <c r="D108" s="237"/>
      <c r="E108" s="123" t="s">
        <v>87</v>
      </c>
      <c r="F108" s="128"/>
      <c r="G108" s="36">
        <v>200</v>
      </c>
      <c r="H108" s="48">
        <f t="shared" si="10"/>
        <v>0</v>
      </c>
      <c r="I108" s="59"/>
      <c r="J108" s="50"/>
      <c r="K108" s="51"/>
      <c r="L108" s="62"/>
      <c r="M108" s="16"/>
      <c r="N108" s="16"/>
      <c r="O108" s="16"/>
      <c r="P108" s="16"/>
      <c r="Q108" s="16"/>
      <c r="R108" s="16"/>
      <c r="S108" s="16"/>
      <c r="T108" s="16"/>
      <c r="U108" s="16"/>
      <c r="V108" s="16"/>
      <c r="W108" s="16"/>
      <c r="X108" s="16"/>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238" t="s">
        <v>103</v>
      </c>
      <c r="B109" s="239"/>
      <c r="C109" s="239"/>
      <c r="D109" s="240"/>
      <c r="E109" s="123" t="s">
        <v>87</v>
      </c>
      <c r="F109" s="128"/>
      <c r="G109" s="36">
        <v>1100</v>
      </c>
      <c r="H109" s="48">
        <f t="shared" si="10"/>
        <v>0</v>
      </c>
      <c r="I109" s="59"/>
      <c r="J109" s="50"/>
      <c r="K109" s="51"/>
      <c r="L109" s="62"/>
      <c r="M109" s="16"/>
      <c r="N109" s="16"/>
      <c r="O109" s="16"/>
      <c r="P109" s="16"/>
      <c r="Q109" s="16"/>
      <c r="R109" s="16"/>
      <c r="S109" s="16"/>
      <c r="T109" s="16"/>
      <c r="U109" s="16"/>
      <c r="V109" s="16"/>
      <c r="W109" s="16"/>
      <c r="X109" s="16"/>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241" t="s">
        <v>104</v>
      </c>
      <c r="B110" s="241"/>
      <c r="C110" s="241"/>
      <c r="D110" s="241"/>
      <c r="E110" s="63" t="s">
        <v>87</v>
      </c>
      <c r="F110" s="128"/>
      <c r="G110" s="36">
        <v>2200</v>
      </c>
      <c r="H110" s="48">
        <f t="shared" si="10"/>
        <v>0</v>
      </c>
      <c r="I110" s="59"/>
      <c r="J110" s="50"/>
      <c r="K110" s="51"/>
      <c r="L110" s="62"/>
      <c r="M110" s="16"/>
      <c r="N110" s="16"/>
      <c r="O110" s="16"/>
      <c r="P110" s="16"/>
      <c r="Q110" s="16"/>
      <c r="R110" s="16"/>
      <c r="S110" s="16"/>
      <c r="T110" s="16"/>
      <c r="U110" s="16"/>
      <c r="V110" s="16"/>
      <c r="W110" s="16"/>
      <c r="X110" s="16"/>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242" t="s">
        <v>105</v>
      </c>
      <c r="B111" s="243"/>
      <c r="C111" s="243"/>
      <c r="D111" s="244"/>
      <c r="E111" s="4" t="s">
        <v>87</v>
      </c>
      <c r="F111" s="128"/>
      <c r="G111" s="31">
        <v>1420</v>
      </c>
      <c r="H111" s="60">
        <f t="shared" si="10"/>
        <v>0</v>
      </c>
      <c r="I111" s="64"/>
      <c r="J111" s="50"/>
      <c r="K111" s="51"/>
      <c r="L111" s="62"/>
      <c r="M111" s="16"/>
      <c r="N111" s="16"/>
      <c r="O111" s="16"/>
      <c r="P111" s="16"/>
      <c r="Q111" s="16"/>
      <c r="R111" s="16"/>
      <c r="S111" s="16"/>
      <c r="T111" s="16"/>
      <c r="U111" s="16"/>
      <c r="V111" s="16"/>
      <c r="W111" s="16"/>
      <c r="X111" s="16"/>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6.5" thickBot="1">
      <c r="A112" s="236" t="s">
        <v>106</v>
      </c>
      <c r="B112" s="237"/>
      <c r="C112" s="237"/>
      <c r="D112" s="237"/>
      <c r="E112" s="123" t="s">
        <v>87</v>
      </c>
      <c r="F112" s="128"/>
      <c r="G112" s="36">
        <v>383.5</v>
      </c>
      <c r="H112" s="99">
        <f>(F112*G112)</f>
        <v>0</v>
      </c>
      <c r="I112" s="65"/>
      <c r="J112" s="66"/>
      <c r="K112" s="67"/>
      <c r="L112" s="62"/>
      <c r="M112" s="16"/>
      <c r="N112" s="16"/>
      <c r="O112" s="16"/>
      <c r="P112" s="16"/>
      <c r="Q112" s="16"/>
      <c r="R112" s="16"/>
      <c r="S112" s="16"/>
      <c r="T112" s="16"/>
      <c r="U112" s="16"/>
      <c r="V112" s="16"/>
      <c r="W112" s="16"/>
      <c r="X112" s="16"/>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6.5" thickBot="1">
      <c r="A113" s="16"/>
      <c r="B113" s="16"/>
      <c r="C113" s="16"/>
      <c r="D113" s="16"/>
      <c r="E113" s="16"/>
      <c r="F113" s="18"/>
      <c r="G113" s="125" t="s">
        <v>107</v>
      </c>
      <c r="H113" s="110">
        <f>SUM(H93:H112)</f>
        <v>0</v>
      </c>
      <c r="I113" s="68"/>
      <c r="J113" s="69"/>
      <c r="K113" s="70"/>
      <c r="L113" s="135"/>
      <c r="M113" s="7"/>
      <c r="N113" s="7"/>
      <c r="O113" s="16"/>
      <c r="P113" s="16"/>
      <c r="Q113" s="16"/>
      <c r="R113" s="16"/>
      <c r="S113" s="16"/>
      <c r="T113" s="16"/>
      <c r="U113" s="16"/>
      <c r="V113" s="16"/>
      <c r="W113" s="16"/>
      <c r="X113" s="16"/>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6"/>
      <c r="B114" s="16"/>
      <c r="C114" s="16"/>
      <c r="D114" s="16"/>
      <c r="E114" s="16"/>
      <c r="F114" s="7"/>
      <c r="G114" s="38"/>
      <c r="H114" s="22"/>
      <c r="I114" s="71"/>
      <c r="J114" s="18"/>
      <c r="K114" s="137"/>
      <c r="L114" s="136"/>
      <c r="M114" s="7"/>
      <c r="N114" s="7"/>
      <c r="O114" s="16"/>
      <c r="P114" s="16"/>
      <c r="Q114" s="16"/>
      <c r="R114" s="16"/>
      <c r="S114" s="16"/>
      <c r="T114" s="16"/>
      <c r="U114" s="16"/>
      <c r="V114" s="16"/>
      <c r="W114" s="16"/>
      <c r="X114" s="16"/>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6"/>
      <c r="B115" s="16"/>
      <c r="C115" s="16"/>
      <c r="D115" s="16"/>
      <c r="E115" s="138">
        <v>0</v>
      </c>
      <c r="F115" s="7"/>
      <c r="G115" s="38"/>
      <c r="H115" s="142">
        <f>+E115</f>
        <v>0</v>
      </c>
      <c r="I115" s="245" t="s">
        <v>130</v>
      </c>
      <c r="J115" s="230" t="s">
        <v>108</v>
      </c>
      <c r="K115" s="232"/>
      <c r="L115" s="16"/>
      <c r="M115" s="7"/>
      <c r="N115" s="233"/>
      <c r="O115" s="16"/>
      <c r="P115" s="16"/>
      <c r="Q115" s="16"/>
      <c r="R115" s="16"/>
      <c r="S115" s="16"/>
      <c r="T115" s="16"/>
      <c r="U115" s="16"/>
      <c r="V115" s="16"/>
      <c r="W115" s="16"/>
      <c r="X115" s="16"/>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6"/>
      <c r="B116" s="16"/>
      <c r="C116" s="16"/>
      <c r="D116" s="16"/>
      <c r="E116" s="16"/>
      <c r="F116" s="234" t="s">
        <v>109</v>
      </c>
      <c r="G116" s="235"/>
      <c r="H116" s="73">
        <f>H90+H113</f>
        <v>145411.60999999999</v>
      </c>
      <c r="I116" s="246"/>
      <c r="J116" s="231"/>
      <c r="K116" s="232"/>
      <c r="L116" s="16"/>
      <c r="M116" s="7"/>
      <c r="N116" s="233"/>
      <c r="O116" s="16"/>
      <c r="P116" s="16"/>
      <c r="Q116" s="16"/>
      <c r="R116" s="16"/>
      <c r="S116" s="16"/>
      <c r="T116" s="16"/>
      <c r="U116" s="16"/>
      <c r="V116" s="16"/>
      <c r="W116" s="16"/>
      <c r="X116" s="16"/>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6"/>
      <c r="B117" s="16">
        <f>1.13*1.15</f>
        <v>1.2994999999999999</v>
      </c>
      <c r="C117" s="16"/>
      <c r="D117" s="16" t="s">
        <v>173</v>
      </c>
      <c r="E117" s="27"/>
      <c r="F117" s="74" t="s">
        <v>110</v>
      </c>
      <c r="G117" s="172">
        <v>1.1000000000000001</v>
      </c>
      <c r="H117" s="116">
        <f>H116*G117-H116</f>
        <v>14541.161000000022</v>
      </c>
      <c r="I117" s="115">
        <f>+(H124-K123)*0.23</f>
        <v>-14808.157916239992</v>
      </c>
      <c r="J117" s="117">
        <f>H117-M123</f>
        <v>44029.145822000006</v>
      </c>
      <c r="K117" s="9"/>
      <c r="L117" s="9"/>
      <c r="M117" s="9"/>
      <c r="N117" s="126" t="s">
        <v>171</v>
      </c>
      <c r="O117" s="126"/>
      <c r="P117" s="16"/>
      <c r="Q117" s="16"/>
      <c r="R117" s="16"/>
      <c r="S117" s="16"/>
      <c r="T117" s="16"/>
      <c r="U117" s="16"/>
      <c r="V117" s="16"/>
      <c r="W117" s="16"/>
      <c r="X117" s="16"/>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6"/>
      <c r="B118" s="16"/>
      <c r="C118" s="16"/>
      <c r="D118" s="16"/>
      <c r="E118" s="27"/>
      <c r="F118" s="77" t="s">
        <v>111</v>
      </c>
      <c r="G118" s="78"/>
      <c r="H118" s="13">
        <f>H116+H117</f>
        <v>159952.77100000001</v>
      </c>
      <c r="I118" s="20"/>
      <c r="J118" s="79"/>
      <c r="K118" s="22"/>
      <c r="L118" s="22"/>
      <c r="M118" s="7"/>
      <c r="N118" s="126"/>
      <c r="O118" s="126"/>
      <c r="P118" s="16"/>
      <c r="Q118" s="16"/>
      <c r="R118" s="16"/>
      <c r="S118" s="16"/>
      <c r="T118" s="16"/>
      <c r="U118" s="16"/>
      <c r="V118" s="16"/>
      <c r="W118" s="16"/>
      <c r="X118" s="16"/>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A119" s="16"/>
      <c r="B119" s="16"/>
      <c r="C119" s="16"/>
      <c r="D119" s="16"/>
      <c r="E119" s="27"/>
      <c r="F119" s="124" t="s">
        <v>113</v>
      </c>
      <c r="G119" s="82">
        <v>0.06</v>
      </c>
      <c r="H119" s="13">
        <f>H118*G119</f>
        <v>9597.16626</v>
      </c>
      <c r="I119" s="83"/>
      <c r="J119" s="80"/>
      <c r="K119" s="81" t="s">
        <v>112</v>
      </c>
      <c r="L119" s="111" t="s">
        <v>131</v>
      </c>
      <c r="M119" s="7"/>
      <c r="N119" s="135"/>
      <c r="O119" s="16"/>
      <c r="P119" s="16"/>
      <c r="Q119" s="16"/>
      <c r="R119" s="16"/>
      <c r="S119" s="16"/>
      <c r="T119" s="16"/>
      <c r="U119" s="16"/>
      <c r="V119" s="16"/>
      <c r="W119" s="16"/>
      <c r="X119" s="16"/>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A120" s="16"/>
      <c r="B120" s="16"/>
      <c r="C120" s="16"/>
      <c r="D120" s="16"/>
      <c r="E120" s="27"/>
      <c r="F120" s="4" t="s">
        <v>115</v>
      </c>
      <c r="G120" s="77"/>
      <c r="H120" s="13">
        <f>H118+H119</f>
        <v>169549.93726000001</v>
      </c>
      <c r="I120" s="80"/>
      <c r="J120" s="80" t="s">
        <v>114</v>
      </c>
      <c r="K120" s="6">
        <f>+H30</f>
        <v>122431.61</v>
      </c>
      <c r="L120" s="112"/>
      <c r="M120" s="135"/>
      <c r="N120" s="7"/>
      <c r="O120" s="16"/>
      <c r="P120" s="16"/>
      <c r="Q120" s="16"/>
      <c r="R120" s="16"/>
      <c r="S120" s="16"/>
      <c r="T120" s="16"/>
      <c r="U120" s="16"/>
      <c r="V120" s="16"/>
      <c r="W120" s="16"/>
      <c r="X120" s="16"/>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row r="121" spans="1:72" ht="15.75">
      <c r="A121" s="16"/>
      <c r="B121" s="16"/>
      <c r="C121" s="16"/>
      <c r="D121" s="16"/>
      <c r="E121" s="170">
        <v>0.27500000000000002</v>
      </c>
      <c r="F121" s="124" t="s">
        <v>117</v>
      </c>
      <c r="G121" s="82">
        <v>0.2</v>
      </c>
      <c r="H121" s="13">
        <f>H120*G121</f>
        <v>33909.987452000001</v>
      </c>
      <c r="I121" s="80"/>
      <c r="J121" s="80" t="s">
        <v>116</v>
      </c>
      <c r="K121" s="6">
        <f>H58</f>
        <v>0</v>
      </c>
      <c r="L121" s="112"/>
      <c r="M121" s="135"/>
      <c r="N121" s="7"/>
      <c r="O121" s="16"/>
      <c r="P121" s="16"/>
      <c r="Q121" s="16"/>
      <c r="R121" s="16"/>
      <c r="S121" s="16"/>
      <c r="T121" s="16"/>
      <c r="U121" s="16"/>
      <c r="V121" s="16"/>
      <c r="W121" s="16"/>
      <c r="X121" s="16"/>
      <c r="Y121" s="1"/>
      <c r="Z121" s="120"/>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row>
    <row r="122" spans="1:72" ht="15.75">
      <c r="A122" s="16"/>
      <c r="B122" s="16"/>
      <c r="C122" s="16"/>
      <c r="D122" s="16"/>
      <c r="E122" s="16"/>
      <c r="F122" s="124" t="s">
        <v>119</v>
      </c>
      <c r="G122" s="74"/>
      <c r="H122" s="85">
        <f>H120+H121</f>
        <v>203459.92471200001</v>
      </c>
      <c r="I122" s="13"/>
      <c r="J122" s="80" t="s">
        <v>118</v>
      </c>
      <c r="K122" s="6">
        <f>H90-H60</f>
        <v>145411.60999999999</v>
      </c>
      <c r="L122" s="112"/>
      <c r="M122" s="84" t="s">
        <v>127</v>
      </c>
      <c r="N122" s="7"/>
      <c r="O122" s="16"/>
      <c r="P122" s="16"/>
      <c r="Q122" s="16"/>
      <c r="R122" s="16"/>
      <c r="S122" s="16"/>
      <c r="T122" s="16"/>
      <c r="U122" s="16"/>
      <c r="V122" s="16"/>
      <c r="W122" s="16"/>
      <c r="X122" s="16"/>
      <c r="Y122" s="1"/>
      <c r="Z122" s="120"/>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row>
    <row r="123" spans="1:72" ht="15.75">
      <c r="A123" s="16"/>
      <c r="B123" s="16"/>
      <c r="C123" s="16"/>
      <c r="D123" s="16"/>
      <c r="E123" s="16"/>
      <c r="F123" s="124"/>
      <c r="G123" s="87"/>
      <c r="H123" s="13"/>
      <c r="I123" s="88" t="s">
        <v>120</v>
      </c>
      <c r="J123" s="86" t="s">
        <v>56</v>
      </c>
      <c r="K123" s="6">
        <f>SUM(K120:K122)</f>
        <v>267843.21999999997</v>
      </c>
      <c r="L123" s="113">
        <f>H122-H121</f>
        <v>169549.93726000001</v>
      </c>
      <c r="M123" s="114">
        <f>+(L123-K123)*0.3</f>
        <v>-29487.984821999988</v>
      </c>
      <c r="N123" s="7"/>
      <c r="O123" s="16"/>
      <c r="P123" s="16"/>
      <c r="Q123" s="16"/>
      <c r="R123" s="16"/>
      <c r="S123" s="16"/>
      <c r="T123" s="16"/>
      <c r="U123" s="16"/>
      <c r="V123" s="16"/>
      <c r="W123" s="16"/>
      <c r="X123" s="16"/>
      <c r="Y123" s="1"/>
      <c r="Z123" s="120"/>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row>
    <row r="124" spans="1:72" ht="15.75">
      <c r="A124" s="16"/>
      <c r="B124" s="16" t="s">
        <v>121</v>
      </c>
      <c r="C124" s="16"/>
      <c r="D124" s="16"/>
      <c r="E124" s="16"/>
      <c r="F124" s="124" t="s">
        <v>126</v>
      </c>
      <c r="G124" s="90"/>
      <c r="H124" s="98">
        <f>H122+H123</f>
        <v>203459.92471200001</v>
      </c>
      <c r="I124" s="13"/>
      <c r="J124" s="89">
        <f>H122/H116</f>
        <v>1.3992000000000002</v>
      </c>
      <c r="K124" s="7"/>
      <c r="L124" s="7"/>
      <c r="M124" s="23"/>
      <c r="N124" s="7"/>
      <c r="O124" s="16"/>
      <c r="P124" s="16"/>
      <c r="Q124" s="16"/>
      <c r="R124" s="16"/>
      <c r="S124" s="16"/>
      <c r="T124" s="16"/>
      <c r="U124" s="16"/>
      <c r="V124" s="16"/>
      <c r="W124" s="16"/>
      <c r="X124" s="16"/>
      <c r="Y124" s="1"/>
      <c r="Z124" s="120"/>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row>
    <row r="125" spans="1:72" ht="15.75">
      <c r="A125" s="16"/>
      <c r="B125" s="139" t="s">
        <v>172</v>
      </c>
      <c r="C125" s="139" t="s">
        <v>123</v>
      </c>
      <c r="D125" s="140" t="s">
        <v>124</v>
      </c>
      <c r="E125" s="132"/>
      <c r="F125" s="7"/>
      <c r="G125" s="92"/>
      <c r="H125" s="9"/>
      <c r="I125" s="7"/>
      <c r="J125" s="7"/>
      <c r="K125" s="7"/>
      <c r="L125" s="7"/>
      <c r="M125" s="9"/>
      <c r="N125" s="91"/>
      <c r="O125" s="16"/>
      <c r="P125" s="16"/>
      <c r="Q125" s="16"/>
      <c r="R125" s="16"/>
      <c r="S125" s="16"/>
      <c r="T125" s="16"/>
      <c r="U125" s="16"/>
      <c r="V125" s="16"/>
      <c r="W125" s="16"/>
      <c r="X125" s="16"/>
      <c r="Y125" s="1"/>
      <c r="Z125" s="120"/>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row>
    <row r="126" spans="1:72" ht="15.75">
      <c r="A126" s="16"/>
      <c r="B126" s="141">
        <v>0.27500000000000002</v>
      </c>
      <c r="C126" s="141">
        <v>0.05</v>
      </c>
      <c r="D126" s="171">
        <f>1.275*1.05</f>
        <v>1.3387499999999999</v>
      </c>
      <c r="E126" s="16"/>
      <c r="F126" s="92"/>
      <c r="G126" s="93"/>
      <c r="H126" s="9"/>
      <c r="I126" s="7"/>
      <c r="J126" s="7"/>
      <c r="K126" s="7"/>
      <c r="L126" s="7"/>
      <c r="M126" s="9"/>
      <c r="N126" s="7"/>
      <c r="O126" s="16"/>
      <c r="P126" s="16"/>
      <c r="Q126" s="16"/>
      <c r="R126" s="16"/>
      <c r="S126" s="16"/>
      <c r="T126" s="16"/>
      <c r="U126" s="16"/>
      <c r="V126" s="16"/>
      <c r="W126" s="16"/>
      <c r="X126" s="16"/>
      <c r="Y126" s="1"/>
      <c r="Z126" s="120"/>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row>
    <row r="127" spans="1:72" ht="15.75">
      <c r="A127" s="16"/>
      <c r="B127" s="16"/>
      <c r="C127" s="16"/>
      <c r="D127" s="170">
        <v>0.33879999999999999</v>
      </c>
      <c r="E127" s="16"/>
      <c r="F127" s="23"/>
      <c r="G127" s="94"/>
      <c r="H127" s="93"/>
      <c r="I127" s="27"/>
      <c r="J127" s="7"/>
      <c r="K127" s="7"/>
      <c r="L127" s="7"/>
      <c r="M127" s="7"/>
      <c r="N127" s="7"/>
      <c r="O127" s="16"/>
      <c r="P127" s="16"/>
      <c r="Q127" s="16"/>
      <c r="R127" s="16"/>
      <c r="S127" s="16"/>
      <c r="T127" s="16"/>
      <c r="U127" s="16"/>
      <c r="V127" s="16"/>
      <c r="W127" s="16"/>
      <c r="X127" s="16"/>
      <c r="Y127" s="1"/>
      <c r="Z127" s="120"/>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row>
    <row r="128" spans="1:72" ht="15.75">
      <c r="A128" s="1"/>
      <c r="B128" s="1"/>
      <c r="C128" s="1"/>
      <c r="D128" s="1"/>
      <c r="E128" s="1"/>
      <c r="F128" s="23"/>
      <c r="G128" s="94"/>
      <c r="H128" s="93"/>
      <c r="I128" s="95"/>
      <c r="J128" s="18"/>
      <c r="K128" s="18"/>
      <c r="L128" s="18"/>
      <c r="M128" s="18"/>
      <c r="N128" s="18"/>
      <c r="O128" s="1"/>
      <c r="P128" s="1"/>
      <c r="Q128" s="1"/>
      <c r="R128" s="1"/>
      <c r="S128" s="1"/>
      <c r="T128" s="1"/>
      <c r="U128" s="1"/>
      <c r="V128" s="1"/>
      <c r="W128" s="1"/>
      <c r="X128" s="1"/>
      <c r="Y128" s="1"/>
      <c r="Z128" s="120"/>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row>
    <row r="129" spans="1:72" ht="15.75">
      <c r="A129" s="1"/>
      <c r="B129" s="1"/>
      <c r="C129" s="1"/>
      <c r="D129" s="1"/>
      <c r="E129" s="1"/>
      <c r="F129" s="23"/>
      <c r="G129" s="76"/>
      <c r="H129" s="76"/>
      <c r="I129" s="18"/>
      <c r="J129" s="18"/>
      <c r="K129" s="18"/>
      <c r="L129" s="18"/>
      <c r="M129" s="18"/>
      <c r="N129" s="18"/>
      <c r="O129" s="1"/>
      <c r="P129" s="1"/>
      <c r="Q129" s="1"/>
      <c r="R129" s="1"/>
      <c r="S129" s="1"/>
      <c r="T129" s="1"/>
      <c r="U129" s="1"/>
      <c r="V129" s="1"/>
      <c r="W129" s="1"/>
      <c r="X129" s="1"/>
      <c r="Y129" s="1"/>
      <c r="Z129" s="120"/>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row>
    <row r="130" spans="1:72" ht="15.75">
      <c r="A130" s="1"/>
      <c r="B130" s="1"/>
      <c r="C130" s="1"/>
      <c r="D130" s="1"/>
      <c r="E130" s="1"/>
      <c r="F130" s="23"/>
      <c r="G130" s="5"/>
      <c r="H130" s="1"/>
      <c r="I130" s="1"/>
      <c r="J130" s="18"/>
      <c r="K130" s="18"/>
      <c r="L130" s="18"/>
      <c r="M130" s="18"/>
      <c r="N130" s="18"/>
      <c r="O130" s="1"/>
      <c r="P130" s="1"/>
      <c r="Q130" s="1"/>
      <c r="R130" s="1"/>
      <c r="S130" s="1"/>
      <c r="T130" s="1"/>
      <c r="U130" s="1"/>
      <c r="V130" s="1"/>
      <c r="W130" s="1"/>
      <c r="X130" s="1"/>
      <c r="Y130" s="1"/>
      <c r="Z130" s="120"/>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row>
    <row r="131" spans="1:72" ht="15.75">
      <c r="A131" s="1"/>
      <c r="B131" s="1"/>
      <c r="C131" s="1"/>
      <c r="D131" s="1"/>
      <c r="E131" s="1"/>
      <c r="F131" s="1"/>
      <c r="G131" s="18"/>
      <c r="H131" s="41"/>
      <c r="I131" s="1"/>
      <c r="J131" s="1"/>
      <c r="K131" s="1"/>
      <c r="L131" s="1"/>
      <c r="M131" s="1"/>
      <c r="N131" s="1"/>
      <c r="O131" s="1"/>
      <c r="P131" s="1"/>
      <c r="Q131" s="1"/>
      <c r="R131" s="1"/>
      <c r="S131" s="1"/>
      <c r="T131" s="1"/>
      <c r="U131" s="1"/>
      <c r="V131" s="1"/>
      <c r="W131" s="1"/>
      <c r="X131" s="1"/>
      <c r="Y131" s="1"/>
      <c r="Z131" s="120"/>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row>
    <row r="132" spans="1:72" ht="15.75">
      <c r="A132" s="1"/>
      <c r="B132" s="1"/>
      <c r="C132" s="96"/>
      <c r="D132" s="1"/>
      <c r="E132" s="1"/>
      <c r="F132" s="1"/>
      <c r="G132" s="1"/>
      <c r="H132" s="1"/>
      <c r="I132" s="1"/>
      <c r="J132" s="1"/>
      <c r="K132" s="1"/>
      <c r="L132" s="1"/>
      <c r="M132" s="1"/>
      <c r="N132" s="1"/>
      <c r="O132" s="1"/>
      <c r="P132" s="1"/>
      <c r="Q132" s="1"/>
      <c r="R132" s="1"/>
      <c r="S132" s="1"/>
      <c r="T132" s="1"/>
      <c r="U132" s="1"/>
      <c r="V132" s="1"/>
      <c r="W132" s="1"/>
      <c r="X132" s="1"/>
      <c r="Y132" s="1"/>
      <c r="Z132" s="120"/>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row>
    <row r="133" spans="1:72" ht="15.75">
      <c r="A133" s="1"/>
      <c r="B133" s="1"/>
      <c r="C133" s="96"/>
      <c r="D133" s="1"/>
      <c r="E133" s="1"/>
      <c r="F133" s="1"/>
      <c r="G133" s="18"/>
      <c r="H133" s="41"/>
      <c r="I133" s="1"/>
      <c r="J133" s="1"/>
      <c r="K133" s="1"/>
      <c r="L133" s="1"/>
      <c r="M133" s="1"/>
      <c r="N133" s="1"/>
      <c r="O133" s="1"/>
      <c r="P133" s="1"/>
      <c r="Q133" s="1"/>
      <c r="R133" s="1"/>
      <c r="S133" s="1"/>
      <c r="T133" s="1"/>
      <c r="U133" s="1"/>
      <c r="V133" s="1"/>
      <c r="W133" s="1"/>
      <c r="X133" s="1"/>
      <c r="Y133" s="1"/>
      <c r="Z133" s="120"/>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row>
    <row r="134" spans="1:72" ht="15.75">
      <c r="A134" s="1"/>
      <c r="B134" s="1"/>
      <c r="C134" s="96"/>
      <c r="D134" s="1"/>
      <c r="E134" s="1"/>
      <c r="F134" s="1"/>
      <c r="G134" s="1"/>
      <c r="H134" s="1"/>
      <c r="I134" s="1"/>
      <c r="J134" s="1"/>
      <c r="K134" s="1"/>
      <c r="L134" s="1"/>
      <c r="M134" s="1"/>
      <c r="N134" s="1"/>
      <c r="O134" s="1"/>
      <c r="P134" s="1"/>
      <c r="Q134" s="1"/>
      <c r="R134" s="1"/>
      <c r="S134" s="1"/>
      <c r="T134" s="1"/>
      <c r="U134" s="1"/>
      <c r="V134" s="1"/>
      <c r="W134" s="1"/>
      <c r="X134" s="1"/>
      <c r="Y134" s="1"/>
      <c r="Z134" s="120"/>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row>
    <row r="135" spans="1:72" ht="15.75">
      <c r="A135" s="1"/>
      <c r="B135" s="1"/>
      <c r="C135" s="96"/>
      <c r="D135" s="1"/>
      <c r="E135" s="1"/>
      <c r="F135" s="1"/>
      <c r="G135" s="1"/>
      <c r="H135" s="1"/>
      <c r="I135" s="1"/>
      <c r="J135" s="1"/>
      <c r="K135" s="1"/>
      <c r="L135" s="1"/>
      <c r="M135" s="1"/>
      <c r="N135" s="1"/>
      <c r="O135" s="1"/>
      <c r="P135" s="1"/>
      <c r="Q135" s="1"/>
      <c r="R135" s="1"/>
      <c r="S135" s="1"/>
      <c r="T135" s="1"/>
      <c r="U135" s="1"/>
      <c r="V135" s="1"/>
      <c r="W135" s="1"/>
      <c r="X135" s="1"/>
      <c r="Y135" s="1"/>
      <c r="Z135" s="120"/>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row>
    <row r="136" spans="1:72" ht="15.75">
      <c r="A136" s="1"/>
      <c r="B136" s="1"/>
      <c r="C136" s="40"/>
      <c r="D136" s="96"/>
      <c r="E136" s="96"/>
      <c r="F136" s="1"/>
      <c r="G136" s="1"/>
      <c r="H136" s="1"/>
      <c r="I136" s="1"/>
      <c r="J136" s="1"/>
      <c r="K136" s="1"/>
      <c r="L136" s="1"/>
      <c r="M136" s="1"/>
      <c r="N136" s="1"/>
      <c r="O136" s="1"/>
      <c r="P136" s="1"/>
      <c r="Q136" s="1"/>
      <c r="R136" s="1"/>
      <c r="S136" s="1"/>
      <c r="T136" s="1"/>
      <c r="U136" s="1"/>
      <c r="V136" s="1"/>
      <c r="W136" s="1"/>
      <c r="X136" s="1"/>
      <c r="Y136" s="1"/>
      <c r="Z136" s="120"/>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row>
    <row r="137" spans="1:72" ht="15.75">
      <c r="A137" s="1"/>
      <c r="B137" s="96"/>
      <c r="C137" s="1"/>
      <c r="D137" s="1"/>
      <c r="E137" s="1"/>
      <c r="F137" s="1"/>
      <c r="G137" s="1"/>
      <c r="H137" s="1"/>
      <c r="I137" s="1"/>
      <c r="J137" s="1"/>
      <c r="K137" s="1"/>
      <c r="L137" s="1"/>
      <c r="M137" s="1"/>
      <c r="N137" s="1"/>
      <c r="O137" s="1"/>
      <c r="P137" s="1"/>
      <c r="Q137" s="1"/>
      <c r="R137" s="1"/>
      <c r="S137" s="1"/>
      <c r="T137" s="1"/>
      <c r="U137" s="1"/>
      <c r="V137" s="1"/>
      <c r="W137" s="1"/>
      <c r="X137" s="1"/>
      <c r="Y137" s="1"/>
      <c r="Z137" s="120"/>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row>
    <row r="138" spans="1:72" ht="15.75">
      <c r="A138" s="1"/>
      <c r="B138" s="96"/>
      <c r="C138" s="1"/>
      <c r="D138" s="1"/>
      <c r="E138" s="1"/>
      <c r="F138" s="1"/>
      <c r="G138" s="1"/>
      <c r="H138" s="1"/>
      <c r="I138" s="1"/>
      <c r="J138" s="1"/>
      <c r="K138" s="1"/>
      <c r="L138" s="1"/>
      <c r="M138" s="1"/>
      <c r="N138" s="1"/>
      <c r="O138" s="1"/>
      <c r="P138" s="1"/>
      <c r="Q138" s="1"/>
      <c r="R138" s="1"/>
      <c r="S138" s="1"/>
      <c r="T138" s="1"/>
      <c r="U138" s="1"/>
      <c r="V138" s="1"/>
      <c r="W138" s="1"/>
      <c r="X138" s="1"/>
      <c r="Y138" s="1"/>
      <c r="Z138" s="120"/>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row>
    <row r="139" spans="1:72" ht="15.75">
      <c r="A139" s="1"/>
      <c r="B139" s="96"/>
      <c r="C139" s="96"/>
      <c r="D139" s="96"/>
      <c r="E139" s="96"/>
      <c r="F139" s="1"/>
      <c r="G139" s="1"/>
      <c r="H139" s="1"/>
      <c r="I139" s="1"/>
      <c r="J139" s="1"/>
      <c r="K139" s="1"/>
      <c r="L139" s="1"/>
      <c r="M139" s="1"/>
      <c r="N139" s="1"/>
      <c r="O139" s="1"/>
      <c r="P139" s="1"/>
      <c r="Q139" s="1"/>
      <c r="R139" s="1"/>
      <c r="S139" s="1"/>
      <c r="T139" s="1"/>
      <c r="U139" s="1"/>
      <c r="V139" s="1"/>
      <c r="W139" s="1"/>
      <c r="X139" s="1"/>
      <c r="Y139" s="1"/>
      <c r="Z139" s="120"/>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row>
    <row r="140" spans="1:72" ht="15.75">
      <c r="A140" s="1"/>
      <c r="B140" s="1"/>
      <c r="C140" s="1"/>
      <c r="D140" s="1"/>
      <c r="E140" s="1"/>
      <c r="F140" s="96"/>
      <c r="G140" s="72"/>
      <c r="H140" s="1"/>
      <c r="I140" s="1"/>
      <c r="J140" s="1"/>
      <c r="K140" s="1"/>
      <c r="L140" s="1"/>
      <c r="M140" s="1"/>
      <c r="N140" s="1"/>
      <c r="O140" s="1"/>
      <c r="P140" s="1"/>
      <c r="Q140" s="1"/>
      <c r="R140" s="1"/>
      <c r="S140" s="1"/>
      <c r="T140" s="1"/>
      <c r="U140" s="1"/>
      <c r="V140" s="1"/>
      <c r="W140" s="1"/>
      <c r="X140" s="1"/>
      <c r="Y140" s="1"/>
      <c r="Z140" s="120"/>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row>
    <row r="141" spans="1:72" ht="15.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20"/>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row>
    <row r="142" spans="1:72" ht="15.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20"/>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row>
    <row r="143" spans="1:72" ht="15.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20"/>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row>
    <row r="144" spans="1:72" ht="15.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20"/>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row>
    <row r="145" spans="1:72" ht="15.75">
      <c r="A145" s="1"/>
      <c r="B145" s="1"/>
      <c r="C145" s="1"/>
      <c r="D145" s="1"/>
      <c r="E145" s="1"/>
      <c r="F145" s="1"/>
      <c r="G145" s="1"/>
      <c r="H145" s="1"/>
      <c r="I145" s="1"/>
      <c r="J145" s="1"/>
      <c r="K145" s="1"/>
      <c r="L145" s="1"/>
      <c r="O145" s="1"/>
      <c r="P145" s="1"/>
      <c r="Q145" s="1"/>
      <c r="R145" s="1"/>
      <c r="S145" s="1"/>
      <c r="T145" s="1"/>
      <c r="U145" s="1"/>
      <c r="V145" s="1"/>
      <c r="W145" s="1"/>
      <c r="X145" s="1"/>
      <c r="Y145" s="1"/>
      <c r="Z145" s="120"/>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row>
    <row r="146" spans="1:72" ht="15.75">
      <c r="F146" s="1"/>
      <c r="G146" s="1"/>
      <c r="H146" s="1"/>
      <c r="I146" s="1"/>
      <c r="J146" s="1"/>
      <c r="K146" s="1"/>
      <c r="L146" s="1"/>
      <c r="O146" s="1"/>
      <c r="P146" s="1"/>
      <c r="Q146" s="1"/>
      <c r="R146" s="1"/>
      <c r="S146" s="1"/>
      <c r="T146" s="1"/>
      <c r="U146" s="1"/>
      <c r="V146" s="1"/>
      <c r="W146" s="1"/>
      <c r="X146" s="1"/>
      <c r="Y146" s="1"/>
      <c r="Z146" s="120"/>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row>
    <row r="147" spans="1:72" ht="15.75">
      <c r="J147" s="1"/>
      <c r="K147" s="1"/>
      <c r="L147" s="1"/>
      <c r="M147" s="1"/>
      <c r="N147" s="1"/>
      <c r="O147" s="1"/>
      <c r="P147" s="1"/>
      <c r="Q147" s="1"/>
      <c r="R147" s="1"/>
      <c r="S147" s="1"/>
      <c r="T147" s="1"/>
      <c r="U147" s="1"/>
      <c r="V147" s="1"/>
      <c r="W147" s="1"/>
      <c r="X147" s="1"/>
      <c r="Y147" s="1"/>
      <c r="Z147" s="120"/>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row>
  </sheetData>
  <mergeCells count="103">
    <mergeCell ref="A10:D10"/>
    <mergeCell ref="A11:D11"/>
    <mergeCell ref="A12:D12"/>
    <mergeCell ref="A13:D13"/>
    <mergeCell ref="A14:D14"/>
    <mergeCell ref="A15:D15"/>
    <mergeCell ref="A1:H1"/>
    <mergeCell ref="A2:H2"/>
    <mergeCell ref="B5:J5"/>
    <mergeCell ref="A8:D8"/>
    <mergeCell ref="J8:M8"/>
    <mergeCell ref="A9:D9"/>
    <mergeCell ref="A22:D22"/>
    <mergeCell ref="A23:D23"/>
    <mergeCell ref="A24:D24"/>
    <mergeCell ref="A25:D25"/>
    <mergeCell ref="L25:Q28"/>
    <mergeCell ref="A26:D26"/>
    <mergeCell ref="A27:D27"/>
    <mergeCell ref="A28:D28"/>
    <mergeCell ref="A16:D16"/>
    <mergeCell ref="A17:D17"/>
    <mergeCell ref="A18:D18"/>
    <mergeCell ref="A19:D19"/>
    <mergeCell ref="A20:D20"/>
    <mergeCell ref="A21:D21"/>
    <mergeCell ref="A36:D36"/>
    <mergeCell ref="A37:D37"/>
    <mergeCell ref="A38:D38"/>
    <mergeCell ref="A39:D39"/>
    <mergeCell ref="A40:D40"/>
    <mergeCell ref="A41:D41"/>
    <mergeCell ref="A29:D29"/>
    <mergeCell ref="O32:U32"/>
    <mergeCell ref="V32:X32"/>
    <mergeCell ref="A33:D33"/>
    <mergeCell ref="A34:D34"/>
    <mergeCell ref="A35:D35"/>
    <mergeCell ref="A48:D48"/>
    <mergeCell ref="A49:D49"/>
    <mergeCell ref="A51:D51"/>
    <mergeCell ref="A52:D52"/>
    <mergeCell ref="A53:D53"/>
    <mergeCell ref="A54:D54"/>
    <mergeCell ref="A42:D42"/>
    <mergeCell ref="A43:D43"/>
    <mergeCell ref="A44:D44"/>
    <mergeCell ref="A45:D45"/>
    <mergeCell ref="A46:D46"/>
    <mergeCell ref="A47:D47"/>
    <mergeCell ref="A64:D64"/>
    <mergeCell ref="A65:D65"/>
    <mergeCell ref="A66:D66"/>
    <mergeCell ref="A67:D67"/>
    <mergeCell ref="A68:D68"/>
    <mergeCell ref="A69:D69"/>
    <mergeCell ref="A55:D55"/>
    <mergeCell ref="A56:D56"/>
    <mergeCell ref="A59:D59"/>
    <mergeCell ref="A61:D61"/>
    <mergeCell ref="A62:D62"/>
    <mergeCell ref="A63:D63"/>
    <mergeCell ref="J82:K82"/>
    <mergeCell ref="A83:D83"/>
    <mergeCell ref="A84:D84"/>
    <mergeCell ref="A71:B71"/>
    <mergeCell ref="A72:D72"/>
    <mergeCell ref="A73:D73"/>
    <mergeCell ref="A74:D74"/>
    <mergeCell ref="A76:B76"/>
    <mergeCell ref="A77:D77"/>
    <mergeCell ref="A86:B86"/>
    <mergeCell ref="A87:D87"/>
    <mergeCell ref="A88:D88"/>
    <mergeCell ref="A92:D92"/>
    <mergeCell ref="A93:D93"/>
    <mergeCell ref="A94:D94"/>
    <mergeCell ref="A78:D78"/>
    <mergeCell ref="A79:D79"/>
    <mergeCell ref="A82:B82"/>
    <mergeCell ref="A101:D101"/>
    <mergeCell ref="A102:D102"/>
    <mergeCell ref="A103:D103"/>
    <mergeCell ref="A104:D104"/>
    <mergeCell ref="A105:D105"/>
    <mergeCell ref="A106:D106"/>
    <mergeCell ref="A95:D95"/>
    <mergeCell ref="A96:D96"/>
    <mergeCell ref="A97:D97"/>
    <mergeCell ref="A98:D98"/>
    <mergeCell ref="A99:D99"/>
    <mergeCell ref="A100:D100"/>
    <mergeCell ref="I115:I116"/>
    <mergeCell ref="J115:J116"/>
    <mergeCell ref="K115:K116"/>
    <mergeCell ref="N115:N116"/>
    <mergeCell ref="F116:G116"/>
    <mergeCell ref="A107:D107"/>
    <mergeCell ref="A108:D108"/>
    <mergeCell ref="A109:D109"/>
    <mergeCell ref="A110:D110"/>
    <mergeCell ref="A111:D111"/>
    <mergeCell ref="A112:D112"/>
  </mergeCells>
  <pageMargins left="0.7" right="0.7" top="0.75" bottom="0.75" header="0.3" footer="0.3"/>
  <pageSetup paperSize="9" scale="23" fitToWidth="0" orientation="landscape" horizontalDpi="300" verticalDpi="300" r:id="rId1"/>
  <rowBreaks count="1" manualBreakCount="1">
    <brk id="126" max="1638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26017-1FAC-421F-A265-F8E97FA37051}">
  <sheetPr>
    <pageSetUpPr fitToPage="1"/>
  </sheetPr>
  <dimension ref="A1:BT120"/>
  <sheetViews>
    <sheetView view="pageBreakPreview" topLeftCell="A68" zoomScale="70" zoomScaleNormal="70" zoomScaleSheetLayoutView="70" workbookViewId="0">
      <selection activeCell="H97" sqref="H97"/>
    </sheetView>
  </sheetViews>
  <sheetFormatPr baseColWidth="10" defaultColWidth="10.7109375" defaultRowHeight="15"/>
  <cols>
    <col min="4" max="4" width="14.5703125" customWidth="1"/>
    <col min="8" max="8" width="15.42578125" customWidth="1"/>
    <col min="10" max="10" width="13" customWidth="1"/>
    <col min="11" max="12" width="13.42578125" customWidth="1"/>
    <col min="13" max="13" width="12.5703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136</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180</v>
      </c>
      <c r="B9" s="274"/>
      <c r="C9" s="274"/>
      <c r="D9" s="275"/>
      <c r="E9" s="4" t="s">
        <v>11</v>
      </c>
      <c r="F9" s="128"/>
      <c r="G9" s="129"/>
      <c r="H9" s="148">
        <f>G9*F9</f>
        <v>0</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85"/>
      <c r="B10" s="285"/>
      <c r="C10" s="285"/>
      <c r="D10" s="285"/>
      <c r="E10" s="4" t="s">
        <v>11</v>
      </c>
      <c r="F10" s="128"/>
      <c r="G10" s="129"/>
      <c r="H10" s="148">
        <f t="shared" ref="H10:H16" si="0">G10*F10</f>
        <v>0</v>
      </c>
      <c r="I10" s="134"/>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82"/>
      <c r="B11" s="283"/>
      <c r="C11" s="283"/>
      <c r="D11" s="284"/>
      <c r="E11" s="4" t="s">
        <v>11</v>
      </c>
      <c r="F11" s="128"/>
      <c r="G11" s="129"/>
      <c r="H11" s="148">
        <f t="shared" si="0"/>
        <v>0</v>
      </c>
      <c r="I11" s="134"/>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82"/>
      <c r="B12" s="283"/>
      <c r="C12" s="283"/>
      <c r="D12" s="284"/>
      <c r="E12" s="4" t="s">
        <v>11</v>
      </c>
      <c r="F12" s="128"/>
      <c r="G12" s="129"/>
      <c r="H12" s="148">
        <f t="shared" si="0"/>
        <v>0</v>
      </c>
      <c r="I12" s="134"/>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82"/>
      <c r="B13" s="283"/>
      <c r="C13" s="283"/>
      <c r="D13" s="284"/>
      <c r="E13" s="4" t="s">
        <v>11</v>
      </c>
      <c r="F13" s="128"/>
      <c r="G13" s="129"/>
      <c r="H13" s="148">
        <f t="shared" si="0"/>
        <v>0</v>
      </c>
      <c r="I13" s="134"/>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82"/>
      <c r="B14" s="283"/>
      <c r="C14" s="283"/>
      <c r="D14" s="284"/>
      <c r="E14" s="4" t="s">
        <v>11</v>
      </c>
      <c r="F14" s="128"/>
      <c r="G14" s="129"/>
      <c r="H14" s="148">
        <f t="shared" si="0"/>
        <v>0</v>
      </c>
      <c r="I14" s="134"/>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82"/>
      <c r="B15" s="283"/>
      <c r="C15" s="283"/>
      <c r="D15" s="284"/>
      <c r="E15" s="4" t="s">
        <v>11</v>
      </c>
      <c r="F15" s="128"/>
      <c r="G15" s="129"/>
      <c r="H15" s="148">
        <f t="shared" si="0"/>
        <v>0</v>
      </c>
      <c r="I15" s="134"/>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c r="B16" s="267"/>
      <c r="C16" s="267"/>
      <c r="D16" s="268"/>
      <c r="E16" s="4" t="s">
        <v>11</v>
      </c>
      <c r="F16" s="128"/>
      <c r="G16" s="129"/>
      <c r="H16" s="148">
        <f t="shared" si="0"/>
        <v>0</v>
      </c>
      <c r="I16" s="134">
        <f>H16*1.455</f>
        <v>0</v>
      </c>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16"/>
      <c r="B17" s="16"/>
      <c r="C17" s="16"/>
      <c r="D17" s="16"/>
      <c r="E17" s="16"/>
      <c r="F17" s="16"/>
      <c r="G17" s="6" t="s">
        <v>12</v>
      </c>
      <c r="H17" s="6">
        <f>SUM(H9:H16)</f>
        <v>0</v>
      </c>
      <c r="I17" s="134"/>
      <c r="J17" s="2"/>
      <c r="K17" s="139"/>
      <c r="L17" s="139"/>
      <c r="M17" s="143"/>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
      <c r="B18" s="16"/>
      <c r="C18" s="16"/>
      <c r="D18" s="16"/>
      <c r="E18" s="16"/>
      <c r="F18" s="16"/>
      <c r="G18" s="16"/>
      <c r="H18" s="30"/>
      <c r="I18" s="30"/>
      <c r="J18" s="144"/>
      <c r="K18" s="144"/>
      <c r="L18" s="16"/>
      <c r="M18" s="3"/>
      <c r="N18" s="16"/>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3" t="s">
        <v>13</v>
      </c>
      <c r="B19" s="7"/>
      <c r="C19" s="7"/>
      <c r="D19" s="7"/>
      <c r="E19" s="7"/>
      <c r="F19" s="7"/>
      <c r="G19" s="8"/>
      <c r="H19" s="9"/>
      <c r="I19" s="9"/>
      <c r="J19" s="10"/>
      <c r="K19" s="7"/>
      <c r="L19" s="7"/>
      <c r="M19" s="7"/>
      <c r="N19" s="7"/>
      <c r="O19" s="269" t="s">
        <v>14</v>
      </c>
      <c r="P19" s="270"/>
      <c r="Q19" s="270"/>
      <c r="R19" s="270"/>
      <c r="S19" s="270"/>
      <c r="T19" s="270"/>
      <c r="U19" s="271"/>
      <c r="V19" s="263" t="s">
        <v>15</v>
      </c>
      <c r="W19" s="263"/>
      <c r="X19" s="264"/>
      <c r="Y19" s="1" t="s">
        <v>157</v>
      </c>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31.5">
      <c r="A20" s="265" t="s">
        <v>16</v>
      </c>
      <c r="B20" s="265"/>
      <c r="C20" s="265"/>
      <c r="D20" s="265"/>
      <c r="E20" s="121" t="s">
        <v>8</v>
      </c>
      <c r="F20" s="121" t="s">
        <v>9</v>
      </c>
      <c r="G20" s="121" t="s">
        <v>159</v>
      </c>
      <c r="H20" s="121" t="s">
        <v>0</v>
      </c>
      <c r="I20" s="121" t="s">
        <v>9</v>
      </c>
      <c r="J20" s="121" t="s">
        <v>17</v>
      </c>
      <c r="K20" s="121" t="s">
        <v>0</v>
      </c>
      <c r="L20" s="121" t="s">
        <v>9</v>
      </c>
      <c r="M20" s="11" t="s">
        <v>160</v>
      </c>
      <c r="N20" s="121" t="s">
        <v>0</v>
      </c>
      <c r="O20" s="121" t="s">
        <v>18</v>
      </c>
      <c r="P20" s="121" t="s">
        <v>19</v>
      </c>
      <c r="Q20" s="121" t="s">
        <v>20</v>
      </c>
      <c r="R20" s="121" t="s">
        <v>21</v>
      </c>
      <c r="S20" s="121" t="s">
        <v>22</v>
      </c>
      <c r="T20" s="121" t="s">
        <v>23</v>
      </c>
      <c r="U20" s="121" t="s">
        <v>24</v>
      </c>
      <c r="V20" s="11" t="s">
        <v>25</v>
      </c>
      <c r="W20" s="11" t="s">
        <v>24</v>
      </c>
      <c r="X20" s="11" t="s">
        <v>26</v>
      </c>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42" t="s">
        <v>30</v>
      </c>
      <c r="B21" s="243"/>
      <c r="C21" s="243"/>
      <c r="D21" s="244"/>
      <c r="E21" s="124" t="s">
        <v>28</v>
      </c>
      <c r="F21" s="128"/>
      <c r="G21" s="12">
        <v>390.39</v>
      </c>
      <c r="H21" s="12">
        <f t="shared" ref="H21:H35" si="1">F21*G21</f>
        <v>0</v>
      </c>
      <c r="I21" s="128"/>
      <c r="J21" s="13">
        <v>358.81</v>
      </c>
      <c r="K21" s="13">
        <f t="shared" ref="K21:K43" si="2">I21*J21</f>
        <v>0</v>
      </c>
      <c r="L21" s="129"/>
      <c r="M21" s="13">
        <v>538.27</v>
      </c>
      <c r="N21" s="13">
        <f t="shared" ref="N21:N43" si="3">L21*M21</f>
        <v>0</v>
      </c>
      <c r="O21" s="107"/>
      <c r="P21" s="107"/>
      <c r="Q21" s="107"/>
      <c r="R21" s="107"/>
      <c r="S21" s="107"/>
      <c r="T21" s="107"/>
      <c r="U21" s="107"/>
      <c r="V21" s="15">
        <f t="shared" ref="V21:V43" si="4">+O21+P21+Q21+R21+S21+T21+U21-W21-X21</f>
        <v>0</v>
      </c>
      <c r="W21" s="107"/>
      <c r="X21" s="107"/>
      <c r="Y21" s="16"/>
      <c r="Z21" s="17"/>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row>
    <row r="22" spans="1:72" ht="15.75">
      <c r="A22" s="260" t="s">
        <v>163</v>
      </c>
      <c r="B22" s="260"/>
      <c r="C22" s="260"/>
      <c r="D22" s="260"/>
      <c r="E22" s="124" t="s">
        <v>28</v>
      </c>
      <c r="F22" s="128"/>
      <c r="G22" s="12">
        <v>317.98</v>
      </c>
      <c r="H22" s="12">
        <f t="shared" si="1"/>
        <v>0</v>
      </c>
      <c r="I22" s="128"/>
      <c r="J22" s="13">
        <v>326.25</v>
      </c>
      <c r="K22" s="13">
        <f t="shared" si="2"/>
        <v>0</v>
      </c>
      <c r="L22" s="129"/>
      <c r="M22" s="13">
        <v>489.37</v>
      </c>
      <c r="N22" s="13">
        <f t="shared" si="3"/>
        <v>0</v>
      </c>
      <c r="O22" s="107"/>
      <c r="P22" s="107"/>
      <c r="Q22" s="107"/>
      <c r="R22" s="107"/>
      <c r="S22" s="107"/>
      <c r="T22" s="107"/>
      <c r="U22" s="107"/>
      <c r="V22" s="15">
        <f t="shared" si="4"/>
        <v>0</v>
      </c>
      <c r="W22" s="107"/>
      <c r="X22" s="107"/>
      <c r="Y22" s="16" t="s">
        <v>168</v>
      </c>
      <c r="Z22" s="17"/>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row>
    <row r="23" spans="1:72" s="102" customFormat="1" ht="15.75">
      <c r="A23" s="242" t="s">
        <v>31</v>
      </c>
      <c r="B23" s="243"/>
      <c r="C23" s="243"/>
      <c r="D23" s="244"/>
      <c r="E23" s="124" t="s">
        <v>28</v>
      </c>
      <c r="F23" s="128">
        <f>9.5*5</f>
        <v>47.5</v>
      </c>
      <c r="G23" s="14">
        <v>390.39</v>
      </c>
      <c r="H23" s="12">
        <f t="shared" si="1"/>
        <v>18543.524999999998</v>
      </c>
      <c r="I23" s="128">
        <v>6</v>
      </c>
      <c r="J23" s="13">
        <v>358.81</v>
      </c>
      <c r="K23" s="13">
        <f t="shared" si="2"/>
        <v>2152.86</v>
      </c>
      <c r="L23" s="129"/>
      <c r="M23" s="13">
        <v>538.22</v>
      </c>
      <c r="N23" s="13">
        <f t="shared" si="3"/>
        <v>0</v>
      </c>
      <c r="O23" s="107"/>
      <c r="P23" s="107"/>
      <c r="Q23" s="107"/>
      <c r="R23" s="107"/>
      <c r="S23" s="107"/>
      <c r="T23" s="107"/>
      <c r="U23" s="107"/>
      <c r="V23" s="15">
        <f t="shared" si="4"/>
        <v>0</v>
      </c>
      <c r="W23" s="107"/>
      <c r="X23" s="107"/>
      <c r="Y23" s="7" t="s">
        <v>161</v>
      </c>
      <c r="Z23" s="101"/>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row>
    <row r="24" spans="1:72" s="106" customFormat="1" ht="15.75">
      <c r="A24" s="242" t="s">
        <v>32</v>
      </c>
      <c r="B24" s="243"/>
      <c r="C24" s="243"/>
      <c r="D24" s="244"/>
      <c r="E24" s="124" t="s">
        <v>28</v>
      </c>
      <c r="F24" s="128"/>
      <c r="G24" s="14">
        <v>317.98</v>
      </c>
      <c r="H24" s="12">
        <f t="shared" si="1"/>
        <v>0</v>
      </c>
      <c r="I24" s="128"/>
      <c r="J24" s="13">
        <v>244.27</v>
      </c>
      <c r="K24" s="13">
        <f t="shared" si="2"/>
        <v>0</v>
      </c>
      <c r="L24" s="129"/>
      <c r="M24" s="13">
        <v>489.37</v>
      </c>
      <c r="N24" s="13">
        <f t="shared" si="3"/>
        <v>0</v>
      </c>
      <c r="O24" s="107"/>
      <c r="P24" s="107"/>
      <c r="Q24" s="107"/>
      <c r="R24" s="107"/>
      <c r="S24" s="107"/>
      <c r="T24" s="107"/>
      <c r="U24" s="107"/>
      <c r="V24" s="15">
        <f t="shared" si="4"/>
        <v>0</v>
      </c>
      <c r="W24" s="107"/>
      <c r="X24" s="107"/>
      <c r="Y24" s="104" t="s">
        <v>162</v>
      </c>
      <c r="Z24" s="105"/>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c r="BN24" s="104"/>
      <c r="BO24" s="104"/>
      <c r="BP24" s="104"/>
      <c r="BQ24" s="104"/>
      <c r="BR24" s="104"/>
      <c r="BS24" s="104"/>
      <c r="BT24" s="104"/>
    </row>
    <row r="25" spans="1:72" ht="15.75">
      <c r="A25" s="242" t="s">
        <v>33</v>
      </c>
      <c r="B25" s="243"/>
      <c r="C25" s="243"/>
      <c r="D25" s="244"/>
      <c r="E25" s="124" t="s">
        <v>28</v>
      </c>
      <c r="F25" s="128"/>
      <c r="G25" s="14">
        <v>310.62</v>
      </c>
      <c r="H25" s="12">
        <f t="shared" si="1"/>
        <v>0</v>
      </c>
      <c r="I25" s="128"/>
      <c r="J25" s="13">
        <v>335</v>
      </c>
      <c r="K25" s="13">
        <f t="shared" si="2"/>
        <v>0</v>
      </c>
      <c r="L25" s="129"/>
      <c r="M25" s="13">
        <v>436.87</v>
      </c>
      <c r="N25" s="13">
        <f t="shared" si="3"/>
        <v>0</v>
      </c>
      <c r="O25" s="107"/>
      <c r="P25" s="107"/>
      <c r="Q25" s="107"/>
      <c r="R25" s="107"/>
      <c r="S25" s="107"/>
      <c r="T25" s="107"/>
      <c r="U25" s="107"/>
      <c r="V25" s="15">
        <f t="shared" si="4"/>
        <v>0</v>
      </c>
      <c r="W25" s="107"/>
      <c r="X25" s="107"/>
      <c r="Y25" s="16"/>
      <c r="Z25" s="17"/>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row>
    <row r="26" spans="1:72" s="100" customFormat="1" ht="15.75">
      <c r="A26" s="242" t="s">
        <v>34</v>
      </c>
      <c r="B26" s="243"/>
      <c r="C26" s="243"/>
      <c r="D26" s="244"/>
      <c r="E26" s="124" t="s">
        <v>28</v>
      </c>
      <c r="F26" s="128">
        <f>9.5*5</f>
        <v>47.5</v>
      </c>
      <c r="G26" s="14">
        <v>209.25</v>
      </c>
      <c r="H26" s="12">
        <f t="shared" si="1"/>
        <v>9939.375</v>
      </c>
      <c r="I26" s="128">
        <v>6</v>
      </c>
      <c r="J26" s="13">
        <v>221.7</v>
      </c>
      <c r="K26" s="13">
        <f t="shared" si="2"/>
        <v>1330.1999999999998</v>
      </c>
      <c r="L26" s="129"/>
      <c r="M26" s="13">
        <v>437.63</v>
      </c>
      <c r="N26" s="13">
        <f t="shared" si="3"/>
        <v>0</v>
      </c>
      <c r="O26" s="107"/>
      <c r="P26" s="107"/>
      <c r="Q26" s="107"/>
      <c r="R26" s="107"/>
      <c r="S26" s="107"/>
      <c r="T26" s="107"/>
      <c r="U26" s="107"/>
      <c r="V26" s="15">
        <f t="shared" si="4"/>
        <v>0</v>
      </c>
      <c r="W26" s="107"/>
      <c r="X26" s="107"/>
      <c r="Y26" s="16" t="s">
        <v>164</v>
      </c>
      <c r="Z26" s="17"/>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row>
    <row r="27" spans="1:72" s="106" customFormat="1" ht="15.75">
      <c r="A27" s="260" t="s">
        <v>128</v>
      </c>
      <c r="B27" s="260"/>
      <c r="C27" s="260"/>
      <c r="D27" s="260"/>
      <c r="E27" s="124" t="s">
        <v>28</v>
      </c>
      <c r="F27" s="128"/>
      <c r="G27" s="14">
        <v>237.68</v>
      </c>
      <c r="H27" s="12">
        <f t="shared" si="1"/>
        <v>0</v>
      </c>
      <c r="I27" s="128"/>
      <c r="J27" s="13">
        <v>277.97000000000003</v>
      </c>
      <c r="K27" s="13">
        <f t="shared" si="2"/>
        <v>0</v>
      </c>
      <c r="L27" s="129"/>
      <c r="M27" s="13">
        <v>538.84</v>
      </c>
      <c r="N27" s="13">
        <f t="shared" si="3"/>
        <v>0</v>
      </c>
      <c r="O27" s="107"/>
      <c r="P27" s="107"/>
      <c r="Q27" s="107"/>
      <c r="R27" s="107"/>
      <c r="S27" s="107"/>
      <c r="T27" s="108"/>
      <c r="U27" s="107"/>
      <c r="V27" s="15">
        <f t="shared" si="4"/>
        <v>0</v>
      </c>
      <c r="W27" s="107"/>
      <c r="X27" s="107"/>
      <c r="Y27" s="104"/>
      <c r="Z27" s="105"/>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04"/>
      <c r="BJ27" s="104"/>
      <c r="BK27" s="104"/>
      <c r="BL27" s="104"/>
      <c r="BM27" s="104"/>
      <c r="BN27" s="104"/>
      <c r="BO27" s="104"/>
      <c r="BP27" s="104"/>
      <c r="BQ27" s="104"/>
      <c r="BR27" s="104"/>
      <c r="BS27" s="104"/>
      <c r="BT27" s="104"/>
    </row>
    <row r="28" spans="1:72" ht="15.75">
      <c r="A28" s="242" t="s">
        <v>35</v>
      </c>
      <c r="B28" s="243"/>
      <c r="C28" s="243"/>
      <c r="D28" s="244"/>
      <c r="E28" s="124" t="s">
        <v>28</v>
      </c>
      <c r="F28" s="128"/>
      <c r="G28" s="14">
        <v>368.59</v>
      </c>
      <c r="H28" s="14">
        <f t="shared" si="1"/>
        <v>0</v>
      </c>
      <c r="I28" s="128"/>
      <c r="J28" s="13">
        <v>221.7</v>
      </c>
      <c r="K28" s="13">
        <f t="shared" si="2"/>
        <v>0</v>
      </c>
      <c r="L28" s="129"/>
      <c r="M28" s="13">
        <v>538.84</v>
      </c>
      <c r="N28" s="13">
        <f t="shared" si="3"/>
        <v>0</v>
      </c>
      <c r="O28" s="107"/>
      <c r="P28" s="107"/>
      <c r="Q28" s="107"/>
      <c r="R28" s="107"/>
      <c r="S28" s="107"/>
      <c r="T28" s="108"/>
      <c r="U28" s="107"/>
      <c r="V28" s="15">
        <f t="shared" si="4"/>
        <v>0</v>
      </c>
      <c r="W28" s="107"/>
      <c r="X28" s="107"/>
      <c r="Y28" s="16"/>
      <c r="Z28" s="17"/>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row>
    <row r="29" spans="1:72" s="106" customFormat="1" ht="15.75">
      <c r="A29" s="260" t="s">
        <v>129</v>
      </c>
      <c r="B29" s="260"/>
      <c r="C29" s="260"/>
      <c r="D29" s="260"/>
      <c r="E29" s="124" t="s">
        <v>28</v>
      </c>
      <c r="F29" s="128">
        <f>9.5*5</f>
        <v>47.5</v>
      </c>
      <c r="G29" s="14">
        <v>143</v>
      </c>
      <c r="H29" s="14">
        <f t="shared" si="1"/>
        <v>6792.5</v>
      </c>
      <c r="I29" s="128">
        <v>6</v>
      </c>
      <c r="J29" s="13">
        <v>165</v>
      </c>
      <c r="K29" s="13">
        <f t="shared" si="2"/>
        <v>990</v>
      </c>
      <c r="L29" s="129"/>
      <c r="M29" s="13">
        <v>277.56</v>
      </c>
      <c r="N29" s="13">
        <f t="shared" si="3"/>
        <v>0</v>
      </c>
      <c r="O29" s="107"/>
      <c r="P29" s="107"/>
      <c r="Q29" s="107"/>
      <c r="R29" s="107"/>
      <c r="S29" s="107"/>
      <c r="T29" s="108"/>
      <c r="U29" s="107"/>
      <c r="V29" s="15">
        <f t="shared" si="4"/>
        <v>0</v>
      </c>
      <c r="W29" s="107"/>
      <c r="X29" s="107"/>
      <c r="Y29" s="104"/>
      <c r="Z29" s="105"/>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c r="BO29" s="104"/>
      <c r="BP29" s="104"/>
      <c r="BQ29" s="104"/>
      <c r="BR29" s="104"/>
      <c r="BS29" s="104"/>
      <c r="BT29" s="104"/>
    </row>
    <row r="30" spans="1:72" s="100" customFormat="1" ht="15.75">
      <c r="A30" s="260" t="s">
        <v>36</v>
      </c>
      <c r="B30" s="260"/>
      <c r="C30" s="260"/>
      <c r="D30" s="260"/>
      <c r="E30" s="124" t="s">
        <v>28</v>
      </c>
      <c r="F30" s="128"/>
      <c r="G30" s="14">
        <v>190.25</v>
      </c>
      <c r="H30" s="14">
        <f t="shared" si="1"/>
        <v>0</v>
      </c>
      <c r="I30" s="128"/>
      <c r="J30" s="13">
        <v>221.7</v>
      </c>
      <c r="K30" s="13">
        <f t="shared" si="2"/>
        <v>0</v>
      </c>
      <c r="L30" s="129"/>
      <c r="M30" s="13">
        <v>297.41000000000003</v>
      </c>
      <c r="N30" s="13">
        <f t="shared" si="3"/>
        <v>0</v>
      </c>
      <c r="O30" s="107"/>
      <c r="P30" s="107"/>
      <c r="Q30" s="107"/>
      <c r="R30" s="107"/>
      <c r="S30" s="107"/>
      <c r="T30" s="108"/>
      <c r="U30" s="107"/>
      <c r="V30" s="15">
        <f t="shared" si="4"/>
        <v>0</v>
      </c>
      <c r="W30" s="107"/>
      <c r="X30" s="107"/>
      <c r="Y30" s="16"/>
      <c r="Z30" s="17"/>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row>
    <row r="31" spans="1:72" s="100" customFormat="1" ht="15.75">
      <c r="A31" s="260" t="s">
        <v>37</v>
      </c>
      <c r="B31" s="260"/>
      <c r="C31" s="260"/>
      <c r="D31" s="260"/>
      <c r="E31" s="124" t="s">
        <v>28</v>
      </c>
      <c r="F31" s="128">
        <f>9.5*5</f>
        <v>47.5</v>
      </c>
      <c r="G31" s="14">
        <v>119.54</v>
      </c>
      <c r="H31" s="12">
        <f t="shared" si="1"/>
        <v>5678.1500000000005</v>
      </c>
      <c r="I31" s="128">
        <v>6</v>
      </c>
      <c r="J31" s="13">
        <v>137.91999999999999</v>
      </c>
      <c r="K31" s="13">
        <f>I31*J31</f>
        <v>827.52</v>
      </c>
      <c r="L31" s="129"/>
      <c r="M31" s="13">
        <v>0</v>
      </c>
      <c r="N31" s="13">
        <f t="shared" si="3"/>
        <v>0</v>
      </c>
      <c r="O31" s="107"/>
      <c r="P31" s="107"/>
      <c r="Q31" s="107"/>
      <c r="R31" s="107"/>
      <c r="S31" s="107"/>
      <c r="T31" s="108"/>
      <c r="U31" s="107"/>
      <c r="V31" s="15">
        <f t="shared" si="4"/>
        <v>0</v>
      </c>
      <c r="W31" s="107"/>
      <c r="X31" s="107"/>
      <c r="Y31" s="16" t="s">
        <v>166</v>
      </c>
      <c r="Z31" s="17"/>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row>
    <row r="32" spans="1:72" ht="15.75">
      <c r="A32" s="260" t="s">
        <v>38</v>
      </c>
      <c r="B32" s="260"/>
      <c r="C32" s="260"/>
      <c r="D32" s="260"/>
      <c r="E32" s="124" t="s">
        <v>28</v>
      </c>
      <c r="F32" s="128"/>
      <c r="G32" s="14">
        <v>119.54</v>
      </c>
      <c r="H32" s="12">
        <f t="shared" si="1"/>
        <v>0</v>
      </c>
      <c r="I32" s="128"/>
      <c r="J32" s="13">
        <v>137.91999999999999</v>
      </c>
      <c r="K32" s="13">
        <f>I32*J32</f>
        <v>0</v>
      </c>
      <c r="L32" s="129"/>
      <c r="M32" s="13">
        <v>240.95</v>
      </c>
      <c r="N32" s="13">
        <f t="shared" si="3"/>
        <v>0</v>
      </c>
      <c r="O32" s="107"/>
      <c r="P32" s="107"/>
      <c r="Q32" s="107"/>
      <c r="R32" s="107"/>
      <c r="S32" s="107"/>
      <c r="T32" s="108"/>
      <c r="U32" s="107"/>
      <c r="V32" s="15">
        <f t="shared" si="4"/>
        <v>0</v>
      </c>
      <c r="W32" s="107"/>
      <c r="X32" s="107"/>
      <c r="Y32" s="16" t="s">
        <v>165</v>
      </c>
      <c r="Z32" s="17"/>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row>
    <row r="33" spans="1:72" ht="15.75">
      <c r="A33" s="260" t="s">
        <v>39</v>
      </c>
      <c r="B33" s="260"/>
      <c r="C33" s="260"/>
      <c r="D33" s="260"/>
      <c r="E33" s="124" t="s">
        <v>28</v>
      </c>
      <c r="F33" s="128"/>
      <c r="G33" s="14">
        <v>106.45</v>
      </c>
      <c r="H33" s="14">
        <f t="shared" si="1"/>
        <v>0</v>
      </c>
      <c r="I33" s="128"/>
      <c r="J33" s="13">
        <v>137.91999999999999</v>
      </c>
      <c r="K33" s="13">
        <f t="shared" si="2"/>
        <v>0</v>
      </c>
      <c r="L33" s="129"/>
      <c r="M33" s="13">
        <v>260.95</v>
      </c>
      <c r="N33" s="13">
        <f t="shared" si="3"/>
        <v>0</v>
      </c>
      <c r="O33" s="107"/>
      <c r="P33" s="107"/>
      <c r="Q33" s="107"/>
      <c r="R33" s="107"/>
      <c r="S33" s="107"/>
      <c r="T33" s="108"/>
      <c r="U33" s="107"/>
      <c r="V33" s="15">
        <f t="shared" si="4"/>
        <v>0</v>
      </c>
      <c r="W33" s="107"/>
      <c r="X33" s="107"/>
      <c r="Y33" s="16"/>
      <c r="Z33" s="17"/>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row>
    <row r="34" spans="1:72" s="100" customFormat="1" ht="15.75">
      <c r="A34" s="242" t="s">
        <v>40</v>
      </c>
      <c r="B34" s="243"/>
      <c r="C34" s="243"/>
      <c r="D34" s="244"/>
      <c r="E34" s="124" t="s">
        <v>28</v>
      </c>
      <c r="F34" s="128"/>
      <c r="G34" s="14">
        <v>106.45</v>
      </c>
      <c r="H34" s="14">
        <f t="shared" si="1"/>
        <v>0</v>
      </c>
      <c r="I34" s="128"/>
      <c r="J34" s="13">
        <v>122.4</v>
      </c>
      <c r="K34" s="13">
        <f t="shared" si="2"/>
        <v>0</v>
      </c>
      <c r="L34" s="129"/>
      <c r="M34" s="13"/>
      <c r="N34" s="13">
        <f t="shared" si="3"/>
        <v>0</v>
      </c>
      <c r="O34" s="107"/>
      <c r="P34" s="107"/>
      <c r="Q34" s="107"/>
      <c r="R34" s="107"/>
      <c r="S34" s="107"/>
      <c r="T34" s="108"/>
      <c r="U34" s="107"/>
      <c r="V34" s="15">
        <f t="shared" si="4"/>
        <v>0</v>
      </c>
      <c r="W34" s="107"/>
      <c r="X34" s="107"/>
      <c r="Y34" s="3"/>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s="100" customFormat="1" ht="15.75">
      <c r="A35" s="242" t="s">
        <v>41</v>
      </c>
      <c r="B35" s="243"/>
      <c r="C35" s="243"/>
      <c r="D35" s="244"/>
      <c r="E35" s="124" t="s">
        <v>28</v>
      </c>
      <c r="F35" s="128"/>
      <c r="G35" s="14">
        <v>106.54</v>
      </c>
      <c r="H35" s="14">
        <f t="shared" si="1"/>
        <v>0</v>
      </c>
      <c r="I35" s="128"/>
      <c r="J35" s="13">
        <v>122.4</v>
      </c>
      <c r="K35" s="13">
        <f t="shared" si="2"/>
        <v>0</v>
      </c>
      <c r="L35" s="129"/>
      <c r="M35" s="13">
        <v>198.17</v>
      </c>
      <c r="N35" s="13">
        <f t="shared" si="3"/>
        <v>0</v>
      </c>
      <c r="O35" s="107"/>
      <c r="P35" s="107"/>
      <c r="Q35" s="107"/>
      <c r="R35" s="107"/>
      <c r="S35" s="107"/>
      <c r="T35" s="107"/>
      <c r="U35" s="107"/>
      <c r="V35" s="15">
        <f t="shared" si="4"/>
        <v>0</v>
      </c>
      <c r="W35" s="107"/>
      <c r="X35" s="107"/>
      <c r="Y35" s="16" t="s">
        <v>167</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ht="15.75">
      <c r="A36" s="242" t="s">
        <v>42</v>
      </c>
      <c r="B36" s="243"/>
      <c r="C36" s="243"/>
      <c r="D36" s="244"/>
      <c r="E36" s="124" t="s">
        <v>28</v>
      </c>
      <c r="F36" s="128"/>
      <c r="G36" s="14">
        <v>100.42</v>
      </c>
      <c r="H36" s="14">
        <f>F36*G36</f>
        <v>0</v>
      </c>
      <c r="I36" s="128"/>
      <c r="J36" s="13">
        <v>122.4</v>
      </c>
      <c r="K36" s="13">
        <f t="shared" si="2"/>
        <v>0</v>
      </c>
      <c r="L36" s="129"/>
      <c r="M36" s="13">
        <v>0</v>
      </c>
      <c r="N36" s="13">
        <f t="shared" si="3"/>
        <v>0</v>
      </c>
      <c r="O36" s="109"/>
      <c r="P36" s="109"/>
      <c r="Q36" s="109"/>
      <c r="R36" s="109"/>
      <c r="S36" s="109"/>
      <c r="T36" s="109"/>
      <c r="U36" s="107"/>
      <c r="V36" s="15">
        <f t="shared" si="4"/>
        <v>0</v>
      </c>
      <c r="W36" s="107"/>
      <c r="X36" s="107"/>
      <c r="Y36" s="16"/>
      <c r="Z36" s="17"/>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row>
    <row r="37" spans="1:72" ht="15.75">
      <c r="A37" s="167" t="s">
        <v>169</v>
      </c>
      <c r="B37" s="168"/>
      <c r="C37" s="168"/>
      <c r="D37" s="169"/>
      <c r="E37" s="124" t="s">
        <v>28</v>
      </c>
      <c r="F37" s="128"/>
      <c r="G37" s="12">
        <v>209.25</v>
      </c>
      <c r="H37" s="12">
        <f t="shared" ref="H37:H43" si="5">F37*G37</f>
        <v>0</v>
      </c>
      <c r="I37" s="128"/>
      <c r="J37" s="13">
        <v>406</v>
      </c>
      <c r="K37" s="13">
        <f t="shared" si="2"/>
        <v>0</v>
      </c>
      <c r="L37" s="129"/>
      <c r="M37" s="13">
        <v>564.86</v>
      </c>
      <c r="N37" s="13">
        <f t="shared" si="3"/>
        <v>0</v>
      </c>
      <c r="O37" s="109"/>
      <c r="P37" s="109"/>
      <c r="Q37" s="109"/>
      <c r="R37" s="109"/>
      <c r="S37" s="109"/>
      <c r="T37" s="109"/>
      <c r="U37" s="107"/>
      <c r="V37" s="15">
        <v>0</v>
      </c>
      <c r="W37" s="107"/>
      <c r="X37" s="107"/>
      <c r="Y37" s="16" t="s">
        <v>170</v>
      </c>
      <c r="Z37" s="17"/>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row>
    <row r="38" spans="1:72" ht="15.75">
      <c r="A38" s="260" t="s">
        <v>27</v>
      </c>
      <c r="B38" s="260"/>
      <c r="C38" s="260"/>
      <c r="D38" s="260"/>
      <c r="E38" s="124" t="s">
        <v>28</v>
      </c>
      <c r="F38" s="128"/>
      <c r="G38" s="12">
        <v>0</v>
      </c>
      <c r="H38" s="12">
        <f t="shared" si="5"/>
        <v>0</v>
      </c>
      <c r="I38" s="128"/>
      <c r="J38" s="13">
        <v>0</v>
      </c>
      <c r="K38" s="13">
        <f t="shared" si="2"/>
        <v>0</v>
      </c>
      <c r="L38" s="129"/>
      <c r="M38" s="13">
        <v>0</v>
      </c>
      <c r="N38" s="13">
        <f t="shared" si="3"/>
        <v>0</v>
      </c>
      <c r="O38" s="107"/>
      <c r="P38" s="107"/>
      <c r="Q38" s="107"/>
      <c r="R38" s="107"/>
      <c r="S38" s="107"/>
      <c r="T38" s="107"/>
      <c r="U38" s="107"/>
      <c r="V38" s="15">
        <f>+O38+P38+Q38+R38+S38+T38+U38-W38-X38</f>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ht="15.75">
      <c r="A39" s="260" t="s">
        <v>29</v>
      </c>
      <c r="B39" s="260"/>
      <c r="C39" s="260"/>
      <c r="D39" s="260"/>
      <c r="E39" s="124" t="s">
        <v>28</v>
      </c>
      <c r="F39" s="128"/>
      <c r="G39" s="12">
        <v>339.75</v>
      </c>
      <c r="H39" s="12">
        <f t="shared" si="5"/>
        <v>0</v>
      </c>
      <c r="I39" s="128"/>
      <c r="J39" s="13">
        <v>325.79000000000002</v>
      </c>
      <c r="K39" s="13">
        <f t="shared" si="2"/>
        <v>0</v>
      </c>
      <c r="L39" s="129"/>
      <c r="M39" s="13">
        <v>488.68</v>
      </c>
      <c r="N39" s="13">
        <f t="shared" si="3"/>
        <v>0</v>
      </c>
      <c r="O39" s="107"/>
      <c r="P39" s="107"/>
      <c r="Q39" s="107"/>
      <c r="R39" s="107"/>
      <c r="S39" s="107"/>
      <c r="T39" s="107"/>
      <c r="U39" s="107"/>
      <c r="V39" s="15">
        <f>+O39+P39+Q39+R39+S39+T39+U39-W39-X39</f>
        <v>0</v>
      </c>
      <c r="W39" s="107"/>
      <c r="X39" s="107"/>
      <c r="Y39" s="16"/>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ht="15.75">
      <c r="A40" s="242" t="s">
        <v>43</v>
      </c>
      <c r="B40" s="243"/>
      <c r="C40" s="243"/>
      <c r="D40" s="244"/>
      <c r="E40" s="124" t="s">
        <v>28</v>
      </c>
      <c r="F40" s="128"/>
      <c r="G40" s="12">
        <v>339.75</v>
      </c>
      <c r="H40" s="12">
        <f t="shared" si="5"/>
        <v>0</v>
      </c>
      <c r="I40" s="128"/>
      <c r="J40" s="13">
        <v>325.79000000000002</v>
      </c>
      <c r="K40" s="13">
        <f t="shared" si="2"/>
        <v>0</v>
      </c>
      <c r="L40" s="129"/>
      <c r="M40" s="13">
        <v>488.68</v>
      </c>
      <c r="N40" s="13">
        <f t="shared" si="3"/>
        <v>0</v>
      </c>
      <c r="O40" s="107"/>
      <c r="P40" s="107"/>
      <c r="Q40" s="107"/>
      <c r="R40" s="107"/>
      <c r="S40" s="107"/>
      <c r="T40" s="107"/>
      <c r="U40" s="107"/>
      <c r="V40" s="15">
        <f t="shared" si="4"/>
        <v>0</v>
      </c>
      <c r="W40" s="107"/>
      <c r="X40" s="107"/>
      <c r="Y40" s="16"/>
      <c r="Z40" s="17"/>
      <c r="AA40" s="16"/>
      <c r="AB40" s="16"/>
      <c r="AC40" s="16"/>
      <c r="AD40" s="16"/>
      <c r="AE40" s="16"/>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row>
    <row r="41" spans="1:72" ht="15.75">
      <c r="A41" s="242" t="s">
        <v>44</v>
      </c>
      <c r="B41" s="243"/>
      <c r="C41" s="243"/>
      <c r="D41" s="244"/>
      <c r="E41" s="124" t="s">
        <v>28</v>
      </c>
      <c r="F41" s="128"/>
      <c r="G41" s="12">
        <v>339.75</v>
      </c>
      <c r="H41" s="12">
        <f t="shared" si="5"/>
        <v>0</v>
      </c>
      <c r="I41" s="128"/>
      <c r="J41" s="13">
        <v>325.79000000000002</v>
      </c>
      <c r="K41" s="13">
        <f t="shared" si="2"/>
        <v>0</v>
      </c>
      <c r="L41" s="129"/>
      <c r="M41" s="13">
        <v>488.68</v>
      </c>
      <c r="N41" s="13">
        <f t="shared" si="3"/>
        <v>0</v>
      </c>
      <c r="O41" s="107"/>
      <c r="P41" s="107"/>
      <c r="Q41" s="107"/>
      <c r="R41" s="107"/>
      <c r="S41" s="107"/>
      <c r="T41" s="107"/>
      <c r="U41" s="107"/>
      <c r="V41" s="15">
        <f t="shared" si="4"/>
        <v>0</v>
      </c>
      <c r="W41" s="107"/>
      <c r="X41" s="107"/>
      <c r="Y41" s="1"/>
      <c r="Z41" s="120"/>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row>
    <row r="42" spans="1:72" ht="15.75">
      <c r="A42" s="242" t="s">
        <v>45</v>
      </c>
      <c r="B42" s="243"/>
      <c r="C42" s="243"/>
      <c r="D42" s="244"/>
      <c r="E42" s="124" t="s">
        <v>28</v>
      </c>
      <c r="F42" s="128"/>
      <c r="G42" s="14">
        <v>650</v>
      </c>
      <c r="H42" s="14">
        <f t="shared" si="5"/>
        <v>0</v>
      </c>
      <c r="I42" s="128"/>
      <c r="J42" s="13">
        <f>G42*1.5</f>
        <v>975</v>
      </c>
      <c r="K42" s="13">
        <f t="shared" si="2"/>
        <v>0</v>
      </c>
      <c r="L42" s="129"/>
      <c r="M42" s="13">
        <v>1747.46</v>
      </c>
      <c r="N42" s="13">
        <f t="shared" si="3"/>
        <v>0</v>
      </c>
      <c r="O42" s="107"/>
      <c r="P42" s="107"/>
      <c r="Q42" s="107"/>
      <c r="R42" s="107"/>
      <c r="S42" s="107"/>
      <c r="T42" s="107"/>
      <c r="U42" s="107"/>
      <c r="V42" s="15">
        <f t="shared" si="4"/>
        <v>0</v>
      </c>
      <c r="W42" s="107"/>
      <c r="X42" s="107"/>
      <c r="Y42" s="1"/>
      <c r="Z42" s="120"/>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row>
    <row r="43" spans="1:72" ht="15.75">
      <c r="A43" s="242" t="s">
        <v>46</v>
      </c>
      <c r="B43" s="243"/>
      <c r="C43" s="243"/>
      <c r="D43" s="244"/>
      <c r="E43" s="124" t="s">
        <v>28</v>
      </c>
      <c r="F43" s="128"/>
      <c r="G43" s="14"/>
      <c r="H43" s="14">
        <f t="shared" si="5"/>
        <v>0</v>
      </c>
      <c r="I43" s="128"/>
      <c r="J43" s="13">
        <f t="shared" ref="J43" si="6">G43*1.5</f>
        <v>0</v>
      </c>
      <c r="K43" s="13">
        <f t="shared" si="2"/>
        <v>0</v>
      </c>
      <c r="L43" s="129"/>
      <c r="M43" s="13">
        <f t="shared" ref="M43" si="7">G43*2.25</f>
        <v>0</v>
      </c>
      <c r="N43" s="13">
        <f t="shared" si="3"/>
        <v>0</v>
      </c>
      <c r="O43" s="107"/>
      <c r="P43" s="107"/>
      <c r="Q43" s="107"/>
      <c r="R43" s="107"/>
      <c r="S43" s="107"/>
      <c r="T43" s="107"/>
      <c r="U43" s="107"/>
      <c r="V43" s="15">
        <f t="shared" si="4"/>
        <v>0</v>
      </c>
      <c r="W43" s="107"/>
      <c r="X43" s="107"/>
      <c r="Y43" s="1"/>
      <c r="Z43" s="120"/>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row>
    <row r="44" spans="1:72" ht="15.75">
      <c r="A44" s="7"/>
      <c r="B44" s="7"/>
      <c r="C44" s="7"/>
      <c r="D44" s="7"/>
      <c r="E44" s="7"/>
      <c r="F44" s="7">
        <f>V44</f>
        <v>0</v>
      </c>
      <c r="G44" s="6" t="s">
        <v>47</v>
      </c>
      <c r="H44" s="19">
        <f>SUM(H21:H43)</f>
        <v>40953.549999999996</v>
      </c>
      <c r="I44" s="103"/>
      <c r="J44" s="6" t="s">
        <v>48</v>
      </c>
      <c r="K44" s="6">
        <f>SUM(K21:K43)</f>
        <v>5300.58</v>
      </c>
      <c r="L44" s="145"/>
      <c r="M44" s="21" t="s">
        <v>48</v>
      </c>
      <c r="N44" s="6">
        <f>SUM(N21:N43)</f>
        <v>0</v>
      </c>
      <c r="O44" s="16"/>
      <c r="P44" s="16"/>
      <c r="Q44" s="16"/>
      <c r="R44" s="16"/>
      <c r="S44" s="16"/>
      <c r="T44" s="16"/>
      <c r="U44" s="16"/>
      <c r="V44" s="16"/>
      <c r="W44" s="16"/>
      <c r="X44" s="16"/>
      <c r="Y44" s="1"/>
      <c r="Z44" s="120"/>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row>
    <row r="45" spans="1:72" ht="15.75">
      <c r="A45" s="7"/>
      <c r="B45" s="7"/>
      <c r="C45" s="7"/>
      <c r="D45" s="7"/>
      <c r="E45" s="7"/>
      <c r="F45" s="7"/>
      <c r="G45" s="6" t="s">
        <v>49</v>
      </c>
      <c r="H45" s="19">
        <f>H44+K44+N44</f>
        <v>46254.13</v>
      </c>
      <c r="I45" s="22"/>
      <c r="J45" s="22"/>
      <c r="K45" s="22"/>
      <c r="L45" s="7"/>
      <c r="M45" s="23"/>
      <c r="N45" s="22"/>
      <c r="O45" s="16"/>
      <c r="P45" s="16"/>
      <c r="Q45" s="16"/>
      <c r="R45" s="16"/>
      <c r="S45" s="16"/>
      <c r="T45" s="16"/>
      <c r="U45" s="16"/>
      <c r="V45" s="16"/>
      <c r="W45" s="16"/>
      <c r="X45" s="16"/>
      <c r="Y45" s="1"/>
      <c r="Z45" s="120"/>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row>
    <row r="46" spans="1:72" ht="15.75">
      <c r="A46" s="281" t="s">
        <v>50</v>
      </c>
      <c r="B46" s="281"/>
      <c r="C46" s="281"/>
      <c r="D46" s="281"/>
      <c r="E46" s="24"/>
      <c r="F46" s="25"/>
      <c r="G46" s="26" t="s">
        <v>51</v>
      </c>
      <c r="H46" s="6">
        <f>+H45*0.06</f>
        <v>2775.2477999999996</v>
      </c>
      <c r="I46" s="22"/>
      <c r="J46" s="7"/>
      <c r="K46" s="7"/>
      <c r="L46" s="7"/>
      <c r="M46" s="7"/>
      <c r="N46" s="7"/>
      <c r="O46" s="16"/>
      <c r="P46" s="16"/>
      <c r="Q46" s="16"/>
      <c r="R46" s="16"/>
      <c r="S46" s="16"/>
      <c r="T46" s="16"/>
      <c r="U46" s="16"/>
      <c r="V46" s="16"/>
      <c r="W46" s="16"/>
      <c r="X46" s="16"/>
      <c r="Y46" s="1"/>
      <c r="Z46" s="120"/>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row>
    <row r="47" spans="1:72" ht="15.75">
      <c r="A47" s="173"/>
      <c r="B47" s="173"/>
      <c r="C47" s="173"/>
      <c r="D47" s="173"/>
      <c r="E47" s="7"/>
      <c r="F47" s="7"/>
      <c r="G47" s="176"/>
      <c r="H47" s="22"/>
      <c r="I47" s="174"/>
      <c r="J47" s="7"/>
      <c r="K47" s="7"/>
      <c r="L47" s="7"/>
      <c r="M47" s="7"/>
      <c r="N47" s="7"/>
      <c r="O47" s="16"/>
      <c r="P47" s="16"/>
      <c r="Q47" s="16"/>
      <c r="R47" s="16"/>
      <c r="S47" s="16"/>
      <c r="T47" s="16"/>
      <c r="U47" s="16"/>
      <c r="V47" s="16"/>
      <c r="W47" s="16"/>
      <c r="X47" s="16"/>
      <c r="Y47" s="1"/>
      <c r="Z47" s="120"/>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row>
    <row r="48" spans="1:72" ht="15.75">
      <c r="A48" s="37"/>
      <c r="B48" s="37"/>
      <c r="C48" s="37"/>
      <c r="D48" s="37"/>
      <c r="E48" s="7"/>
      <c r="F48" s="7"/>
      <c r="G48" s="176"/>
      <c r="H48" s="22"/>
      <c r="I48" s="22"/>
      <c r="J48" s="7"/>
      <c r="K48" s="7"/>
      <c r="L48" s="7"/>
      <c r="M48" s="7"/>
      <c r="N48" s="7"/>
      <c r="O48" s="16"/>
      <c r="P48" s="16"/>
      <c r="Q48" s="16"/>
      <c r="R48" s="16"/>
      <c r="S48" s="16"/>
      <c r="T48" s="16"/>
      <c r="U48" s="16"/>
      <c r="V48" s="16"/>
      <c r="W48" s="16"/>
      <c r="X48" s="16"/>
      <c r="Y48" s="1"/>
      <c r="Z48" s="120"/>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row>
    <row r="49" spans="1:72" ht="15.75">
      <c r="A49" s="262" t="s">
        <v>52</v>
      </c>
      <c r="B49" s="262"/>
      <c r="C49" s="262"/>
      <c r="D49" s="262"/>
      <c r="E49" s="7"/>
      <c r="F49" s="7"/>
      <c r="G49" s="38"/>
      <c r="H49" s="22"/>
      <c r="I49" s="22"/>
      <c r="J49" s="7"/>
      <c r="K49" s="7"/>
      <c r="L49" s="7"/>
      <c r="M49" s="7"/>
      <c r="N49" s="7"/>
      <c r="O49" s="16"/>
      <c r="P49" s="16"/>
      <c r="Q49" s="16"/>
      <c r="R49" s="16"/>
      <c r="S49" s="16"/>
      <c r="T49" s="16"/>
      <c r="U49" s="16"/>
      <c r="V49" s="16"/>
      <c r="W49" s="16"/>
      <c r="X49" s="16"/>
      <c r="Y49" s="1"/>
      <c r="Z49" s="120"/>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row>
    <row r="50" spans="1:72" ht="15.75">
      <c r="A50" s="255" t="s">
        <v>7</v>
      </c>
      <c r="B50" s="255"/>
      <c r="C50" s="255"/>
      <c r="D50" s="255"/>
      <c r="E50" s="28" t="s">
        <v>8</v>
      </c>
      <c r="F50" s="175" t="s">
        <v>9</v>
      </c>
      <c r="G50" s="175" t="s">
        <v>10</v>
      </c>
      <c r="H50" s="175" t="s">
        <v>0</v>
      </c>
      <c r="I50" s="38"/>
      <c r="J50" s="118" t="s">
        <v>53</v>
      </c>
      <c r="K50" s="118" t="s">
        <v>54</v>
      </c>
      <c r="L50" s="118" t="s">
        <v>55</v>
      </c>
      <c r="M50" s="118" t="s">
        <v>56</v>
      </c>
      <c r="N50" s="16"/>
      <c r="O50" s="16"/>
      <c r="P50" s="16"/>
      <c r="Q50" s="16"/>
      <c r="R50" s="16"/>
      <c r="S50" s="16"/>
      <c r="T50" s="16"/>
      <c r="U50" s="16"/>
      <c r="V50" s="16"/>
      <c r="W50" s="16"/>
      <c r="X50" s="16"/>
      <c r="Y50" s="1"/>
      <c r="Z50" s="120"/>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row>
    <row r="51" spans="1:72" ht="33.6" customHeight="1">
      <c r="A51" s="257" t="s">
        <v>133</v>
      </c>
      <c r="B51" s="258"/>
      <c r="C51" s="258"/>
      <c r="D51" s="258"/>
      <c r="E51" s="31" t="s">
        <v>57</v>
      </c>
      <c r="F51" s="146">
        <v>0</v>
      </c>
      <c r="G51" s="127">
        <v>150</v>
      </c>
      <c r="H51" s="127">
        <f t="shared" ref="H51:H57" si="8">F51*G51</f>
        <v>0</v>
      </c>
      <c r="I51" s="30"/>
      <c r="J51" s="31"/>
      <c r="K51" s="31"/>
      <c r="L51" s="31"/>
      <c r="M51" s="31">
        <f>J51+K51+L51</f>
        <v>0</v>
      </c>
      <c r="N51" s="16"/>
      <c r="O51" s="16"/>
      <c r="P51" s="16"/>
      <c r="Q51" s="16"/>
      <c r="R51" s="16"/>
      <c r="S51" s="16"/>
      <c r="T51" s="16"/>
      <c r="U51" s="16"/>
      <c r="V51" s="16"/>
      <c r="W51" s="16"/>
      <c r="X51" s="16"/>
      <c r="Y51" s="1"/>
      <c r="Z51" s="120"/>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row>
    <row r="52" spans="1:72" ht="33.6" customHeight="1">
      <c r="A52" s="257" t="s">
        <v>134</v>
      </c>
      <c r="B52" s="258"/>
      <c r="C52" s="258"/>
      <c r="D52" s="258"/>
      <c r="E52" s="31" t="s">
        <v>57</v>
      </c>
      <c r="F52" s="146">
        <v>0</v>
      </c>
      <c r="G52" s="127">
        <v>150</v>
      </c>
      <c r="H52" s="127">
        <f t="shared" si="8"/>
        <v>0</v>
      </c>
      <c r="I52" s="30"/>
      <c r="J52" s="31"/>
      <c r="K52" s="31"/>
      <c r="L52" s="31"/>
      <c r="M52" s="31">
        <f>J52+K52+L52</f>
        <v>0</v>
      </c>
      <c r="N52" s="16"/>
      <c r="O52" s="16"/>
      <c r="P52" s="16"/>
      <c r="Q52" s="16"/>
      <c r="R52" s="16"/>
      <c r="S52" s="16"/>
      <c r="T52" s="16"/>
      <c r="U52" s="16"/>
      <c r="V52" s="16"/>
      <c r="W52" s="16"/>
      <c r="X52" s="16"/>
      <c r="Y52" s="1"/>
      <c r="Z52" s="120"/>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row>
    <row r="53" spans="1:72" ht="33.6" customHeight="1">
      <c r="A53" s="257" t="s">
        <v>58</v>
      </c>
      <c r="B53" s="258"/>
      <c r="C53" s="258"/>
      <c r="D53" s="258"/>
      <c r="E53" s="31" t="s">
        <v>57</v>
      </c>
      <c r="F53" s="146">
        <v>0</v>
      </c>
      <c r="G53" s="127">
        <v>60</v>
      </c>
      <c r="H53" s="127">
        <f t="shared" si="8"/>
        <v>0</v>
      </c>
      <c r="I53" s="30"/>
      <c r="J53" s="31"/>
      <c r="K53" s="31"/>
      <c r="L53" s="31"/>
      <c r="M53" s="31">
        <f>J53+K53+L53</f>
        <v>0</v>
      </c>
      <c r="N53" s="16"/>
      <c r="O53" s="16"/>
      <c r="P53" s="16"/>
      <c r="Q53" s="16"/>
      <c r="R53" s="16"/>
      <c r="S53" s="16"/>
      <c r="T53" s="16"/>
      <c r="U53" s="16"/>
      <c r="V53" s="16"/>
      <c r="W53" s="16"/>
      <c r="X53" s="16"/>
      <c r="Y53" s="1"/>
      <c r="Z53" s="120"/>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row>
    <row r="54" spans="1:72" ht="33.6" customHeight="1">
      <c r="A54" s="257" t="s">
        <v>135</v>
      </c>
      <c r="B54" s="258"/>
      <c r="C54" s="258"/>
      <c r="D54" s="258"/>
      <c r="E54" s="31" t="s">
        <v>57</v>
      </c>
      <c r="F54" s="146">
        <v>0</v>
      </c>
      <c r="G54" s="127">
        <v>120</v>
      </c>
      <c r="H54" s="127">
        <f t="shared" si="8"/>
        <v>0</v>
      </c>
      <c r="I54" s="30"/>
      <c r="J54" s="31"/>
      <c r="K54" s="31"/>
      <c r="L54" s="31"/>
      <c r="M54" s="31">
        <f>J54+K54+L54</f>
        <v>0</v>
      </c>
      <c r="N54" s="16"/>
      <c r="O54" s="16"/>
      <c r="P54" s="16"/>
      <c r="Q54" s="16"/>
      <c r="R54" s="16"/>
      <c r="S54" s="16"/>
      <c r="T54" s="16"/>
      <c r="U54" s="16"/>
      <c r="V54" s="16"/>
      <c r="W54" s="16"/>
      <c r="X54" s="16"/>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33.6" customHeight="1">
      <c r="A55" s="257"/>
      <c r="B55" s="258"/>
      <c r="C55" s="258"/>
      <c r="D55" s="258"/>
      <c r="E55" s="31" t="s">
        <v>57</v>
      </c>
      <c r="F55" s="146">
        <v>0</v>
      </c>
      <c r="G55" s="127"/>
      <c r="H55" s="127">
        <f t="shared" si="8"/>
        <v>0</v>
      </c>
      <c r="I55" s="30"/>
      <c r="J55" s="31"/>
      <c r="K55" s="31"/>
      <c r="L55" s="31"/>
      <c r="M55" s="31">
        <f t="shared" ref="M55:M57" si="9">J55+K55+L55</f>
        <v>0</v>
      </c>
      <c r="N55" s="16"/>
      <c r="O55" s="16"/>
      <c r="P55" s="16"/>
      <c r="Q55" s="16"/>
      <c r="R55" s="16"/>
      <c r="S55" s="16"/>
      <c r="T55" s="16"/>
      <c r="U55" s="16"/>
      <c r="V55" s="16"/>
      <c r="W55" s="16"/>
      <c r="X55" s="16"/>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33.6" customHeight="1">
      <c r="A56" s="257"/>
      <c r="B56" s="258"/>
      <c r="C56" s="258"/>
      <c r="D56" s="258"/>
      <c r="E56" s="31" t="s">
        <v>59</v>
      </c>
      <c r="F56" s="146">
        <v>0</v>
      </c>
      <c r="G56" s="127"/>
      <c r="H56" s="127">
        <f t="shared" si="8"/>
        <v>0</v>
      </c>
      <c r="I56" s="30"/>
      <c r="J56" s="31"/>
      <c r="K56" s="31"/>
      <c r="L56" s="31"/>
      <c r="M56" s="31">
        <f t="shared" si="9"/>
        <v>0</v>
      </c>
      <c r="N56" s="16"/>
      <c r="O56" s="16"/>
      <c r="P56" s="16"/>
      <c r="Q56" s="16"/>
      <c r="R56" s="16"/>
      <c r="S56" s="16"/>
      <c r="T56" s="16"/>
      <c r="U56" s="16"/>
      <c r="V56" s="16"/>
      <c r="W56" s="16"/>
      <c r="X56" s="16"/>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33.6" customHeight="1">
      <c r="A57" s="257" t="s">
        <v>60</v>
      </c>
      <c r="B57" s="258"/>
      <c r="C57" s="258"/>
      <c r="D57" s="258"/>
      <c r="E57" s="31" t="s">
        <v>61</v>
      </c>
      <c r="F57" s="146">
        <v>0</v>
      </c>
      <c r="G57" s="127">
        <v>2.5</v>
      </c>
      <c r="H57" s="127">
        <f t="shared" si="8"/>
        <v>0</v>
      </c>
      <c r="I57" s="30"/>
      <c r="J57" s="31"/>
      <c r="K57" s="31"/>
      <c r="L57" s="31"/>
      <c r="M57" s="31">
        <f t="shared" si="9"/>
        <v>0</v>
      </c>
      <c r="N57" s="16"/>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16"/>
      <c r="B58" s="16"/>
      <c r="C58" s="16"/>
      <c r="D58" s="16"/>
      <c r="E58" s="16"/>
      <c r="F58" s="16"/>
      <c r="G58" s="34" t="s">
        <v>62</v>
      </c>
      <c r="H58" s="34">
        <f>SUM(H51:H57)</f>
        <v>0</v>
      </c>
      <c r="I58" s="22"/>
      <c r="J58" s="16"/>
      <c r="K58" s="16"/>
      <c r="L58" s="16"/>
      <c r="M58" s="139"/>
      <c r="N58" s="16"/>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16"/>
      <c r="B59" s="16"/>
      <c r="C59" s="16"/>
      <c r="D59" s="16"/>
      <c r="E59" s="16"/>
      <c r="F59" s="16"/>
      <c r="G59" s="118" t="s">
        <v>82</v>
      </c>
      <c r="H59" s="34">
        <f>H58+H45+H17</f>
        <v>46254.13</v>
      </c>
      <c r="I59" s="134"/>
      <c r="J59" s="62"/>
      <c r="K59" s="16"/>
      <c r="L59" s="16"/>
      <c r="M59" s="16"/>
      <c r="N59" s="16"/>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3" t="s">
        <v>83</v>
      </c>
      <c r="B60" s="7"/>
      <c r="C60" s="7"/>
      <c r="D60" s="16"/>
      <c r="E60" s="16"/>
      <c r="F60" s="16"/>
      <c r="G60" s="1"/>
      <c r="H60" s="42"/>
      <c r="I60" s="9"/>
      <c r="J60" s="62"/>
      <c r="K60" s="7"/>
      <c r="L60" s="16"/>
      <c r="M60" s="16"/>
      <c r="N60" s="16"/>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56" t="s">
        <v>7</v>
      </c>
      <c r="B61" s="256"/>
      <c r="C61" s="256"/>
      <c r="D61" s="256"/>
      <c r="E61" s="43" t="s">
        <v>8</v>
      </c>
      <c r="F61" s="119" t="s">
        <v>9</v>
      </c>
      <c r="G61" s="119" t="s">
        <v>10</v>
      </c>
      <c r="H61" s="44" t="s">
        <v>0</v>
      </c>
      <c r="I61" s="45" t="s">
        <v>84</v>
      </c>
      <c r="J61" s="46"/>
      <c r="K61" s="46" t="s">
        <v>85</v>
      </c>
      <c r="L61" s="47"/>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36" t="s">
        <v>86</v>
      </c>
      <c r="B62" s="237"/>
      <c r="C62" s="237"/>
      <c r="D62" s="237"/>
      <c r="E62" s="123" t="s">
        <v>87</v>
      </c>
      <c r="F62" s="128">
        <v>0.3</v>
      </c>
      <c r="G62" s="36">
        <v>2200</v>
      </c>
      <c r="H62" s="48">
        <f>(F62*G62)</f>
        <v>660</v>
      </c>
      <c r="I62" s="49"/>
      <c r="J62" s="50"/>
      <c r="K62" s="51"/>
      <c r="L62" s="62"/>
      <c r="M62" s="16"/>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15.75">
      <c r="A63" s="236" t="s">
        <v>88</v>
      </c>
      <c r="B63" s="237"/>
      <c r="C63" s="237"/>
      <c r="D63" s="237"/>
      <c r="E63" s="123" t="s">
        <v>87</v>
      </c>
      <c r="F63" s="128"/>
      <c r="G63" s="36">
        <v>2000</v>
      </c>
      <c r="H63" s="48">
        <f t="shared" ref="H63:H84" si="10">(F63*G63)</f>
        <v>0</v>
      </c>
      <c r="I63" s="49"/>
      <c r="J63" s="50"/>
      <c r="K63" s="51"/>
      <c r="L63" s="62"/>
      <c r="M63" s="16"/>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15.75">
      <c r="A64" s="236" t="s">
        <v>89</v>
      </c>
      <c r="B64" s="237"/>
      <c r="C64" s="237"/>
      <c r="D64" s="237"/>
      <c r="E64" s="123" t="s">
        <v>87</v>
      </c>
      <c r="F64" s="128"/>
      <c r="G64" s="36">
        <v>7000</v>
      </c>
      <c r="H64" s="48">
        <f t="shared" si="10"/>
        <v>0</v>
      </c>
      <c r="I64" s="49"/>
      <c r="J64" s="50"/>
      <c r="K64" s="51"/>
      <c r="L64" s="62"/>
      <c r="M64" s="16"/>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15.75">
      <c r="A65" s="236" t="s">
        <v>90</v>
      </c>
      <c r="B65" s="237"/>
      <c r="C65" s="237"/>
      <c r="D65" s="237"/>
      <c r="E65" s="123" t="s">
        <v>87</v>
      </c>
      <c r="F65" s="128"/>
      <c r="G65" s="36">
        <v>15200</v>
      </c>
      <c r="H65" s="48">
        <f t="shared" si="10"/>
        <v>0</v>
      </c>
      <c r="I65" s="49"/>
      <c r="J65" s="50"/>
      <c r="K65" s="51"/>
      <c r="L65" s="62"/>
      <c r="M65" s="16"/>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15.75">
      <c r="A66" s="236" t="s">
        <v>91</v>
      </c>
      <c r="B66" s="237"/>
      <c r="C66" s="237"/>
      <c r="D66" s="237"/>
      <c r="E66" s="123" t="s">
        <v>87</v>
      </c>
      <c r="F66" s="128"/>
      <c r="G66" s="36">
        <v>2200</v>
      </c>
      <c r="H66" s="48">
        <f t="shared" si="10"/>
        <v>0</v>
      </c>
      <c r="I66" s="55"/>
      <c r="J66" s="50"/>
      <c r="K66" s="51"/>
      <c r="L66" s="62"/>
      <c r="M66" s="16"/>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15.75">
      <c r="A67" s="236" t="s">
        <v>92</v>
      </c>
      <c r="B67" s="237"/>
      <c r="C67" s="237"/>
      <c r="D67" s="237"/>
      <c r="E67" s="123" t="s">
        <v>87</v>
      </c>
      <c r="F67" s="128"/>
      <c r="G67" s="36">
        <v>2000</v>
      </c>
      <c r="H67" s="48">
        <f t="shared" si="10"/>
        <v>0</v>
      </c>
      <c r="I67" s="49"/>
      <c r="J67" s="50"/>
      <c r="K67" s="51"/>
      <c r="L67" s="62"/>
      <c r="M67" s="16"/>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15.75">
      <c r="A68" s="236" t="s">
        <v>93</v>
      </c>
      <c r="B68" s="237"/>
      <c r="C68" s="237"/>
      <c r="D68" s="237"/>
      <c r="E68" s="123" t="s">
        <v>87</v>
      </c>
      <c r="F68" s="128"/>
      <c r="G68" s="36">
        <v>2500</v>
      </c>
      <c r="H68" s="48">
        <f t="shared" si="10"/>
        <v>0</v>
      </c>
      <c r="I68" s="55"/>
      <c r="J68" s="50"/>
      <c r="K68" s="51"/>
      <c r="L68" s="62"/>
      <c r="M68" s="16"/>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15.75">
      <c r="A69" s="236" t="s">
        <v>94</v>
      </c>
      <c r="B69" s="237"/>
      <c r="C69" s="237"/>
      <c r="D69" s="237"/>
      <c r="E69" s="123" t="s">
        <v>87</v>
      </c>
      <c r="F69" s="128"/>
      <c r="G69" s="36">
        <v>1600</v>
      </c>
      <c r="H69" s="48">
        <f t="shared" si="10"/>
        <v>0</v>
      </c>
      <c r="I69" s="49"/>
      <c r="J69" s="50"/>
      <c r="K69" s="51"/>
      <c r="L69" s="62"/>
      <c r="M69" s="16"/>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236" t="s">
        <v>95</v>
      </c>
      <c r="B70" s="237"/>
      <c r="C70" s="237"/>
      <c r="D70" s="237"/>
      <c r="E70" s="123" t="s">
        <v>87</v>
      </c>
      <c r="F70" s="128"/>
      <c r="G70" s="36">
        <v>1100</v>
      </c>
      <c r="H70" s="48">
        <f t="shared" si="10"/>
        <v>0</v>
      </c>
      <c r="I70" s="49"/>
      <c r="J70" s="50"/>
      <c r="K70" s="51"/>
      <c r="L70" s="62"/>
      <c r="M70" s="16"/>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36" t="s">
        <v>96</v>
      </c>
      <c r="B71" s="237"/>
      <c r="C71" s="237"/>
      <c r="D71" s="237"/>
      <c r="E71" s="123" t="s">
        <v>87</v>
      </c>
      <c r="F71" s="128"/>
      <c r="G71" s="36">
        <v>2700</v>
      </c>
      <c r="H71" s="48">
        <f t="shared" si="10"/>
        <v>0</v>
      </c>
      <c r="I71" s="59"/>
      <c r="J71" s="50"/>
      <c r="K71" s="51"/>
      <c r="L71" s="62"/>
      <c r="M71" s="16"/>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36" t="s">
        <v>97</v>
      </c>
      <c r="B72" s="237"/>
      <c r="C72" s="237"/>
      <c r="D72" s="237"/>
      <c r="E72" s="123" t="s">
        <v>87</v>
      </c>
      <c r="F72" s="128"/>
      <c r="G72" s="36">
        <v>2500</v>
      </c>
      <c r="H72" s="48">
        <f t="shared" si="10"/>
        <v>0</v>
      </c>
      <c r="I72" s="59"/>
      <c r="J72" s="50"/>
      <c r="K72" s="51"/>
      <c r="L72" s="62"/>
      <c r="M72" s="16"/>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15.75">
      <c r="A73" s="236" t="s">
        <v>98</v>
      </c>
      <c r="B73" s="237"/>
      <c r="C73" s="237"/>
      <c r="D73" s="237"/>
      <c r="E73" s="123" t="s">
        <v>87</v>
      </c>
      <c r="F73" s="128"/>
      <c r="G73" s="36">
        <v>13373</v>
      </c>
      <c r="H73" s="48">
        <f t="shared" si="10"/>
        <v>0</v>
      </c>
      <c r="I73" s="59"/>
      <c r="J73" s="50"/>
      <c r="K73" s="51"/>
      <c r="L73" s="62"/>
      <c r="M73" s="16"/>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15.75">
      <c r="A74" s="236" t="s">
        <v>99</v>
      </c>
      <c r="B74" s="237"/>
      <c r="C74" s="237"/>
      <c r="D74" s="237"/>
      <c r="E74" s="123" t="s">
        <v>87</v>
      </c>
      <c r="F74" s="128"/>
      <c r="G74" s="36">
        <v>800</v>
      </c>
      <c r="H74" s="48">
        <f t="shared" si="10"/>
        <v>0</v>
      </c>
      <c r="I74" s="59"/>
      <c r="J74" s="50"/>
      <c r="K74" s="51"/>
      <c r="L74" s="62"/>
      <c r="M74" s="16"/>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236" t="s">
        <v>156</v>
      </c>
      <c r="B75" s="237"/>
      <c r="C75" s="237"/>
      <c r="D75" s="237"/>
      <c r="E75" s="4" t="s">
        <v>87</v>
      </c>
      <c r="F75" s="128"/>
      <c r="G75" s="31">
        <v>1900</v>
      </c>
      <c r="H75" s="60">
        <f t="shared" si="10"/>
        <v>0</v>
      </c>
      <c r="I75" s="61"/>
      <c r="J75" s="50"/>
      <c r="K75" s="51"/>
      <c r="L75" s="62"/>
      <c r="M75" s="16"/>
      <c r="N75" s="16"/>
      <c r="O75" s="16"/>
      <c r="P75" s="16"/>
      <c r="Q75" s="16"/>
      <c r="R75" s="16"/>
      <c r="S75" s="16"/>
      <c r="T75" s="16"/>
      <c r="U75" s="16"/>
      <c r="V75" s="16"/>
      <c r="W75" s="16"/>
      <c r="X75" s="16"/>
      <c r="Y75" s="16"/>
      <c r="Z75" s="17"/>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row>
    <row r="76" spans="1:72" ht="15.75">
      <c r="A76" s="236" t="s">
        <v>101</v>
      </c>
      <c r="B76" s="237"/>
      <c r="C76" s="237"/>
      <c r="D76" s="237"/>
      <c r="E76" s="123" t="s">
        <v>87</v>
      </c>
      <c r="F76" s="128"/>
      <c r="G76" s="36">
        <v>2000</v>
      </c>
      <c r="H76" s="48">
        <f t="shared" si="10"/>
        <v>0</v>
      </c>
      <c r="I76" s="59"/>
      <c r="J76" s="50"/>
      <c r="K76" s="51"/>
      <c r="L76" s="62"/>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36" t="s">
        <v>102</v>
      </c>
      <c r="B77" s="237"/>
      <c r="C77" s="237"/>
      <c r="D77" s="237"/>
      <c r="E77" s="123" t="s">
        <v>87</v>
      </c>
      <c r="F77" s="128"/>
      <c r="G77" s="36">
        <v>200</v>
      </c>
      <c r="H77" s="48">
        <f t="shared" si="10"/>
        <v>0</v>
      </c>
      <c r="I77" s="59"/>
      <c r="J77" s="50"/>
      <c r="K77" s="51"/>
      <c r="L77" s="62"/>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15.75">
      <c r="A78" s="236" t="s">
        <v>103</v>
      </c>
      <c r="B78" s="237"/>
      <c r="C78" s="237"/>
      <c r="D78" s="237"/>
      <c r="E78" s="123" t="s">
        <v>87</v>
      </c>
      <c r="F78" s="128"/>
      <c r="G78" s="36">
        <v>1100</v>
      </c>
      <c r="H78" s="48">
        <f t="shared" si="10"/>
        <v>0</v>
      </c>
      <c r="I78" s="59"/>
      <c r="J78" s="50"/>
      <c r="K78" s="51"/>
      <c r="L78" s="62"/>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15.75">
      <c r="A79" s="236" t="s">
        <v>104</v>
      </c>
      <c r="B79" s="237"/>
      <c r="C79" s="237"/>
      <c r="D79" s="237"/>
      <c r="E79" s="123" t="s">
        <v>87</v>
      </c>
      <c r="F79" s="128"/>
      <c r="G79" s="36">
        <v>2200</v>
      </c>
      <c r="H79" s="48">
        <f t="shared" si="10"/>
        <v>0</v>
      </c>
      <c r="I79" s="59"/>
      <c r="J79" s="50"/>
      <c r="K79" s="51"/>
      <c r="L79" s="62"/>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236" t="s">
        <v>105</v>
      </c>
      <c r="B80" s="237"/>
      <c r="C80" s="237"/>
      <c r="D80" s="237"/>
      <c r="E80" s="4" t="s">
        <v>87</v>
      </c>
      <c r="F80" s="128"/>
      <c r="G80" s="31">
        <v>1420</v>
      </c>
      <c r="H80" s="60">
        <f t="shared" si="10"/>
        <v>0</v>
      </c>
      <c r="I80" s="64"/>
      <c r="J80" s="50"/>
      <c r="K80" s="51"/>
      <c r="L80" s="62"/>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236" t="s">
        <v>153</v>
      </c>
      <c r="B81" s="237"/>
      <c r="C81" s="237"/>
      <c r="D81" s="237"/>
      <c r="E81" s="4" t="s">
        <v>87</v>
      </c>
      <c r="F81" s="128"/>
      <c r="G81" s="31">
        <v>15200</v>
      </c>
      <c r="H81" s="60">
        <f t="shared" si="10"/>
        <v>0</v>
      </c>
      <c r="I81" s="166"/>
      <c r="J81" s="66"/>
      <c r="K81" s="67"/>
      <c r="L81" s="62"/>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36" t="s">
        <v>155</v>
      </c>
      <c r="B82" s="237"/>
      <c r="C82" s="237"/>
      <c r="D82" s="237"/>
      <c r="E82" s="4" t="s">
        <v>87</v>
      </c>
      <c r="F82" s="128"/>
      <c r="G82" s="31">
        <v>5800</v>
      </c>
      <c r="H82" s="60">
        <f t="shared" si="10"/>
        <v>0</v>
      </c>
      <c r="I82" s="166"/>
      <c r="J82" s="66"/>
      <c r="K82" s="67"/>
      <c r="L82" s="62"/>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36"/>
      <c r="B83" s="237"/>
      <c r="C83" s="237"/>
      <c r="D83" s="237"/>
      <c r="E83" s="4" t="s">
        <v>87</v>
      </c>
      <c r="F83" s="128"/>
      <c r="G83" s="31"/>
      <c r="H83" s="60">
        <f t="shared" si="10"/>
        <v>0</v>
      </c>
      <c r="I83" s="166"/>
      <c r="J83" s="66"/>
      <c r="K83" s="67"/>
      <c r="L83" s="62"/>
      <c r="M83" s="16"/>
      <c r="N83" s="16"/>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15.75">
      <c r="A84" s="236" t="s">
        <v>154</v>
      </c>
      <c r="B84" s="237"/>
      <c r="C84" s="237"/>
      <c r="D84" s="237"/>
      <c r="E84" s="4" t="s">
        <v>87</v>
      </c>
      <c r="F84" s="128"/>
      <c r="G84" s="31">
        <v>15000</v>
      </c>
      <c r="H84" s="60">
        <f t="shared" si="10"/>
        <v>0</v>
      </c>
      <c r="I84" s="166"/>
      <c r="J84" s="66"/>
      <c r="K84" s="67"/>
      <c r="L84" s="62"/>
      <c r="M84" s="16"/>
      <c r="N84" s="16"/>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6.5" thickBot="1">
      <c r="A85" s="236" t="s">
        <v>106</v>
      </c>
      <c r="B85" s="237"/>
      <c r="C85" s="237"/>
      <c r="D85" s="237"/>
      <c r="E85" s="123" t="s">
        <v>87</v>
      </c>
      <c r="F85" s="128">
        <v>1</v>
      </c>
      <c r="G85" s="36">
        <v>383.5</v>
      </c>
      <c r="H85" s="99">
        <f>(F85*G85)</f>
        <v>383.5</v>
      </c>
      <c r="I85" s="65"/>
      <c r="J85" s="66"/>
      <c r="K85" s="67"/>
      <c r="L85" s="62"/>
      <c r="M85" s="16"/>
      <c r="N85" s="16"/>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6.5" thickBot="1">
      <c r="A86" s="16"/>
      <c r="B86" s="16"/>
      <c r="C86" s="16"/>
      <c r="D86" s="16"/>
      <c r="E86" s="16"/>
      <c r="F86" s="18"/>
      <c r="G86" s="125" t="s">
        <v>107</v>
      </c>
      <c r="H86" s="110">
        <f>SUM(H62:H85)</f>
        <v>1043.5</v>
      </c>
      <c r="I86" s="68"/>
      <c r="J86" s="69"/>
      <c r="K86" s="70"/>
      <c r="L86" s="135"/>
      <c r="M86" s="7"/>
      <c r="N86" s="7"/>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16"/>
      <c r="B87" s="16"/>
      <c r="C87" s="16"/>
      <c r="D87" s="16"/>
      <c r="E87" s="16"/>
      <c r="F87" s="7"/>
      <c r="G87" s="38"/>
      <c r="H87" s="22"/>
      <c r="I87" s="71"/>
      <c r="J87" s="18"/>
      <c r="K87" s="137"/>
      <c r="L87" s="136"/>
      <c r="M87" s="7"/>
      <c r="N87" s="7"/>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5.75">
      <c r="A88" s="16"/>
      <c r="B88" s="16"/>
      <c r="C88" s="16"/>
      <c r="D88" s="16"/>
      <c r="E88" s="138">
        <v>0</v>
      </c>
      <c r="F88" s="7"/>
      <c r="G88" s="38"/>
      <c r="H88" s="142">
        <f>+E88</f>
        <v>0</v>
      </c>
      <c r="I88" s="245" t="s">
        <v>130</v>
      </c>
      <c r="J88" s="230" t="s">
        <v>108</v>
      </c>
      <c r="K88" s="232"/>
      <c r="L88" s="16"/>
      <c r="M88" s="7"/>
      <c r="N88" s="233"/>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234" t="s">
        <v>109</v>
      </c>
      <c r="G89" s="235"/>
      <c r="H89" s="73">
        <f>H59+H86</f>
        <v>47297.63</v>
      </c>
      <c r="I89" s="246"/>
      <c r="J89" s="231"/>
      <c r="K89" s="232"/>
      <c r="L89" s="16"/>
      <c r="M89" s="7"/>
      <c r="N89" s="233"/>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27"/>
      <c r="F90" s="74" t="s">
        <v>110</v>
      </c>
      <c r="G90" s="75">
        <v>0.25</v>
      </c>
      <c r="H90" s="116">
        <f>H89*G90</f>
        <v>11824.407499999999</v>
      </c>
      <c r="I90" s="115">
        <f>+M96</f>
        <v>-6528.9217349999972</v>
      </c>
      <c r="J90" s="117">
        <f>H90-M96</f>
        <v>18353.329234999997</v>
      </c>
      <c r="K90" s="9"/>
      <c r="L90" s="9"/>
      <c r="M90" s="9"/>
      <c r="N90" s="126" t="s">
        <v>132</v>
      </c>
      <c r="O90" s="12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16"/>
      <c r="B91" s="16"/>
      <c r="C91" s="16"/>
      <c r="D91" s="16"/>
      <c r="E91" s="27"/>
      <c r="F91" s="77" t="s">
        <v>111</v>
      </c>
      <c r="G91" s="78"/>
      <c r="H91" s="13">
        <f>H89+H90</f>
        <v>59122.037499999999</v>
      </c>
      <c r="I91" s="20"/>
      <c r="J91" s="79"/>
      <c r="K91" s="22"/>
      <c r="L91" s="22"/>
      <c r="M91" s="7"/>
      <c r="N91" s="126"/>
      <c r="O91" s="12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16"/>
      <c r="B92" s="16"/>
      <c r="C92" s="16"/>
      <c r="D92" s="16"/>
      <c r="E92" s="27"/>
      <c r="F92" s="124" t="s">
        <v>113</v>
      </c>
      <c r="G92" s="82">
        <v>0.06</v>
      </c>
      <c r="H92" s="13">
        <f>H91*G92</f>
        <v>3547.3222499999997</v>
      </c>
      <c r="I92" s="83"/>
      <c r="J92" s="80"/>
      <c r="K92" s="81" t="s">
        <v>112</v>
      </c>
      <c r="L92" s="111" t="s">
        <v>131</v>
      </c>
      <c r="M92" s="7"/>
      <c r="N92" s="135"/>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16"/>
      <c r="B93" s="16"/>
      <c r="C93" s="16"/>
      <c r="D93" s="16"/>
      <c r="E93" s="27"/>
      <c r="F93" s="4" t="s">
        <v>115</v>
      </c>
      <c r="G93" s="77"/>
      <c r="H93" s="13">
        <f>H91+H92</f>
        <v>62669.359749999996</v>
      </c>
      <c r="I93" s="80"/>
      <c r="J93" s="80" t="s">
        <v>114</v>
      </c>
      <c r="K93" s="6">
        <f>+H17</f>
        <v>0</v>
      </c>
      <c r="L93" s="112"/>
      <c r="M93" s="135"/>
      <c r="N93" s="7"/>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16"/>
      <c r="B94" s="16"/>
      <c r="C94" s="16"/>
      <c r="D94" s="16"/>
      <c r="E94" s="16"/>
      <c r="F94" s="124" t="s">
        <v>117</v>
      </c>
      <c r="G94" s="82">
        <v>0.2</v>
      </c>
      <c r="H94" s="13">
        <f>H93*G94</f>
        <v>12533.871950000001</v>
      </c>
      <c r="I94" s="80"/>
      <c r="J94" s="80" t="s">
        <v>116</v>
      </c>
      <c r="K94" s="6">
        <f>H44</f>
        <v>40953.549999999996</v>
      </c>
      <c r="L94" s="112"/>
      <c r="M94" s="135"/>
      <c r="N94" s="7"/>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16"/>
      <c r="B95" s="16"/>
      <c r="C95" s="16"/>
      <c r="D95" s="16"/>
      <c r="E95" s="16"/>
      <c r="F95" s="124" t="s">
        <v>119</v>
      </c>
      <c r="G95" s="74"/>
      <c r="H95" s="85">
        <f>H93+H94</f>
        <v>75203.231700000004</v>
      </c>
      <c r="I95" s="13"/>
      <c r="J95" s="80" t="s">
        <v>118</v>
      </c>
      <c r="K95" s="6">
        <f>H59-H46</f>
        <v>43478.8822</v>
      </c>
      <c r="L95" s="112"/>
      <c r="M95" s="84" t="s">
        <v>127</v>
      </c>
      <c r="N95" s="7"/>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16"/>
      <c r="B96" s="16"/>
      <c r="C96" s="16"/>
      <c r="D96" s="16"/>
      <c r="E96" s="16"/>
      <c r="F96" s="124" t="s">
        <v>125</v>
      </c>
      <c r="G96" s="87"/>
      <c r="H96" s="97">
        <f>'MAT (13)'!H124</f>
        <v>203459.92471200001</v>
      </c>
      <c r="I96" s="88" t="s">
        <v>120</v>
      </c>
      <c r="J96" s="86" t="s">
        <v>56</v>
      </c>
      <c r="K96" s="6">
        <f>SUM(K93:K95)</f>
        <v>84432.432199999996</v>
      </c>
      <c r="L96" s="113">
        <f>H95-H94</f>
        <v>62669.359750000003</v>
      </c>
      <c r="M96" s="114">
        <f>+(L96-K96)*0.3</f>
        <v>-6528.9217349999972</v>
      </c>
      <c r="N96" s="7"/>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16"/>
      <c r="B97" s="16" t="s">
        <v>121</v>
      </c>
      <c r="C97" s="16"/>
      <c r="D97" s="16"/>
      <c r="E97" s="16"/>
      <c r="F97" s="124" t="s">
        <v>126</v>
      </c>
      <c r="G97" s="90"/>
      <c r="H97" s="98">
        <f>H95+H96</f>
        <v>278663.15641200001</v>
      </c>
      <c r="I97" s="13"/>
      <c r="J97" s="89">
        <f>H95/H89</f>
        <v>1.59</v>
      </c>
      <c r="K97" s="7"/>
      <c r="L97" s="7"/>
      <c r="M97" s="23"/>
      <c r="N97" s="7"/>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16"/>
      <c r="B98" s="139" t="s">
        <v>122</v>
      </c>
      <c r="C98" s="139" t="s">
        <v>123</v>
      </c>
      <c r="D98" s="140" t="s">
        <v>124</v>
      </c>
      <c r="E98" s="132"/>
      <c r="F98" s="7"/>
      <c r="G98" s="92"/>
      <c r="H98" s="9"/>
      <c r="I98" s="7"/>
      <c r="J98" s="7"/>
      <c r="K98" s="7"/>
      <c r="L98" s="7"/>
      <c r="M98" s="9"/>
      <c r="N98" s="91"/>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16"/>
      <c r="B99" s="141">
        <v>0.27500000000000002</v>
      </c>
      <c r="C99" s="141">
        <v>0.05</v>
      </c>
      <c r="D99" s="141">
        <f>B99+C99</f>
        <v>0.32500000000000001</v>
      </c>
      <c r="E99" s="16"/>
      <c r="F99" s="92"/>
      <c r="G99" s="93"/>
      <c r="H99" s="9"/>
      <c r="I99" s="7"/>
      <c r="J99" s="7"/>
      <c r="K99" s="7"/>
      <c r="L99" s="7"/>
      <c r="M99" s="9"/>
      <c r="N99" s="7"/>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16"/>
      <c r="B100" s="16"/>
      <c r="C100" s="16"/>
      <c r="D100" s="16"/>
      <c r="E100" s="16"/>
      <c r="F100" s="23"/>
      <c r="G100" s="94"/>
      <c r="H100" s="93"/>
      <c r="I100" s="27"/>
      <c r="J100" s="7"/>
      <c r="K100" s="7"/>
      <c r="L100" s="7"/>
      <c r="M100" s="7"/>
      <c r="N100" s="7"/>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1"/>
      <c r="B101" s="1"/>
      <c r="C101" s="1"/>
      <c r="D101" s="1"/>
      <c r="E101" s="1"/>
      <c r="F101" s="23"/>
      <c r="G101" s="94"/>
      <c r="H101" s="93"/>
      <c r="I101" s="95"/>
      <c r="J101" s="18"/>
      <c r="K101" s="18"/>
      <c r="L101" s="18"/>
      <c r="M101" s="18"/>
      <c r="N101" s="18"/>
      <c r="O101" s="1"/>
      <c r="P101" s="1"/>
      <c r="Q101" s="1"/>
      <c r="R101" s="1"/>
      <c r="S101" s="1"/>
      <c r="T101" s="1"/>
      <c r="U101" s="1"/>
      <c r="V101" s="1"/>
      <c r="W101" s="1"/>
      <c r="X101" s="1"/>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1"/>
      <c r="B102" s="1"/>
      <c r="C102" s="1"/>
      <c r="D102" s="1"/>
      <c r="E102" s="1"/>
      <c r="F102" s="23"/>
      <c r="G102" s="76"/>
      <c r="H102" s="76"/>
      <c r="I102" s="18"/>
      <c r="J102" s="18"/>
      <c r="K102" s="18"/>
      <c r="L102" s="18"/>
      <c r="M102" s="18"/>
      <c r="N102" s="18"/>
      <c r="O102" s="1"/>
      <c r="P102" s="1"/>
      <c r="Q102" s="1"/>
      <c r="R102" s="1"/>
      <c r="S102" s="1"/>
      <c r="T102" s="1"/>
      <c r="U102" s="1"/>
      <c r="V102" s="1"/>
      <c r="W102" s="1"/>
      <c r="X102" s="1"/>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1"/>
      <c r="B103" s="1"/>
      <c r="C103" s="1"/>
      <c r="D103" s="1"/>
      <c r="E103" s="1"/>
      <c r="F103" s="23"/>
      <c r="G103" s="5"/>
      <c r="H103" s="1"/>
      <c r="I103" s="1"/>
      <c r="J103" s="18"/>
      <c r="K103" s="18"/>
      <c r="L103" s="18"/>
      <c r="M103" s="18"/>
      <c r="N103" s="18"/>
      <c r="O103" s="1"/>
      <c r="P103" s="1"/>
      <c r="Q103" s="1"/>
      <c r="R103" s="1"/>
      <c r="S103" s="1"/>
      <c r="T103" s="1"/>
      <c r="U103" s="1"/>
      <c r="V103" s="1"/>
      <c r="W103" s="1"/>
      <c r="X103" s="1"/>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1"/>
      <c r="B104" s="1"/>
      <c r="C104" s="1"/>
      <c r="D104" s="1"/>
      <c r="E104" s="1"/>
      <c r="F104" s="1"/>
      <c r="G104" s="18"/>
      <c r="H104" s="41"/>
      <c r="I104" s="1"/>
      <c r="J104" s="1"/>
      <c r="K104" s="1"/>
      <c r="L104" s="1"/>
      <c r="M104" s="1"/>
      <c r="N104" s="1"/>
      <c r="O104" s="1"/>
      <c r="P104" s="1"/>
      <c r="Q104" s="1"/>
      <c r="R104" s="1"/>
      <c r="S104" s="1"/>
      <c r="T104" s="1"/>
      <c r="U104" s="1"/>
      <c r="V104" s="1"/>
      <c r="W104" s="1"/>
      <c r="X104" s="1"/>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1"/>
      <c r="B105" s="1"/>
      <c r="C105" s="96"/>
      <c r="D105" s="1"/>
      <c r="E105" s="1"/>
      <c r="F105" s="1"/>
      <c r="G105" s="1"/>
      <c r="H105" s="1"/>
      <c r="I105" s="1"/>
      <c r="J105" s="1"/>
      <c r="K105" s="1"/>
      <c r="L105" s="1"/>
      <c r="M105" s="1"/>
      <c r="N105" s="1"/>
      <c r="O105" s="1"/>
      <c r="P105" s="1"/>
      <c r="Q105" s="1"/>
      <c r="R105" s="1"/>
      <c r="S105" s="1"/>
      <c r="T105" s="1"/>
      <c r="U105" s="1"/>
      <c r="V105" s="1"/>
      <c r="W105" s="1"/>
      <c r="X105" s="1"/>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1"/>
      <c r="B106" s="1"/>
      <c r="C106" s="96"/>
      <c r="D106" s="1"/>
      <c r="E106" s="1"/>
      <c r="F106" s="1"/>
      <c r="G106" s="18"/>
      <c r="H106" s="41"/>
      <c r="I106" s="1"/>
      <c r="J106" s="1"/>
      <c r="K106" s="1"/>
      <c r="L106" s="1"/>
      <c r="M106" s="1"/>
      <c r="N106" s="1"/>
      <c r="O106" s="1"/>
      <c r="P106" s="1"/>
      <c r="Q106" s="1"/>
      <c r="R106" s="1"/>
      <c r="S106" s="1"/>
      <c r="T106" s="1"/>
      <c r="U106" s="1"/>
      <c r="V106" s="1"/>
      <c r="W106" s="1"/>
      <c r="X106" s="1"/>
      <c r="Y106" s="1"/>
      <c r="Z106" s="120"/>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row>
    <row r="107" spans="1:72" ht="15.75">
      <c r="A107" s="1"/>
      <c r="B107" s="1"/>
      <c r="C107" s="96"/>
      <c r="D107" s="1"/>
      <c r="E107" s="1"/>
      <c r="F107" s="1"/>
      <c r="G107" s="1"/>
      <c r="H107" s="1"/>
      <c r="I107" s="1"/>
      <c r="J107" s="1"/>
      <c r="K107" s="1"/>
      <c r="L107" s="1"/>
      <c r="M107" s="1"/>
      <c r="N107" s="1"/>
      <c r="O107" s="1"/>
      <c r="P107" s="1"/>
      <c r="Q107" s="1"/>
      <c r="R107" s="1"/>
      <c r="S107" s="1"/>
      <c r="T107" s="1"/>
      <c r="U107" s="1"/>
      <c r="V107" s="1"/>
      <c r="W107" s="1"/>
      <c r="X107" s="1"/>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1"/>
      <c r="B108" s="1"/>
      <c r="C108" s="96"/>
      <c r="D108" s="1"/>
      <c r="E108" s="1"/>
      <c r="F108" s="1"/>
      <c r="G108" s="1"/>
      <c r="H108" s="1"/>
      <c r="I108" s="1"/>
      <c r="J108" s="1"/>
      <c r="K108" s="1"/>
      <c r="L108" s="1"/>
      <c r="M108" s="1"/>
      <c r="N108" s="1"/>
      <c r="O108" s="1"/>
      <c r="P108" s="1"/>
      <c r="Q108" s="1"/>
      <c r="R108" s="1"/>
      <c r="S108" s="1"/>
      <c r="T108" s="1"/>
      <c r="U108" s="1"/>
      <c r="V108" s="1"/>
      <c r="W108" s="1"/>
      <c r="X108" s="1"/>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1"/>
      <c r="B109" s="1"/>
      <c r="C109" s="40"/>
      <c r="D109" s="96"/>
      <c r="E109" s="96"/>
      <c r="F109" s="1"/>
      <c r="G109" s="1"/>
      <c r="H109" s="1"/>
      <c r="I109" s="1"/>
      <c r="J109" s="1"/>
      <c r="K109" s="1"/>
      <c r="L109" s="1"/>
      <c r="M109" s="1"/>
      <c r="N109" s="1"/>
      <c r="O109" s="1"/>
      <c r="P109" s="1"/>
      <c r="Q109" s="1"/>
      <c r="R109" s="1"/>
      <c r="S109" s="1"/>
      <c r="T109" s="1"/>
      <c r="U109" s="1"/>
      <c r="V109" s="1"/>
      <c r="W109" s="1"/>
      <c r="X109" s="1"/>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1"/>
      <c r="B110" s="96"/>
      <c r="C110" s="1"/>
      <c r="D110" s="1"/>
      <c r="E110" s="1"/>
      <c r="F110" s="1"/>
      <c r="G110" s="1"/>
      <c r="H110" s="1"/>
      <c r="I110" s="1"/>
      <c r="J110" s="1"/>
      <c r="K110" s="1"/>
      <c r="L110" s="1"/>
      <c r="M110" s="1"/>
      <c r="N110" s="1"/>
      <c r="O110" s="1"/>
      <c r="P110" s="1"/>
      <c r="Q110" s="1"/>
      <c r="R110" s="1"/>
      <c r="S110" s="1"/>
      <c r="T110" s="1"/>
      <c r="U110" s="1"/>
      <c r="V110" s="1"/>
      <c r="W110" s="1"/>
      <c r="X110" s="1"/>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1"/>
      <c r="B111" s="96"/>
      <c r="C111" s="1"/>
      <c r="D111" s="1"/>
      <c r="E111" s="1"/>
      <c r="F111" s="1"/>
      <c r="G111" s="1"/>
      <c r="H111" s="1"/>
      <c r="I111" s="1"/>
      <c r="J111" s="1"/>
      <c r="K111" s="1"/>
      <c r="L111" s="1"/>
      <c r="M111" s="1"/>
      <c r="N111" s="1"/>
      <c r="O111" s="1"/>
      <c r="P111" s="1"/>
      <c r="Q111" s="1"/>
      <c r="R111" s="1"/>
      <c r="S111" s="1"/>
      <c r="T111" s="1"/>
      <c r="U111" s="1"/>
      <c r="V111" s="1"/>
      <c r="W111" s="1"/>
      <c r="X111" s="1"/>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5.75">
      <c r="A112" s="1"/>
      <c r="B112" s="96"/>
      <c r="C112" s="96"/>
      <c r="D112" s="96"/>
      <c r="E112" s="96"/>
      <c r="F112" s="1"/>
      <c r="G112" s="1"/>
      <c r="H112" s="1"/>
      <c r="I112" s="1"/>
      <c r="J112" s="1"/>
      <c r="K112" s="1"/>
      <c r="L112" s="1"/>
      <c r="M112" s="1"/>
      <c r="N112" s="1"/>
      <c r="O112" s="1"/>
      <c r="P112" s="1"/>
      <c r="Q112" s="1"/>
      <c r="R112" s="1"/>
      <c r="S112" s="1"/>
      <c r="T112" s="1"/>
      <c r="U112" s="1"/>
      <c r="V112" s="1"/>
      <c r="W112" s="1"/>
      <c r="X112" s="1"/>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5.75">
      <c r="A113" s="1"/>
      <c r="B113" s="1"/>
      <c r="C113" s="1"/>
      <c r="D113" s="1"/>
      <c r="E113" s="1"/>
      <c r="F113" s="96"/>
      <c r="G113" s="72"/>
      <c r="H113" s="1"/>
      <c r="I113" s="1"/>
      <c r="J113" s="1"/>
      <c r="K113" s="1"/>
      <c r="L113" s="1"/>
      <c r="M113" s="1"/>
      <c r="N113" s="1"/>
      <c r="O113" s="1"/>
      <c r="P113" s="1"/>
      <c r="Q113" s="1"/>
      <c r="R113" s="1"/>
      <c r="S113" s="1"/>
      <c r="T113" s="1"/>
      <c r="U113" s="1"/>
      <c r="V113" s="1"/>
      <c r="W113" s="1"/>
      <c r="X113" s="1"/>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
      <c r="B118" s="1"/>
      <c r="C118" s="1"/>
      <c r="D118" s="1"/>
      <c r="E118" s="1"/>
      <c r="F118" s="1"/>
      <c r="G118" s="1"/>
      <c r="H118" s="1"/>
      <c r="I118" s="1"/>
      <c r="J118" s="1"/>
      <c r="K118" s="1"/>
      <c r="L118" s="1"/>
      <c r="O118" s="1"/>
      <c r="P118" s="1"/>
      <c r="Q118" s="1"/>
      <c r="R118" s="1"/>
      <c r="S118" s="1"/>
      <c r="T118" s="1"/>
      <c r="U118" s="1"/>
      <c r="V118" s="1"/>
      <c r="W118" s="1"/>
      <c r="X118" s="1"/>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F119" s="1"/>
      <c r="G119" s="1"/>
      <c r="H119" s="1"/>
      <c r="I119" s="1"/>
      <c r="J119" s="1"/>
      <c r="K119" s="1"/>
      <c r="L119" s="1"/>
      <c r="O119" s="1"/>
      <c r="P119" s="1"/>
      <c r="Q119" s="1"/>
      <c r="R119" s="1"/>
      <c r="S119" s="1"/>
      <c r="T119" s="1"/>
      <c r="U119" s="1"/>
      <c r="V119" s="1"/>
      <c r="W119" s="1"/>
      <c r="X119" s="1"/>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J120" s="1"/>
      <c r="K120" s="1"/>
      <c r="L120" s="1"/>
      <c r="M120" s="1"/>
      <c r="N120" s="1"/>
      <c r="O120" s="1"/>
      <c r="P120" s="1"/>
      <c r="Q120" s="1"/>
      <c r="R120" s="1"/>
      <c r="S120" s="1"/>
      <c r="T120" s="1"/>
      <c r="U120" s="1"/>
      <c r="V120" s="1"/>
      <c r="W120" s="1"/>
      <c r="X120" s="1"/>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sheetData>
  <mergeCells count="78">
    <mergeCell ref="A15:D15"/>
    <mergeCell ref="A1:H1"/>
    <mergeCell ref="A2:H2"/>
    <mergeCell ref="B5:J5"/>
    <mergeCell ref="A8:D8"/>
    <mergeCell ref="J8:M8"/>
    <mergeCell ref="A9:D9"/>
    <mergeCell ref="A10:D10"/>
    <mergeCell ref="A11:D11"/>
    <mergeCell ref="A12:D12"/>
    <mergeCell ref="A13:D13"/>
    <mergeCell ref="A14:D14"/>
    <mergeCell ref="A28:D28"/>
    <mergeCell ref="A16:D16"/>
    <mergeCell ref="O19:U19"/>
    <mergeCell ref="V19:X19"/>
    <mergeCell ref="A20:D20"/>
    <mergeCell ref="A21:D21"/>
    <mergeCell ref="A22:D22"/>
    <mergeCell ref="A23:D23"/>
    <mergeCell ref="A24:D24"/>
    <mergeCell ref="A25:D25"/>
    <mergeCell ref="A26:D26"/>
    <mergeCell ref="A27:D27"/>
    <mergeCell ref="A41:D41"/>
    <mergeCell ref="A29:D29"/>
    <mergeCell ref="A30:D30"/>
    <mergeCell ref="A31:D31"/>
    <mergeCell ref="A32:D32"/>
    <mergeCell ref="A33:D33"/>
    <mergeCell ref="A34:D34"/>
    <mergeCell ref="A35:D35"/>
    <mergeCell ref="A36:D36"/>
    <mergeCell ref="A38:D38"/>
    <mergeCell ref="A39:D39"/>
    <mergeCell ref="A40:D40"/>
    <mergeCell ref="A57:D57"/>
    <mergeCell ref="A42:D42"/>
    <mergeCell ref="A43:D43"/>
    <mergeCell ref="A46:D46"/>
    <mergeCell ref="A49:D49"/>
    <mergeCell ref="A50:D50"/>
    <mergeCell ref="A51:D51"/>
    <mergeCell ref="A52:D52"/>
    <mergeCell ref="A53:D53"/>
    <mergeCell ref="A54:D54"/>
    <mergeCell ref="A55:D55"/>
    <mergeCell ref="A56:D56"/>
    <mergeCell ref="A72:D72"/>
    <mergeCell ref="A61:D61"/>
    <mergeCell ref="A62:D62"/>
    <mergeCell ref="A63:D63"/>
    <mergeCell ref="A64:D64"/>
    <mergeCell ref="A65:D65"/>
    <mergeCell ref="A66:D66"/>
    <mergeCell ref="A67:D67"/>
    <mergeCell ref="A68:D68"/>
    <mergeCell ref="A69:D69"/>
    <mergeCell ref="A70:D70"/>
    <mergeCell ref="A71:D71"/>
    <mergeCell ref="A84:D84"/>
    <mergeCell ref="A73:D73"/>
    <mergeCell ref="A74:D74"/>
    <mergeCell ref="A75:D75"/>
    <mergeCell ref="A76:D76"/>
    <mergeCell ref="A77:D77"/>
    <mergeCell ref="A78:D78"/>
    <mergeCell ref="A79:D79"/>
    <mergeCell ref="A80:D80"/>
    <mergeCell ref="A81:D81"/>
    <mergeCell ref="A82:D82"/>
    <mergeCell ref="A83:D83"/>
    <mergeCell ref="A85:D85"/>
    <mergeCell ref="I88:I89"/>
    <mergeCell ref="J88:J89"/>
    <mergeCell ref="K88:K89"/>
    <mergeCell ref="N88:N89"/>
    <mergeCell ref="F89:G89"/>
  </mergeCells>
  <pageMargins left="0.7" right="0.7" top="0.75" bottom="0.75" header="0.3" footer="0.3"/>
  <pageSetup paperSize="9" scale="29" fitToWidth="0" orientation="landscape" horizontalDpi="300" verticalDpi="300" r:id="rId1"/>
  <rowBreaks count="1" manualBreakCount="1">
    <brk id="99" max="1638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25296-BFB4-4428-A186-91C2F3F943E6}">
  <sheetPr>
    <pageSetUpPr fitToPage="1"/>
  </sheetPr>
  <dimension ref="A1:BT147"/>
  <sheetViews>
    <sheetView view="pageBreakPreview" topLeftCell="A100" zoomScale="87" zoomScaleNormal="70" zoomScaleSheetLayoutView="87" workbookViewId="0">
      <selection activeCell="I31" sqref="I31"/>
    </sheetView>
  </sheetViews>
  <sheetFormatPr baseColWidth="10" defaultColWidth="10.7109375" defaultRowHeight="15"/>
  <cols>
    <col min="3" max="3" width="11.42578125" customWidth="1"/>
    <col min="4" max="4" width="21.7109375" bestFit="1" customWidth="1"/>
    <col min="5" max="6" width="11.42578125" customWidth="1"/>
    <col min="7" max="7" width="13.42578125" customWidth="1"/>
    <col min="8" max="8" width="15.42578125" customWidth="1"/>
    <col min="10" max="10" width="13" customWidth="1"/>
    <col min="11" max="12" width="13.42578125" customWidth="1"/>
    <col min="13" max="13" width="12.42578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137</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184</v>
      </c>
      <c r="B9" s="274"/>
      <c r="C9" s="274"/>
      <c r="D9" s="275"/>
      <c r="E9" s="4" t="s">
        <v>11</v>
      </c>
      <c r="F9" s="129">
        <v>6</v>
      </c>
      <c r="G9" s="129">
        <v>2540.0100000000002</v>
      </c>
      <c r="H9" s="148">
        <f>G9*F9</f>
        <v>15240.060000000001</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66" t="s">
        <v>185</v>
      </c>
      <c r="B10" s="267"/>
      <c r="C10" s="267"/>
      <c r="D10" s="268"/>
      <c r="E10" s="4" t="s">
        <v>11</v>
      </c>
      <c r="F10" s="129">
        <v>6</v>
      </c>
      <c r="G10" s="129">
        <v>1001</v>
      </c>
      <c r="H10" s="148">
        <f t="shared" ref="H10:H29" si="0">G10*F10</f>
        <v>6006</v>
      </c>
      <c r="I10" s="38"/>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66" t="s">
        <v>186</v>
      </c>
      <c r="B11" s="267"/>
      <c r="C11" s="267"/>
      <c r="D11" s="268"/>
      <c r="E11" s="4" t="s">
        <v>11</v>
      </c>
      <c r="F11" s="129">
        <v>4</v>
      </c>
      <c r="G11" s="129">
        <v>450.5</v>
      </c>
      <c r="H11" s="148">
        <f t="shared" si="0"/>
        <v>1802</v>
      </c>
      <c r="I11" s="38"/>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66" t="s">
        <v>187</v>
      </c>
      <c r="B12" s="267"/>
      <c r="C12" s="267"/>
      <c r="D12" s="268"/>
      <c r="E12" s="4" t="s">
        <v>11</v>
      </c>
      <c r="F12" s="129">
        <v>4</v>
      </c>
      <c r="G12" s="129">
        <v>136.52000000000001</v>
      </c>
      <c r="H12" s="148">
        <f t="shared" si="0"/>
        <v>546.08000000000004</v>
      </c>
      <c r="I12" s="38"/>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66" t="s">
        <v>188</v>
      </c>
      <c r="B13" s="267"/>
      <c r="C13" s="267"/>
      <c r="D13" s="268"/>
      <c r="E13" s="4" t="s">
        <v>11</v>
      </c>
      <c r="F13" s="129">
        <v>2</v>
      </c>
      <c r="G13" s="129">
        <v>620.97</v>
      </c>
      <c r="H13" s="148">
        <f t="shared" si="0"/>
        <v>1241.94</v>
      </c>
      <c r="I13" s="38"/>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66" t="s">
        <v>189</v>
      </c>
      <c r="B14" s="267"/>
      <c r="C14" s="267"/>
      <c r="D14" s="268"/>
      <c r="E14" s="4" t="s">
        <v>11</v>
      </c>
      <c r="F14" s="129">
        <v>6</v>
      </c>
      <c r="G14" s="129">
        <v>382.32</v>
      </c>
      <c r="H14" s="148">
        <f t="shared" si="0"/>
        <v>2293.92</v>
      </c>
      <c r="I14" s="38"/>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66" t="s">
        <v>190</v>
      </c>
      <c r="B15" s="267"/>
      <c r="C15" s="267"/>
      <c r="D15" s="268"/>
      <c r="E15" s="4" t="s">
        <v>11</v>
      </c>
      <c r="F15" s="129">
        <v>6</v>
      </c>
      <c r="G15" s="129">
        <v>200</v>
      </c>
      <c r="H15" s="148">
        <f t="shared" si="0"/>
        <v>1200</v>
      </c>
      <c r="I15" s="38"/>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t="s">
        <v>191</v>
      </c>
      <c r="B16" s="267"/>
      <c r="C16" s="267"/>
      <c r="D16" s="268"/>
      <c r="E16" s="4" t="s">
        <v>11</v>
      </c>
      <c r="F16" s="129">
        <v>6</v>
      </c>
      <c r="G16" s="129">
        <v>70</v>
      </c>
      <c r="H16" s="148">
        <f t="shared" si="0"/>
        <v>420</v>
      </c>
      <c r="I16" s="38"/>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266" t="s">
        <v>192</v>
      </c>
      <c r="B17" s="267"/>
      <c r="C17" s="267"/>
      <c r="D17" s="268"/>
      <c r="E17" s="4" t="s">
        <v>11</v>
      </c>
      <c r="F17" s="129">
        <v>2</v>
      </c>
      <c r="G17" s="129">
        <v>467.05</v>
      </c>
      <c r="H17" s="148">
        <f t="shared" si="0"/>
        <v>934.1</v>
      </c>
      <c r="I17" s="38"/>
      <c r="J17" s="16"/>
      <c r="K17" s="139"/>
      <c r="L17" s="139"/>
      <c r="M17" s="139"/>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2" t="s">
        <v>203</v>
      </c>
      <c r="B18" s="267"/>
      <c r="C18" s="267"/>
      <c r="D18" s="268"/>
      <c r="E18" s="4" t="s">
        <v>11</v>
      </c>
      <c r="F18" s="129">
        <v>80</v>
      </c>
      <c r="G18" s="129">
        <v>495.41</v>
      </c>
      <c r="H18" s="148">
        <f t="shared" si="0"/>
        <v>39632.800000000003</v>
      </c>
      <c r="I18" s="38"/>
      <c r="J18" s="16"/>
      <c r="K18" s="139"/>
      <c r="L18" s="139"/>
      <c r="M18" s="139"/>
      <c r="N18" s="139"/>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266" t="s">
        <v>193</v>
      </c>
      <c r="B19" s="267"/>
      <c r="C19" s="267"/>
      <c r="D19" s="268"/>
      <c r="E19" s="4" t="s">
        <v>11</v>
      </c>
      <c r="F19" s="129">
        <v>4</v>
      </c>
      <c r="G19" s="129">
        <v>212.43</v>
      </c>
      <c r="H19" s="148">
        <f t="shared" si="0"/>
        <v>849.72</v>
      </c>
      <c r="I19" s="38"/>
      <c r="J19" s="16"/>
      <c r="K19" s="139"/>
      <c r="L19" s="139"/>
      <c r="M19" s="139"/>
      <c r="N19" s="139"/>
      <c r="O19" s="16"/>
      <c r="P19" s="16"/>
      <c r="Q19" s="16"/>
      <c r="R19" s="16"/>
      <c r="S19" s="16"/>
      <c r="T19" s="16"/>
      <c r="U19" s="16"/>
      <c r="V19" s="16"/>
      <c r="W19" s="16"/>
      <c r="X19" s="16"/>
      <c r="Y19" s="1"/>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15.75">
      <c r="A20" s="266" t="s">
        <v>205</v>
      </c>
      <c r="B20" s="267"/>
      <c r="C20" s="267"/>
      <c r="D20" s="268"/>
      <c r="E20" s="4" t="s">
        <v>11</v>
      </c>
      <c r="F20" s="129">
        <v>40</v>
      </c>
      <c r="G20" s="129">
        <v>15</v>
      </c>
      <c r="H20" s="148">
        <f t="shared" si="0"/>
        <v>600</v>
      </c>
      <c r="I20" s="38"/>
      <c r="J20" s="16"/>
      <c r="K20" s="139"/>
      <c r="L20" s="139"/>
      <c r="M20" s="139"/>
      <c r="N20" s="139"/>
      <c r="O20" s="16"/>
      <c r="P20" s="16"/>
      <c r="Q20" s="16"/>
      <c r="R20" s="16"/>
      <c r="S20" s="16"/>
      <c r="T20" s="16"/>
      <c r="U20" s="16"/>
      <c r="V20" s="16"/>
      <c r="W20" s="16"/>
      <c r="X20" s="16"/>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66" t="s">
        <v>206</v>
      </c>
      <c r="B21" s="267"/>
      <c r="C21" s="267"/>
      <c r="D21" s="268"/>
      <c r="E21" s="4" t="s">
        <v>11</v>
      </c>
      <c r="F21" s="129">
        <v>40</v>
      </c>
      <c r="G21" s="129">
        <v>15</v>
      </c>
      <c r="H21" s="148">
        <f t="shared" si="0"/>
        <v>600</v>
      </c>
      <c r="I21" s="38"/>
      <c r="J21" s="16"/>
      <c r="K21" s="139"/>
      <c r="L21" s="139"/>
      <c r="M21" s="139"/>
      <c r="N21" s="139"/>
      <c r="O21" s="16"/>
      <c r="P21" s="16"/>
      <c r="Q21" s="16"/>
      <c r="R21" s="16"/>
      <c r="S21" s="16"/>
      <c r="T21" s="16"/>
      <c r="U21" s="16"/>
      <c r="V21" s="16"/>
      <c r="W21" s="16"/>
      <c r="X21" s="16"/>
      <c r="Y21" s="1"/>
      <c r="Z21" s="120"/>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row>
    <row r="22" spans="1:72" ht="15.75">
      <c r="A22" s="266" t="s">
        <v>194</v>
      </c>
      <c r="B22" s="267"/>
      <c r="C22" s="267"/>
      <c r="D22" s="268"/>
      <c r="E22" s="4" t="s">
        <v>11</v>
      </c>
      <c r="F22" s="129">
        <v>2</v>
      </c>
      <c r="G22" s="129">
        <v>698.25</v>
      </c>
      <c r="H22" s="148">
        <f t="shared" si="0"/>
        <v>1396.5</v>
      </c>
      <c r="I22" s="134"/>
      <c r="J22" s="16"/>
      <c r="K22" s="139"/>
      <c r="L22" s="139"/>
      <c r="M22" s="139"/>
      <c r="N22" s="139"/>
      <c r="O22" s="16"/>
      <c r="P22" s="16"/>
      <c r="Q22" s="16"/>
      <c r="R22" s="16"/>
      <c r="S22" s="16"/>
      <c r="T22" s="16"/>
      <c r="U22" s="16"/>
      <c r="V22" s="16"/>
      <c r="W22" s="16"/>
      <c r="X22" s="16"/>
      <c r="Y22" s="1"/>
      <c r="Z22" s="120"/>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row>
    <row r="23" spans="1:72" ht="15.75">
      <c r="A23" s="266" t="s">
        <v>204</v>
      </c>
      <c r="B23" s="267"/>
      <c r="C23" s="267"/>
      <c r="D23" s="268"/>
      <c r="E23" s="4" t="s">
        <v>183</v>
      </c>
      <c r="F23" s="129">
        <v>1</v>
      </c>
      <c r="G23" s="129">
        <v>500</v>
      </c>
      <c r="H23" s="148">
        <f t="shared" si="0"/>
        <v>500</v>
      </c>
      <c r="I23" s="134"/>
      <c r="J23" s="16"/>
      <c r="K23" s="139"/>
      <c r="L23" s="139"/>
      <c r="M23" s="139"/>
      <c r="N23" s="139"/>
      <c r="O23" s="16"/>
      <c r="P23" s="16"/>
      <c r="Q23" s="16"/>
      <c r="R23" s="16"/>
      <c r="S23" s="16"/>
      <c r="T23" s="16"/>
      <c r="U23" s="16"/>
      <c r="V23" s="16"/>
      <c r="W23" s="16"/>
      <c r="X23" s="16"/>
      <c r="Y23" s="1"/>
      <c r="Z23" s="120"/>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row>
    <row r="24" spans="1:72" ht="15.75">
      <c r="A24" s="266" t="s">
        <v>195</v>
      </c>
      <c r="B24" s="267"/>
      <c r="C24" s="267"/>
      <c r="D24" s="268"/>
      <c r="E24" s="4" t="s">
        <v>11</v>
      </c>
      <c r="F24" s="129">
        <v>1</v>
      </c>
      <c r="G24" s="129">
        <v>160.08000000000001</v>
      </c>
      <c r="H24" s="148">
        <f t="shared" si="0"/>
        <v>160.08000000000001</v>
      </c>
      <c r="I24" s="134"/>
      <c r="J24" s="16"/>
      <c r="K24" s="139"/>
      <c r="L24" s="139"/>
      <c r="M24" s="139"/>
      <c r="N24" s="139"/>
      <c r="O24" s="16"/>
      <c r="P24" s="16"/>
      <c r="Q24" s="16"/>
      <c r="R24" s="16"/>
      <c r="S24" s="16"/>
      <c r="T24" s="16"/>
      <c r="U24" s="16"/>
      <c r="V24" s="16"/>
      <c r="W24" s="16"/>
      <c r="X24" s="16"/>
      <c r="Y24" s="1"/>
      <c r="Z24" s="120"/>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row>
    <row r="25" spans="1:72" ht="15.75">
      <c r="A25" s="266" t="s">
        <v>197</v>
      </c>
      <c r="B25" s="267"/>
      <c r="C25" s="267"/>
      <c r="D25" s="268"/>
      <c r="E25" s="4" t="s">
        <v>196</v>
      </c>
      <c r="F25" s="129">
        <v>1</v>
      </c>
      <c r="G25" s="129">
        <v>12.63</v>
      </c>
      <c r="H25" s="148">
        <f t="shared" si="0"/>
        <v>12.63</v>
      </c>
      <c r="I25" s="134"/>
      <c r="J25" s="16"/>
      <c r="K25" s="139"/>
      <c r="L25" s="280" t="s">
        <v>158</v>
      </c>
      <c r="M25" s="280"/>
      <c r="N25" s="280"/>
      <c r="O25" s="280"/>
      <c r="P25" s="280"/>
      <c r="Q25" s="280"/>
      <c r="R25" s="16"/>
      <c r="S25" s="16"/>
      <c r="T25" s="16"/>
      <c r="U25" s="16"/>
      <c r="V25" s="16"/>
      <c r="W25" s="16"/>
      <c r="X25" s="16"/>
      <c r="Y25" s="1"/>
      <c r="Z25" s="120"/>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row>
    <row r="26" spans="1:72" ht="15.75">
      <c r="A26" s="272" t="s">
        <v>198</v>
      </c>
      <c r="B26" s="267"/>
      <c r="C26" s="267"/>
      <c r="D26" s="268"/>
      <c r="E26" s="4" t="s">
        <v>11</v>
      </c>
      <c r="F26" s="129">
        <v>1</v>
      </c>
      <c r="G26" s="129">
        <v>27.6</v>
      </c>
      <c r="H26" s="148">
        <f t="shared" si="0"/>
        <v>27.6</v>
      </c>
      <c r="I26" s="134"/>
      <c r="J26" s="16"/>
      <c r="K26" s="139"/>
      <c r="L26" s="280"/>
      <c r="M26" s="280"/>
      <c r="N26" s="280"/>
      <c r="O26" s="280"/>
      <c r="P26" s="280"/>
      <c r="Q26" s="280"/>
      <c r="R26" s="16"/>
      <c r="S26" s="16"/>
      <c r="T26" s="16"/>
      <c r="U26" s="16"/>
      <c r="V26" s="16"/>
      <c r="W26" s="16"/>
      <c r="X26" s="16"/>
      <c r="Y26" s="1"/>
      <c r="Z26" s="120"/>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row>
    <row r="27" spans="1:72" ht="15.75">
      <c r="A27" s="266" t="s">
        <v>199</v>
      </c>
      <c r="B27" s="267"/>
      <c r="C27" s="267"/>
      <c r="D27" s="268"/>
      <c r="E27" s="4" t="s">
        <v>11</v>
      </c>
      <c r="F27" s="129">
        <v>1</v>
      </c>
      <c r="G27" s="129">
        <v>70.34</v>
      </c>
      <c r="H27" s="148">
        <f t="shared" si="0"/>
        <v>70.34</v>
      </c>
      <c r="I27" s="134"/>
      <c r="J27" s="16"/>
      <c r="K27" s="139"/>
      <c r="L27" s="280"/>
      <c r="M27" s="280"/>
      <c r="N27" s="280"/>
      <c r="O27" s="280"/>
      <c r="P27" s="280"/>
      <c r="Q27" s="280"/>
      <c r="R27" s="16"/>
      <c r="S27" s="16"/>
      <c r="T27" s="16"/>
      <c r="U27" s="16"/>
      <c r="V27" s="16"/>
      <c r="W27" s="16"/>
      <c r="X27" s="16"/>
      <c r="Y27" s="1"/>
      <c r="Z27" s="120"/>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row>
    <row r="28" spans="1:72" ht="15.75">
      <c r="A28" s="266" t="s">
        <v>201</v>
      </c>
      <c r="B28" s="267"/>
      <c r="C28" s="267"/>
      <c r="D28" s="268"/>
      <c r="E28" s="4" t="s">
        <v>200</v>
      </c>
      <c r="F28" s="129">
        <v>1</v>
      </c>
      <c r="G28" s="129">
        <v>897.84</v>
      </c>
      <c r="H28" s="148">
        <f t="shared" si="0"/>
        <v>897.84</v>
      </c>
      <c r="I28" s="134"/>
      <c r="J28" s="16"/>
      <c r="K28" s="139"/>
      <c r="L28" s="280"/>
      <c r="M28" s="280"/>
      <c r="N28" s="280"/>
      <c r="O28" s="280"/>
      <c r="P28" s="280"/>
      <c r="Q28" s="280"/>
      <c r="R28" s="16"/>
      <c r="S28" s="16"/>
      <c r="T28" s="16"/>
      <c r="U28" s="16"/>
      <c r="V28" s="16"/>
      <c r="W28" s="16"/>
      <c r="X28" s="16"/>
      <c r="Y28" s="1"/>
      <c r="Z28" s="120"/>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row>
    <row r="29" spans="1:72" ht="15.75">
      <c r="A29" s="266" t="s">
        <v>202</v>
      </c>
      <c r="B29" s="267"/>
      <c r="C29" s="267"/>
      <c r="D29" s="268"/>
      <c r="E29" s="4" t="s">
        <v>11</v>
      </c>
      <c r="F29" s="129">
        <v>1</v>
      </c>
      <c r="G29" s="129">
        <v>48000</v>
      </c>
      <c r="H29" s="148">
        <f t="shared" si="0"/>
        <v>48000</v>
      </c>
      <c r="I29" s="134">
        <f>H29*1.455</f>
        <v>69840</v>
      </c>
      <c r="J29" s="16"/>
      <c r="K29" s="139"/>
      <c r="L29" s="139"/>
      <c r="M29" s="139"/>
      <c r="N29" s="139"/>
      <c r="O29" s="16"/>
      <c r="P29" s="16"/>
      <c r="Q29" s="16"/>
      <c r="R29" s="16"/>
      <c r="S29" s="16"/>
      <c r="T29" s="16"/>
      <c r="U29" s="16"/>
      <c r="V29" s="16"/>
      <c r="W29" s="16"/>
      <c r="X29" s="16"/>
      <c r="Y29" s="1"/>
      <c r="Z29" s="120"/>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row>
    <row r="30" spans="1:72" ht="15.75">
      <c r="A30" s="16"/>
      <c r="B30" s="16"/>
      <c r="C30" s="16"/>
      <c r="D30" s="16"/>
      <c r="E30" s="16"/>
      <c r="F30" s="16"/>
      <c r="G30" s="6" t="s">
        <v>12</v>
      </c>
      <c r="H30" s="6">
        <f>SUM(H9:H29)</f>
        <v>122431.61</v>
      </c>
      <c r="I30" s="134"/>
      <c r="J30" s="2"/>
      <c r="K30" s="139"/>
      <c r="L30" s="139"/>
      <c r="M30" s="143"/>
      <c r="N30" s="139"/>
      <c r="O30" s="16"/>
      <c r="P30" s="16"/>
      <c r="Q30" s="16"/>
      <c r="R30" s="16"/>
      <c r="S30" s="16"/>
      <c r="T30" s="16"/>
      <c r="U30" s="16"/>
      <c r="V30" s="16"/>
      <c r="W30" s="16"/>
      <c r="X30" s="16"/>
      <c r="Y30" s="1"/>
      <c r="Z30" s="120"/>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row>
    <row r="31" spans="1:72" ht="15.75">
      <c r="A31" s="27"/>
      <c r="B31" s="16"/>
      <c r="C31" s="16"/>
      <c r="D31" s="16"/>
      <c r="E31" s="16"/>
      <c r="F31" s="16"/>
      <c r="G31" s="16"/>
      <c r="H31" s="30"/>
      <c r="I31" s="30"/>
      <c r="J31" s="144"/>
      <c r="K31" s="144"/>
      <c r="L31" s="16"/>
      <c r="M31" s="3"/>
      <c r="N31" s="16"/>
      <c r="O31" s="16"/>
      <c r="P31" s="16"/>
      <c r="Q31" s="16"/>
      <c r="R31" s="16"/>
      <c r="S31" s="16"/>
      <c r="T31" s="16"/>
      <c r="U31" s="16"/>
      <c r="V31" s="16"/>
      <c r="W31" s="16"/>
      <c r="X31" s="16"/>
      <c r="Y31" s="1"/>
      <c r="Z31" s="120"/>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row>
    <row r="32" spans="1:72" ht="15.75">
      <c r="A32" s="3" t="s">
        <v>13</v>
      </c>
      <c r="B32" s="7"/>
      <c r="C32" s="7"/>
      <c r="D32" s="7"/>
      <c r="E32" s="7"/>
      <c r="F32" s="7"/>
      <c r="G32" s="8"/>
      <c r="H32" s="9"/>
      <c r="I32" s="9"/>
      <c r="J32" s="10"/>
      <c r="K32" s="7"/>
      <c r="L32" s="7"/>
      <c r="M32" s="7"/>
      <c r="N32" s="7"/>
      <c r="O32" s="269" t="s">
        <v>14</v>
      </c>
      <c r="P32" s="270"/>
      <c r="Q32" s="270"/>
      <c r="R32" s="270"/>
      <c r="S32" s="270"/>
      <c r="T32" s="270"/>
      <c r="U32" s="271"/>
      <c r="V32" s="263" t="s">
        <v>15</v>
      </c>
      <c r="W32" s="263"/>
      <c r="X32" s="264"/>
      <c r="Y32" s="1" t="s">
        <v>157</v>
      </c>
      <c r="Z32" s="120"/>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row>
    <row r="33" spans="1:72" ht="31.5">
      <c r="A33" s="265" t="s">
        <v>16</v>
      </c>
      <c r="B33" s="265"/>
      <c r="C33" s="265"/>
      <c r="D33" s="265"/>
      <c r="E33" s="121" t="s">
        <v>8</v>
      </c>
      <c r="F33" s="121" t="s">
        <v>9</v>
      </c>
      <c r="G33" s="121" t="s">
        <v>159</v>
      </c>
      <c r="H33" s="121" t="s">
        <v>0</v>
      </c>
      <c r="I33" s="121" t="s">
        <v>9</v>
      </c>
      <c r="J33" s="121" t="s">
        <v>17</v>
      </c>
      <c r="K33" s="121" t="s">
        <v>0</v>
      </c>
      <c r="L33" s="121" t="s">
        <v>9</v>
      </c>
      <c r="M33" s="11" t="s">
        <v>160</v>
      </c>
      <c r="N33" s="121" t="s">
        <v>0</v>
      </c>
      <c r="O33" s="121" t="s">
        <v>18</v>
      </c>
      <c r="P33" s="121" t="s">
        <v>19</v>
      </c>
      <c r="Q33" s="121" t="s">
        <v>20</v>
      </c>
      <c r="R33" s="121" t="s">
        <v>21</v>
      </c>
      <c r="S33" s="121" t="s">
        <v>22</v>
      </c>
      <c r="T33" s="121" t="s">
        <v>23</v>
      </c>
      <c r="U33" s="121" t="s">
        <v>24</v>
      </c>
      <c r="V33" s="11" t="s">
        <v>25</v>
      </c>
      <c r="W33" s="11" t="s">
        <v>24</v>
      </c>
      <c r="X33" s="11" t="s">
        <v>26</v>
      </c>
      <c r="Y33" s="1"/>
      <c r="Z33" s="120"/>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row>
    <row r="34" spans="1:72" ht="15.75">
      <c r="A34" s="242" t="s">
        <v>30</v>
      </c>
      <c r="B34" s="243"/>
      <c r="C34" s="243"/>
      <c r="D34" s="244"/>
      <c r="E34" s="124" t="s">
        <v>28</v>
      </c>
      <c r="F34" s="128"/>
      <c r="G34" s="12">
        <v>390.39</v>
      </c>
      <c r="H34" s="12">
        <f t="shared" ref="H34:H48" si="1">F34*G34</f>
        <v>0</v>
      </c>
      <c r="I34" s="128"/>
      <c r="J34" s="13">
        <v>358.81</v>
      </c>
      <c r="K34" s="13">
        <f t="shared" ref="K34:K56" si="2">I34*J34</f>
        <v>0</v>
      </c>
      <c r="L34" s="129"/>
      <c r="M34" s="13">
        <v>538.27</v>
      </c>
      <c r="N34" s="13">
        <f t="shared" ref="N34:N56" si="3">L34*M34</f>
        <v>0</v>
      </c>
      <c r="O34" s="107"/>
      <c r="P34" s="107"/>
      <c r="Q34" s="107"/>
      <c r="R34" s="107"/>
      <c r="S34" s="107"/>
      <c r="T34" s="107"/>
      <c r="U34" s="107"/>
      <c r="V34" s="15">
        <f t="shared" ref="V34:V56" si="4">+O34+P34+Q34+R34+S34+T34+U34-W34-X34</f>
        <v>0</v>
      </c>
      <c r="W34" s="107"/>
      <c r="X34" s="107"/>
      <c r="Y34" s="16"/>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ht="15.75">
      <c r="A35" s="260" t="s">
        <v>163</v>
      </c>
      <c r="B35" s="260"/>
      <c r="C35" s="260"/>
      <c r="D35" s="260"/>
      <c r="E35" s="124" t="s">
        <v>28</v>
      </c>
      <c r="F35" s="128"/>
      <c r="G35" s="12">
        <v>243.45</v>
      </c>
      <c r="H35" s="12">
        <f t="shared" si="1"/>
        <v>0</v>
      </c>
      <c r="I35" s="128"/>
      <c r="J35" s="13">
        <v>211.59</v>
      </c>
      <c r="K35" s="13">
        <f t="shared" si="2"/>
        <v>0</v>
      </c>
      <c r="L35" s="129"/>
      <c r="M35" s="13">
        <v>317.39</v>
      </c>
      <c r="N35" s="13">
        <f t="shared" si="3"/>
        <v>0</v>
      </c>
      <c r="O35" s="107"/>
      <c r="P35" s="107"/>
      <c r="Q35" s="107"/>
      <c r="R35" s="107"/>
      <c r="S35" s="107"/>
      <c r="T35" s="107"/>
      <c r="U35" s="107"/>
      <c r="V35" s="15">
        <f t="shared" si="4"/>
        <v>0</v>
      </c>
      <c r="W35" s="107"/>
      <c r="X35" s="107"/>
      <c r="Y35" s="16" t="s">
        <v>168</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s="102" customFormat="1" ht="15.75">
      <c r="A36" s="242" t="s">
        <v>31</v>
      </c>
      <c r="B36" s="243"/>
      <c r="C36" s="243"/>
      <c r="D36" s="244"/>
      <c r="E36" s="124" t="s">
        <v>28</v>
      </c>
      <c r="F36" s="128"/>
      <c r="G36" s="14">
        <v>390.39</v>
      </c>
      <c r="H36" s="12">
        <f t="shared" si="1"/>
        <v>0</v>
      </c>
      <c r="I36" s="128"/>
      <c r="J36" s="13">
        <v>358.81</v>
      </c>
      <c r="K36" s="13">
        <f t="shared" si="2"/>
        <v>0</v>
      </c>
      <c r="L36" s="129"/>
      <c r="M36" s="13">
        <v>538.22</v>
      </c>
      <c r="N36" s="13">
        <f t="shared" si="3"/>
        <v>0</v>
      </c>
      <c r="O36" s="107"/>
      <c r="P36" s="107"/>
      <c r="Q36" s="107"/>
      <c r="R36" s="107"/>
      <c r="S36" s="107"/>
      <c r="T36" s="107"/>
      <c r="U36" s="107"/>
      <c r="V36" s="15">
        <f t="shared" si="4"/>
        <v>0</v>
      </c>
      <c r="W36" s="107"/>
      <c r="X36" s="107"/>
      <c r="Y36" s="7" t="s">
        <v>161</v>
      </c>
      <c r="Z36" s="101"/>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row>
    <row r="37" spans="1:72" s="106" customFormat="1" ht="15.75">
      <c r="A37" s="242" t="s">
        <v>32</v>
      </c>
      <c r="B37" s="243"/>
      <c r="C37" s="243"/>
      <c r="D37" s="244"/>
      <c r="E37" s="124" t="s">
        <v>28</v>
      </c>
      <c r="F37" s="128"/>
      <c r="G37" s="14">
        <v>231.67</v>
      </c>
      <c r="H37" s="12">
        <f t="shared" si="1"/>
        <v>0</v>
      </c>
      <c r="I37" s="128"/>
      <c r="J37" s="13">
        <v>197.63</v>
      </c>
      <c r="K37" s="13">
        <f t="shared" si="2"/>
        <v>0</v>
      </c>
      <c r="L37" s="129"/>
      <c r="M37" s="13">
        <v>296.45</v>
      </c>
      <c r="N37" s="13">
        <f t="shared" si="3"/>
        <v>0</v>
      </c>
      <c r="O37" s="107"/>
      <c r="P37" s="107"/>
      <c r="Q37" s="107"/>
      <c r="R37" s="107"/>
      <c r="S37" s="107"/>
      <c r="T37" s="107"/>
      <c r="U37" s="107"/>
      <c r="V37" s="15">
        <f t="shared" si="4"/>
        <v>0</v>
      </c>
      <c r="W37" s="107"/>
      <c r="X37" s="107"/>
      <c r="Y37" s="104" t="s">
        <v>162</v>
      </c>
      <c r="Z37" s="105"/>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c r="BO37" s="104"/>
      <c r="BP37" s="104"/>
      <c r="BQ37" s="104"/>
      <c r="BR37" s="104"/>
      <c r="BS37" s="104"/>
      <c r="BT37" s="104"/>
    </row>
    <row r="38" spans="1:72" ht="15.75">
      <c r="A38" s="242" t="s">
        <v>33</v>
      </c>
      <c r="B38" s="243"/>
      <c r="C38" s="243"/>
      <c r="D38" s="244"/>
      <c r="E38" s="124" t="s">
        <v>28</v>
      </c>
      <c r="F38" s="128"/>
      <c r="G38" s="14">
        <v>310.62</v>
      </c>
      <c r="H38" s="12">
        <f t="shared" si="1"/>
        <v>0</v>
      </c>
      <c r="I38" s="128"/>
      <c r="J38" s="13">
        <v>291.24</v>
      </c>
      <c r="K38" s="13">
        <f t="shared" si="2"/>
        <v>0</v>
      </c>
      <c r="L38" s="129"/>
      <c r="M38" s="13">
        <v>436.87</v>
      </c>
      <c r="N38" s="13">
        <f t="shared" si="3"/>
        <v>0</v>
      </c>
      <c r="O38" s="107"/>
      <c r="P38" s="107"/>
      <c r="Q38" s="107"/>
      <c r="R38" s="107"/>
      <c r="S38" s="107"/>
      <c r="T38" s="107"/>
      <c r="U38" s="107"/>
      <c r="V38" s="15">
        <f t="shared" si="4"/>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s="100" customFormat="1" ht="15.75">
      <c r="A39" s="242" t="s">
        <v>34</v>
      </c>
      <c r="B39" s="243"/>
      <c r="C39" s="243"/>
      <c r="D39" s="244"/>
      <c r="E39" s="124" t="s">
        <v>28</v>
      </c>
      <c r="F39" s="128"/>
      <c r="G39" s="14">
        <v>310.62</v>
      </c>
      <c r="H39" s="12">
        <f t="shared" si="1"/>
        <v>0</v>
      </c>
      <c r="I39" s="128"/>
      <c r="J39" s="13">
        <v>291.24</v>
      </c>
      <c r="K39" s="13">
        <f t="shared" si="2"/>
        <v>0</v>
      </c>
      <c r="L39" s="129"/>
      <c r="M39" s="13">
        <v>436.87</v>
      </c>
      <c r="N39" s="13">
        <f t="shared" si="3"/>
        <v>0</v>
      </c>
      <c r="O39" s="107"/>
      <c r="P39" s="107"/>
      <c r="Q39" s="107"/>
      <c r="R39" s="107"/>
      <c r="S39" s="107"/>
      <c r="T39" s="107"/>
      <c r="U39" s="107"/>
      <c r="V39" s="15">
        <f t="shared" si="4"/>
        <v>0</v>
      </c>
      <c r="W39" s="107"/>
      <c r="X39" s="107"/>
      <c r="Y39" s="16" t="s">
        <v>164</v>
      </c>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s="106" customFormat="1" ht="15.75">
      <c r="A40" s="260" t="s">
        <v>128</v>
      </c>
      <c r="B40" s="260"/>
      <c r="C40" s="260"/>
      <c r="D40" s="260"/>
      <c r="E40" s="124" t="s">
        <v>28</v>
      </c>
      <c r="F40" s="128"/>
      <c r="G40" s="14"/>
      <c r="H40" s="12">
        <f t="shared" si="1"/>
        <v>0</v>
      </c>
      <c r="I40" s="128"/>
      <c r="J40" s="13">
        <v>0</v>
      </c>
      <c r="K40" s="13">
        <f t="shared" si="2"/>
        <v>0</v>
      </c>
      <c r="L40" s="129"/>
      <c r="M40" s="13">
        <v>0</v>
      </c>
      <c r="N40" s="13">
        <f t="shared" si="3"/>
        <v>0</v>
      </c>
      <c r="O40" s="107"/>
      <c r="P40" s="107"/>
      <c r="Q40" s="107"/>
      <c r="R40" s="107"/>
      <c r="S40" s="107"/>
      <c r="T40" s="108"/>
      <c r="U40" s="107"/>
      <c r="V40" s="15">
        <f t="shared" si="4"/>
        <v>0</v>
      </c>
      <c r="W40" s="107"/>
      <c r="X40" s="107"/>
      <c r="Y40" s="104"/>
      <c r="Z40" s="105"/>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c r="BQ40" s="104"/>
      <c r="BR40" s="104"/>
      <c r="BS40" s="104"/>
      <c r="BT40" s="104"/>
    </row>
    <row r="41" spans="1:72" ht="15.75">
      <c r="A41" s="242" t="s">
        <v>35</v>
      </c>
      <c r="B41" s="243"/>
      <c r="C41" s="243"/>
      <c r="D41" s="244"/>
      <c r="E41" s="124" t="s">
        <v>28</v>
      </c>
      <c r="F41" s="128"/>
      <c r="G41" s="14">
        <v>199.6</v>
      </c>
      <c r="H41" s="14">
        <f t="shared" si="1"/>
        <v>0</v>
      </c>
      <c r="I41" s="128"/>
      <c r="J41" s="13">
        <v>159.6</v>
      </c>
      <c r="K41" s="13">
        <f t="shared" si="2"/>
        <v>0</v>
      </c>
      <c r="L41" s="129"/>
      <c r="M41" s="13">
        <v>239.4</v>
      </c>
      <c r="N41" s="13">
        <f t="shared" si="3"/>
        <v>0</v>
      </c>
      <c r="O41" s="107"/>
      <c r="P41" s="107"/>
      <c r="Q41" s="107"/>
      <c r="R41" s="107"/>
      <c r="S41" s="107"/>
      <c r="T41" s="108"/>
      <c r="U41" s="107"/>
      <c r="V41" s="15">
        <f t="shared" si="4"/>
        <v>0</v>
      </c>
      <c r="W41" s="107"/>
      <c r="X41" s="107"/>
      <c r="Y41" s="16"/>
      <c r="Z41" s="17"/>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row>
    <row r="42" spans="1:72" s="106" customFormat="1" ht="15.75">
      <c r="A42" s="260" t="s">
        <v>129</v>
      </c>
      <c r="B42" s="260"/>
      <c r="C42" s="260"/>
      <c r="D42" s="260"/>
      <c r="E42" s="124" t="s">
        <v>28</v>
      </c>
      <c r="F42" s="128"/>
      <c r="G42" s="14">
        <v>199.6</v>
      </c>
      <c r="H42" s="14">
        <f t="shared" si="1"/>
        <v>0</v>
      </c>
      <c r="I42" s="128"/>
      <c r="J42" s="13">
        <v>159.6</v>
      </c>
      <c r="K42" s="13">
        <f t="shared" si="2"/>
        <v>0</v>
      </c>
      <c r="L42" s="129"/>
      <c r="M42" s="13">
        <v>239.4</v>
      </c>
      <c r="N42" s="13">
        <f t="shared" si="3"/>
        <v>0</v>
      </c>
      <c r="O42" s="107"/>
      <c r="P42" s="107"/>
      <c r="Q42" s="107"/>
      <c r="R42" s="107"/>
      <c r="S42" s="107"/>
      <c r="T42" s="108"/>
      <c r="U42" s="107"/>
      <c r="V42" s="15">
        <f t="shared" si="4"/>
        <v>0</v>
      </c>
      <c r="W42" s="107"/>
      <c r="X42" s="107"/>
      <c r="Y42" s="104"/>
      <c r="Z42" s="105"/>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c r="BO42" s="104"/>
      <c r="BP42" s="104"/>
      <c r="BQ42" s="104"/>
      <c r="BR42" s="104"/>
      <c r="BS42" s="104"/>
      <c r="BT42" s="104"/>
    </row>
    <row r="43" spans="1:72" s="100" customFormat="1" ht="15.75">
      <c r="A43" s="260" t="s">
        <v>36</v>
      </c>
      <c r="B43" s="260"/>
      <c r="C43" s="260"/>
      <c r="D43" s="260"/>
      <c r="E43" s="124" t="s">
        <v>28</v>
      </c>
      <c r="F43" s="128"/>
      <c r="G43" s="14">
        <v>199.6</v>
      </c>
      <c r="H43" s="14">
        <f t="shared" si="1"/>
        <v>0</v>
      </c>
      <c r="I43" s="128"/>
      <c r="J43" s="13">
        <v>159.6</v>
      </c>
      <c r="K43" s="13">
        <f t="shared" si="2"/>
        <v>0</v>
      </c>
      <c r="L43" s="129"/>
      <c r="M43" s="13">
        <v>239.4</v>
      </c>
      <c r="N43" s="13">
        <f t="shared" si="3"/>
        <v>0</v>
      </c>
      <c r="O43" s="107"/>
      <c r="P43" s="107"/>
      <c r="Q43" s="107"/>
      <c r="R43" s="107"/>
      <c r="S43" s="107"/>
      <c r="T43" s="108"/>
      <c r="U43" s="107"/>
      <c r="V43" s="15">
        <f t="shared" si="4"/>
        <v>0</v>
      </c>
      <c r="W43" s="107"/>
      <c r="X43" s="107"/>
      <c r="Y43" s="16"/>
      <c r="Z43" s="17"/>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row>
    <row r="44" spans="1:72" s="100" customFormat="1" ht="15.75">
      <c r="A44" s="260" t="s">
        <v>37</v>
      </c>
      <c r="B44" s="260"/>
      <c r="C44" s="260"/>
      <c r="D44" s="260"/>
      <c r="E44" s="124" t="s">
        <v>28</v>
      </c>
      <c r="F44" s="128"/>
      <c r="G44" s="14">
        <v>211.15</v>
      </c>
      <c r="H44" s="12">
        <f t="shared" si="1"/>
        <v>0</v>
      </c>
      <c r="I44" s="128"/>
      <c r="J44" s="13">
        <v>173.29</v>
      </c>
      <c r="K44" s="13">
        <f t="shared" si="2"/>
        <v>0</v>
      </c>
      <c r="L44" s="129"/>
      <c r="M44" s="13">
        <v>259.94</v>
      </c>
      <c r="N44" s="13">
        <f t="shared" si="3"/>
        <v>0</v>
      </c>
      <c r="O44" s="107"/>
      <c r="P44" s="107"/>
      <c r="Q44" s="107"/>
      <c r="R44" s="107"/>
      <c r="S44" s="107"/>
      <c r="T44" s="108"/>
      <c r="U44" s="107"/>
      <c r="V44" s="15">
        <f t="shared" si="4"/>
        <v>0</v>
      </c>
      <c r="W44" s="107"/>
      <c r="X44" s="107"/>
      <c r="Y44" s="16" t="s">
        <v>166</v>
      </c>
      <c r="Z44" s="17"/>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row>
    <row r="45" spans="1:72" ht="15.75">
      <c r="A45" s="260" t="s">
        <v>38</v>
      </c>
      <c r="B45" s="260"/>
      <c r="C45" s="260"/>
      <c r="D45" s="260"/>
      <c r="E45" s="124" t="s">
        <v>28</v>
      </c>
      <c r="F45" s="128"/>
      <c r="G45" s="14">
        <v>199.6</v>
      </c>
      <c r="H45" s="12">
        <f t="shared" si="1"/>
        <v>0</v>
      </c>
      <c r="I45" s="128"/>
      <c r="J45" s="13">
        <v>159.6</v>
      </c>
      <c r="K45" s="13">
        <f t="shared" si="2"/>
        <v>0</v>
      </c>
      <c r="L45" s="129"/>
      <c r="M45" s="13">
        <v>239.4</v>
      </c>
      <c r="N45" s="13">
        <f t="shared" si="3"/>
        <v>0</v>
      </c>
      <c r="O45" s="107"/>
      <c r="P45" s="107"/>
      <c r="Q45" s="107"/>
      <c r="R45" s="107"/>
      <c r="S45" s="107"/>
      <c r="T45" s="108"/>
      <c r="U45" s="107"/>
      <c r="V45" s="15">
        <f t="shared" si="4"/>
        <v>0</v>
      </c>
      <c r="W45" s="107"/>
      <c r="X45" s="107"/>
      <c r="Y45" s="16" t="s">
        <v>165</v>
      </c>
      <c r="Z45" s="17"/>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row>
    <row r="46" spans="1:72" ht="15.75">
      <c r="A46" s="260" t="s">
        <v>39</v>
      </c>
      <c r="B46" s="260"/>
      <c r="C46" s="260"/>
      <c r="D46" s="260"/>
      <c r="E46" s="124" t="s">
        <v>28</v>
      </c>
      <c r="F46" s="128"/>
      <c r="G46" s="14">
        <v>187.81</v>
      </c>
      <c r="H46" s="14">
        <f t="shared" si="1"/>
        <v>0</v>
      </c>
      <c r="I46" s="128"/>
      <c r="J46" s="13">
        <v>145.62</v>
      </c>
      <c r="K46" s="13">
        <f t="shared" si="2"/>
        <v>0</v>
      </c>
      <c r="L46" s="129"/>
      <c r="M46" s="13">
        <v>218.43</v>
      </c>
      <c r="N46" s="13">
        <f t="shared" si="3"/>
        <v>0</v>
      </c>
      <c r="O46" s="107"/>
      <c r="P46" s="107"/>
      <c r="Q46" s="107"/>
      <c r="R46" s="107"/>
      <c r="S46" s="107"/>
      <c r="T46" s="108"/>
      <c r="U46" s="107"/>
      <c r="V46" s="15">
        <f t="shared" si="4"/>
        <v>0</v>
      </c>
      <c r="W46" s="107"/>
      <c r="X46" s="107"/>
      <c r="Y46" s="16"/>
      <c r="Z46" s="17"/>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row>
    <row r="47" spans="1:72" s="100" customFormat="1" ht="15.75">
      <c r="A47" s="242" t="s">
        <v>40</v>
      </c>
      <c r="B47" s="243"/>
      <c r="C47" s="243"/>
      <c r="D47" s="244"/>
      <c r="E47" s="124" t="s">
        <v>28</v>
      </c>
      <c r="F47" s="128"/>
      <c r="G47" s="14"/>
      <c r="H47" s="14">
        <f t="shared" si="1"/>
        <v>0</v>
      </c>
      <c r="I47" s="128"/>
      <c r="J47" s="13">
        <v>0</v>
      </c>
      <c r="K47" s="13">
        <f t="shared" si="2"/>
        <v>0</v>
      </c>
      <c r="L47" s="129"/>
      <c r="M47" s="13"/>
      <c r="N47" s="13">
        <f t="shared" si="3"/>
        <v>0</v>
      </c>
      <c r="O47" s="107"/>
      <c r="P47" s="107"/>
      <c r="Q47" s="107"/>
      <c r="R47" s="107"/>
      <c r="S47" s="107"/>
      <c r="T47" s="108"/>
      <c r="U47" s="107"/>
      <c r="V47" s="15">
        <f t="shared" si="4"/>
        <v>0</v>
      </c>
      <c r="W47" s="107"/>
      <c r="X47" s="107"/>
      <c r="Y47" s="3"/>
      <c r="Z47" s="17"/>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row>
    <row r="48" spans="1:72" s="100" customFormat="1" ht="15.75">
      <c r="A48" s="242" t="s">
        <v>41</v>
      </c>
      <c r="B48" s="243"/>
      <c r="C48" s="243"/>
      <c r="D48" s="244"/>
      <c r="E48" s="124" t="s">
        <v>28</v>
      </c>
      <c r="F48" s="128"/>
      <c r="G48" s="14">
        <v>187.81</v>
      </c>
      <c r="H48" s="14">
        <f t="shared" si="1"/>
        <v>0</v>
      </c>
      <c r="I48" s="128"/>
      <c r="J48" s="13">
        <v>145.62</v>
      </c>
      <c r="K48" s="13">
        <f t="shared" si="2"/>
        <v>0</v>
      </c>
      <c r="L48" s="129"/>
      <c r="M48" s="13">
        <v>218.43</v>
      </c>
      <c r="N48" s="13">
        <f t="shared" si="3"/>
        <v>0</v>
      </c>
      <c r="O48" s="107"/>
      <c r="P48" s="107"/>
      <c r="Q48" s="107"/>
      <c r="R48" s="107"/>
      <c r="S48" s="107"/>
      <c r="T48" s="107"/>
      <c r="U48" s="107"/>
      <c r="V48" s="15">
        <f t="shared" si="4"/>
        <v>0</v>
      </c>
      <c r="W48" s="107"/>
      <c r="X48" s="107"/>
      <c r="Y48" s="16" t="s">
        <v>167</v>
      </c>
      <c r="Z48" s="17"/>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row>
    <row r="49" spans="1:72" ht="15.75">
      <c r="A49" s="242" t="s">
        <v>42</v>
      </c>
      <c r="B49" s="243"/>
      <c r="C49" s="243"/>
      <c r="D49" s="244"/>
      <c r="E49" s="124" t="s">
        <v>28</v>
      </c>
      <c r="F49" s="128"/>
      <c r="G49" s="14">
        <v>94.81</v>
      </c>
      <c r="H49" s="14">
        <f>F49*G49</f>
        <v>0</v>
      </c>
      <c r="I49" s="128"/>
      <c r="J49" s="13">
        <v>145.62</v>
      </c>
      <c r="K49" s="13">
        <f t="shared" si="2"/>
        <v>0</v>
      </c>
      <c r="L49" s="129"/>
      <c r="M49" s="13">
        <v>218.43</v>
      </c>
      <c r="N49" s="13">
        <f t="shared" si="3"/>
        <v>0</v>
      </c>
      <c r="O49" s="109"/>
      <c r="P49" s="109"/>
      <c r="Q49" s="109"/>
      <c r="R49" s="109"/>
      <c r="S49" s="109"/>
      <c r="T49" s="109"/>
      <c r="U49" s="107"/>
      <c r="V49" s="15">
        <f t="shared" si="4"/>
        <v>0</v>
      </c>
      <c r="W49" s="107"/>
      <c r="X49" s="107"/>
      <c r="Y49" s="16"/>
      <c r="Z49" s="17"/>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row>
    <row r="50" spans="1:72" ht="15.75">
      <c r="A50" s="167" t="s">
        <v>169</v>
      </c>
      <c r="B50" s="168"/>
      <c r="C50" s="168"/>
      <c r="D50" s="169"/>
      <c r="E50" s="124" t="s">
        <v>28</v>
      </c>
      <c r="F50" s="128"/>
      <c r="G50" s="12">
        <v>243.45</v>
      </c>
      <c r="H50" s="12">
        <f t="shared" ref="H50:H56" si="5">F50*G50</f>
        <v>0</v>
      </c>
      <c r="I50" s="128"/>
      <c r="J50" s="13">
        <v>211.59</v>
      </c>
      <c r="K50" s="13">
        <f t="shared" si="2"/>
        <v>0</v>
      </c>
      <c r="L50" s="129"/>
      <c r="M50" s="13">
        <v>317.39</v>
      </c>
      <c r="N50" s="13">
        <f t="shared" si="3"/>
        <v>0</v>
      </c>
      <c r="O50" s="109"/>
      <c r="P50" s="109"/>
      <c r="Q50" s="109"/>
      <c r="R50" s="109"/>
      <c r="S50" s="109"/>
      <c r="T50" s="109"/>
      <c r="U50" s="107"/>
      <c r="V50" s="15">
        <v>0</v>
      </c>
      <c r="W50" s="107"/>
      <c r="X50" s="107"/>
      <c r="Y50" s="16" t="s">
        <v>170</v>
      </c>
      <c r="Z50" s="17"/>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row>
    <row r="51" spans="1:72" ht="15.75">
      <c r="A51" s="260" t="s">
        <v>27</v>
      </c>
      <c r="B51" s="260"/>
      <c r="C51" s="260"/>
      <c r="D51" s="260"/>
      <c r="E51" s="124" t="s">
        <v>28</v>
      </c>
      <c r="F51" s="128"/>
      <c r="G51" s="12">
        <v>339.75</v>
      </c>
      <c r="H51" s="12">
        <f t="shared" si="5"/>
        <v>0</v>
      </c>
      <c r="I51" s="128"/>
      <c r="J51" s="13">
        <v>325.79000000000002</v>
      </c>
      <c r="K51" s="13">
        <f t="shared" si="2"/>
        <v>0</v>
      </c>
      <c r="L51" s="129"/>
      <c r="M51" s="13">
        <v>488.68</v>
      </c>
      <c r="N51" s="13">
        <f t="shared" si="3"/>
        <v>0</v>
      </c>
      <c r="O51" s="107"/>
      <c r="P51" s="107"/>
      <c r="Q51" s="107"/>
      <c r="R51" s="107"/>
      <c r="S51" s="107"/>
      <c r="T51" s="107"/>
      <c r="U51" s="107"/>
      <c r="V51" s="15">
        <f>+O51+P51+Q51+R51+S51+T51+U51-W51-X51</f>
        <v>0</v>
      </c>
      <c r="W51" s="107"/>
      <c r="X51" s="107"/>
      <c r="Y51" s="16"/>
      <c r="Z51" s="17"/>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row>
    <row r="52" spans="1:72" ht="15.75">
      <c r="A52" s="260" t="s">
        <v>29</v>
      </c>
      <c r="B52" s="260"/>
      <c r="C52" s="260"/>
      <c r="D52" s="260"/>
      <c r="E52" s="124" t="s">
        <v>28</v>
      </c>
      <c r="F52" s="128"/>
      <c r="G52" s="12">
        <v>339.75</v>
      </c>
      <c r="H52" s="12">
        <f t="shared" si="5"/>
        <v>0</v>
      </c>
      <c r="I52" s="128"/>
      <c r="J52" s="13">
        <v>325.79000000000002</v>
      </c>
      <c r="K52" s="13">
        <f t="shared" si="2"/>
        <v>0</v>
      </c>
      <c r="L52" s="129"/>
      <c r="M52" s="13">
        <v>488.68</v>
      </c>
      <c r="N52" s="13">
        <f t="shared" si="3"/>
        <v>0</v>
      </c>
      <c r="O52" s="107"/>
      <c r="P52" s="107"/>
      <c r="Q52" s="107"/>
      <c r="R52" s="107"/>
      <c r="S52" s="107"/>
      <c r="T52" s="107"/>
      <c r="U52" s="107"/>
      <c r="V52" s="15">
        <f>+O52+P52+Q52+R52+S52+T52+U52-W52-X52</f>
        <v>0</v>
      </c>
      <c r="W52" s="107"/>
      <c r="X52" s="107"/>
      <c r="Y52" s="16"/>
      <c r="Z52" s="17"/>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row>
    <row r="53" spans="1:72" ht="15.75">
      <c r="A53" s="242" t="s">
        <v>43</v>
      </c>
      <c r="B53" s="243"/>
      <c r="C53" s="243"/>
      <c r="D53" s="244"/>
      <c r="E53" s="124" t="s">
        <v>28</v>
      </c>
      <c r="F53" s="128"/>
      <c r="G53" s="12">
        <v>339.75</v>
      </c>
      <c r="H53" s="12">
        <f t="shared" si="5"/>
        <v>0</v>
      </c>
      <c r="I53" s="128"/>
      <c r="J53" s="13">
        <v>325.79000000000002</v>
      </c>
      <c r="K53" s="13">
        <f t="shared" si="2"/>
        <v>0</v>
      </c>
      <c r="L53" s="129"/>
      <c r="M53" s="13">
        <v>488.68</v>
      </c>
      <c r="N53" s="13">
        <f t="shared" si="3"/>
        <v>0</v>
      </c>
      <c r="O53" s="107"/>
      <c r="P53" s="107"/>
      <c r="Q53" s="107"/>
      <c r="R53" s="107"/>
      <c r="S53" s="107"/>
      <c r="T53" s="107"/>
      <c r="U53" s="107"/>
      <c r="V53" s="15">
        <f t="shared" si="4"/>
        <v>0</v>
      </c>
      <c r="W53" s="107"/>
      <c r="X53" s="107"/>
      <c r="Y53" s="16"/>
      <c r="Z53" s="17"/>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row>
    <row r="54" spans="1:72" ht="15.75">
      <c r="A54" s="242" t="s">
        <v>44</v>
      </c>
      <c r="B54" s="243"/>
      <c r="C54" s="243"/>
      <c r="D54" s="244"/>
      <c r="E54" s="124" t="s">
        <v>28</v>
      </c>
      <c r="F54" s="128"/>
      <c r="G54" s="12">
        <v>339.75</v>
      </c>
      <c r="H54" s="12">
        <f t="shared" si="5"/>
        <v>0</v>
      </c>
      <c r="I54" s="128"/>
      <c r="J54" s="13">
        <v>325.79000000000002</v>
      </c>
      <c r="K54" s="13">
        <f t="shared" si="2"/>
        <v>0</v>
      </c>
      <c r="L54" s="129"/>
      <c r="M54" s="13">
        <v>488.68</v>
      </c>
      <c r="N54" s="13">
        <f t="shared" si="3"/>
        <v>0</v>
      </c>
      <c r="O54" s="107"/>
      <c r="P54" s="107"/>
      <c r="Q54" s="107"/>
      <c r="R54" s="107"/>
      <c r="S54" s="107"/>
      <c r="T54" s="107"/>
      <c r="U54" s="107"/>
      <c r="V54" s="15">
        <f t="shared" si="4"/>
        <v>0</v>
      </c>
      <c r="W54" s="107"/>
      <c r="X54" s="107"/>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15.75">
      <c r="A55" s="242" t="s">
        <v>45</v>
      </c>
      <c r="B55" s="243"/>
      <c r="C55" s="243"/>
      <c r="D55" s="244"/>
      <c r="E55" s="124" t="s">
        <v>28</v>
      </c>
      <c r="F55" s="128"/>
      <c r="G55" s="14">
        <v>1004.49</v>
      </c>
      <c r="H55" s="14">
        <f t="shared" si="5"/>
        <v>0</v>
      </c>
      <c r="I55" s="128"/>
      <c r="J55" s="13">
        <v>1164.98</v>
      </c>
      <c r="K55" s="13">
        <f t="shared" si="2"/>
        <v>0</v>
      </c>
      <c r="L55" s="129"/>
      <c r="M55" s="13">
        <v>1747.46</v>
      </c>
      <c r="N55" s="13">
        <f t="shared" si="3"/>
        <v>0</v>
      </c>
      <c r="O55" s="107"/>
      <c r="P55" s="107"/>
      <c r="Q55" s="107"/>
      <c r="R55" s="107"/>
      <c r="S55" s="107"/>
      <c r="T55" s="107"/>
      <c r="U55" s="107"/>
      <c r="V55" s="15">
        <f t="shared" si="4"/>
        <v>0</v>
      </c>
      <c r="W55" s="107"/>
      <c r="X55" s="107"/>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15.75">
      <c r="A56" s="242" t="s">
        <v>46</v>
      </c>
      <c r="B56" s="243"/>
      <c r="C56" s="243"/>
      <c r="D56" s="244"/>
      <c r="E56" s="124" t="s">
        <v>28</v>
      </c>
      <c r="F56" s="128"/>
      <c r="G56" s="14"/>
      <c r="H56" s="14">
        <f t="shared" si="5"/>
        <v>0</v>
      </c>
      <c r="I56" s="128"/>
      <c r="J56" s="13">
        <f t="shared" ref="J56" si="6">G56*1.5</f>
        <v>0</v>
      </c>
      <c r="K56" s="13">
        <f t="shared" si="2"/>
        <v>0</v>
      </c>
      <c r="L56" s="129"/>
      <c r="M56" s="13">
        <f t="shared" ref="M56" si="7">G56*2.25</f>
        <v>0</v>
      </c>
      <c r="N56" s="13">
        <f t="shared" si="3"/>
        <v>0</v>
      </c>
      <c r="O56" s="107"/>
      <c r="P56" s="107"/>
      <c r="Q56" s="107"/>
      <c r="R56" s="107"/>
      <c r="S56" s="107"/>
      <c r="T56" s="107"/>
      <c r="U56" s="107"/>
      <c r="V56" s="15">
        <f t="shared" si="4"/>
        <v>0</v>
      </c>
      <c r="W56" s="107"/>
      <c r="X56" s="107"/>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15.75">
      <c r="A57" s="7"/>
      <c r="B57" s="7"/>
      <c r="C57" s="7"/>
      <c r="D57" s="7"/>
      <c r="E57" s="7"/>
      <c r="F57" s="7">
        <f>V57</f>
        <v>0</v>
      </c>
      <c r="G57" s="6" t="s">
        <v>47</v>
      </c>
      <c r="H57" s="19">
        <f>SUM(H34:H56)</f>
        <v>0</v>
      </c>
      <c r="I57" s="103"/>
      <c r="J57" s="6" t="s">
        <v>48</v>
      </c>
      <c r="K57" s="6">
        <f>SUM(K34:K56)</f>
        <v>0</v>
      </c>
      <c r="L57" s="145"/>
      <c r="M57" s="21" t="s">
        <v>48</v>
      </c>
      <c r="N57" s="6">
        <f>SUM(N34:N56)</f>
        <v>0</v>
      </c>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7"/>
      <c r="B58" s="7"/>
      <c r="C58" s="7"/>
      <c r="D58" s="7"/>
      <c r="E58" s="7"/>
      <c r="F58" s="7"/>
      <c r="G58" s="6" t="s">
        <v>49</v>
      </c>
      <c r="H58" s="19">
        <f>H57+K57+N57</f>
        <v>0</v>
      </c>
      <c r="I58" s="22"/>
      <c r="J58" s="22"/>
      <c r="K58" s="22"/>
      <c r="L58" s="7"/>
      <c r="M58" s="23"/>
      <c r="N58" s="22"/>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261" t="s">
        <v>50</v>
      </c>
      <c r="B59" s="261"/>
      <c r="C59" s="261"/>
      <c r="D59" s="261"/>
      <c r="E59" s="24"/>
      <c r="F59" s="25"/>
      <c r="G59" s="26" t="s">
        <v>51</v>
      </c>
      <c r="H59" s="6">
        <f>+H58*0.06</f>
        <v>0</v>
      </c>
      <c r="I59" s="22"/>
      <c r="J59" s="7"/>
      <c r="K59" s="7"/>
      <c r="L59" s="7"/>
      <c r="M59" s="7"/>
      <c r="N59" s="7"/>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27"/>
      <c r="B60" s="7"/>
      <c r="C60" s="7"/>
      <c r="D60" s="7"/>
      <c r="E60" s="7"/>
      <c r="F60" s="7"/>
      <c r="G60" s="124"/>
      <c r="H60" s="14">
        <f>+H58+H59</f>
        <v>0</v>
      </c>
      <c r="I60" s="22"/>
      <c r="J60" s="7"/>
      <c r="K60" s="7"/>
      <c r="L60" s="7"/>
      <c r="M60" s="7"/>
      <c r="N60" s="7"/>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62" t="s">
        <v>52</v>
      </c>
      <c r="B61" s="262"/>
      <c r="C61" s="262"/>
      <c r="D61" s="262"/>
      <c r="E61" s="16"/>
      <c r="F61" s="16"/>
      <c r="G61" s="16"/>
      <c r="H61" s="16"/>
      <c r="I61" s="16"/>
      <c r="J61" s="16"/>
      <c r="K61" s="16"/>
      <c r="L61" s="16"/>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55" t="s">
        <v>7</v>
      </c>
      <c r="B62" s="255"/>
      <c r="C62" s="255"/>
      <c r="D62" s="255"/>
      <c r="E62" s="28" t="s">
        <v>8</v>
      </c>
      <c r="F62" s="118" t="s">
        <v>9</v>
      </c>
      <c r="G62" s="118" t="s">
        <v>10</v>
      </c>
      <c r="H62" s="118" t="s">
        <v>0</v>
      </c>
      <c r="I62" s="38"/>
      <c r="J62" s="118" t="s">
        <v>53</v>
      </c>
      <c r="K62" s="118" t="s">
        <v>54</v>
      </c>
      <c r="L62" s="118" t="s">
        <v>55</v>
      </c>
      <c r="M62" s="118" t="s">
        <v>56</v>
      </c>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33.6" customHeight="1">
      <c r="A63" s="257" t="s">
        <v>133</v>
      </c>
      <c r="B63" s="258"/>
      <c r="C63" s="258"/>
      <c r="D63" s="258"/>
      <c r="E63" s="31" t="s">
        <v>57</v>
      </c>
      <c r="F63" s="146">
        <v>0</v>
      </c>
      <c r="G63" s="127">
        <v>170</v>
      </c>
      <c r="H63" s="127">
        <f t="shared" ref="H63:H69" si="8">F63*G63</f>
        <v>0</v>
      </c>
      <c r="I63" s="30"/>
      <c r="J63" s="31"/>
      <c r="K63" s="31"/>
      <c r="L63" s="31"/>
      <c r="M63" s="31">
        <f>J63+K63+L63</f>
        <v>0</v>
      </c>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33.6" customHeight="1">
      <c r="A64" s="257" t="s">
        <v>134</v>
      </c>
      <c r="B64" s="258"/>
      <c r="C64" s="258"/>
      <c r="D64" s="258"/>
      <c r="E64" s="31" t="s">
        <v>57</v>
      </c>
      <c r="F64" s="146">
        <v>8</v>
      </c>
      <c r="G64" s="127">
        <v>180</v>
      </c>
      <c r="H64" s="127">
        <f t="shared" si="8"/>
        <v>1440</v>
      </c>
      <c r="I64" s="30"/>
      <c r="J64" s="31"/>
      <c r="K64" s="31"/>
      <c r="L64" s="31"/>
      <c r="M64" s="31">
        <f>J64+K64+L64</f>
        <v>0</v>
      </c>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33.6" customHeight="1">
      <c r="A65" s="257" t="s">
        <v>58</v>
      </c>
      <c r="B65" s="258"/>
      <c r="C65" s="258"/>
      <c r="D65" s="258"/>
      <c r="E65" s="31" t="s">
        <v>57</v>
      </c>
      <c r="F65" s="146">
        <v>0</v>
      </c>
      <c r="G65" s="127">
        <v>80</v>
      </c>
      <c r="H65" s="127">
        <f t="shared" si="8"/>
        <v>0</v>
      </c>
      <c r="I65" s="30"/>
      <c r="J65" s="31"/>
      <c r="K65" s="31"/>
      <c r="L65" s="31"/>
      <c r="M65" s="31">
        <f>J65+K65+L65</f>
        <v>0</v>
      </c>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33.6" customHeight="1">
      <c r="A66" s="257" t="s">
        <v>135</v>
      </c>
      <c r="B66" s="258"/>
      <c r="C66" s="258"/>
      <c r="D66" s="258"/>
      <c r="E66" s="31" t="s">
        <v>57</v>
      </c>
      <c r="F66" s="146">
        <v>0</v>
      </c>
      <c r="G66" s="127">
        <v>150</v>
      </c>
      <c r="H66" s="127">
        <f t="shared" si="8"/>
        <v>0</v>
      </c>
      <c r="I66" s="30"/>
      <c r="J66" s="31"/>
      <c r="K66" s="31"/>
      <c r="L66" s="31"/>
      <c r="M66" s="31">
        <f>J66+K66+L66</f>
        <v>0</v>
      </c>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33.6" customHeight="1">
      <c r="A67" s="257"/>
      <c r="B67" s="258"/>
      <c r="C67" s="258"/>
      <c r="D67" s="258"/>
      <c r="E67" s="31" t="s">
        <v>57</v>
      </c>
      <c r="F67" s="146">
        <v>0</v>
      </c>
      <c r="G67" s="127"/>
      <c r="H67" s="127">
        <f t="shared" si="8"/>
        <v>0</v>
      </c>
      <c r="I67" s="30"/>
      <c r="J67" s="31"/>
      <c r="K67" s="31"/>
      <c r="L67" s="31"/>
      <c r="M67" s="31">
        <f t="shared" ref="M67:M69" si="9">J67+K67+L67</f>
        <v>0</v>
      </c>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33.6" customHeight="1">
      <c r="A68" s="257"/>
      <c r="B68" s="258"/>
      <c r="C68" s="258"/>
      <c r="D68" s="258"/>
      <c r="E68" s="31" t="s">
        <v>59</v>
      </c>
      <c r="F68" s="146">
        <v>0</v>
      </c>
      <c r="G68" s="127"/>
      <c r="H68" s="127">
        <f t="shared" si="8"/>
        <v>0</v>
      </c>
      <c r="I68" s="30"/>
      <c r="J68" s="31"/>
      <c r="K68" s="31"/>
      <c r="L68" s="31"/>
      <c r="M68" s="31">
        <f t="shared" si="9"/>
        <v>0</v>
      </c>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33.6" customHeight="1">
      <c r="A69" s="257" t="s">
        <v>60</v>
      </c>
      <c r="B69" s="258"/>
      <c r="C69" s="258"/>
      <c r="D69" s="258"/>
      <c r="E69" s="31" t="s">
        <v>61</v>
      </c>
      <c r="F69" s="146">
        <v>0</v>
      </c>
      <c r="G69" s="127">
        <v>2.5</v>
      </c>
      <c r="H69" s="127">
        <f t="shared" si="8"/>
        <v>0</v>
      </c>
      <c r="I69" s="30"/>
      <c r="J69" s="31"/>
      <c r="K69" s="31"/>
      <c r="L69" s="31"/>
      <c r="M69" s="31">
        <f t="shared" si="9"/>
        <v>0</v>
      </c>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16"/>
      <c r="B70" s="16"/>
      <c r="C70" s="16"/>
      <c r="D70" s="16"/>
      <c r="E70" s="16"/>
      <c r="F70" s="16"/>
      <c r="G70" s="34" t="s">
        <v>62</v>
      </c>
      <c r="H70" s="34">
        <f>SUM(H63:H69)</f>
        <v>1440</v>
      </c>
      <c r="I70" s="22"/>
      <c r="J70" s="16"/>
      <c r="K70" s="16"/>
      <c r="L70" s="16"/>
      <c r="M70" s="139"/>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53" t="s">
        <v>63</v>
      </c>
      <c r="B71" s="253"/>
      <c r="C71" s="16"/>
      <c r="D71" s="16"/>
      <c r="E71" s="16"/>
      <c r="F71" s="16"/>
      <c r="G71" s="16"/>
      <c r="H71" s="16"/>
      <c r="I71" s="16"/>
      <c r="J71" s="16"/>
      <c r="K71" s="16"/>
      <c r="L71" s="16"/>
      <c r="M71" s="139"/>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55" t="s">
        <v>7</v>
      </c>
      <c r="B72" s="255"/>
      <c r="C72" s="255"/>
      <c r="D72" s="255"/>
      <c r="E72" s="28" t="s">
        <v>8</v>
      </c>
      <c r="F72" s="118" t="s">
        <v>9</v>
      </c>
      <c r="G72" s="118" t="s">
        <v>10</v>
      </c>
      <c r="H72" s="118" t="s">
        <v>0</v>
      </c>
      <c r="I72" s="38"/>
      <c r="J72" s="35" t="s">
        <v>64</v>
      </c>
      <c r="K72" s="35" t="s">
        <v>65</v>
      </c>
      <c r="L72" s="35" t="s">
        <v>66</v>
      </c>
      <c r="M72" s="35" t="s">
        <v>56</v>
      </c>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21.6" customHeight="1">
      <c r="A73" s="236" t="s">
        <v>67</v>
      </c>
      <c r="B73" s="237"/>
      <c r="C73" s="237"/>
      <c r="D73" s="259"/>
      <c r="E73" s="32" t="s">
        <v>68</v>
      </c>
      <c r="F73" s="147">
        <v>80</v>
      </c>
      <c r="G73" s="30">
        <v>23</v>
      </c>
      <c r="H73" s="33">
        <f>F73*G73</f>
        <v>1840</v>
      </c>
      <c r="I73" s="30"/>
      <c r="J73" s="36"/>
      <c r="K73" s="36"/>
      <c r="L73" s="36"/>
      <c r="M73" s="36">
        <f>J73+K73+L73</f>
        <v>0</v>
      </c>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21.6" customHeight="1">
      <c r="A74" s="236" t="s">
        <v>69</v>
      </c>
      <c r="B74" s="237"/>
      <c r="C74" s="237"/>
      <c r="D74" s="259"/>
      <c r="E74" s="32" t="s">
        <v>68</v>
      </c>
      <c r="F74" s="147">
        <v>0</v>
      </c>
      <c r="G74" s="29">
        <v>24</v>
      </c>
      <c r="H74" s="33">
        <f>F74*G74</f>
        <v>0</v>
      </c>
      <c r="I74" s="30"/>
      <c r="J74" s="36"/>
      <c r="K74" s="36"/>
      <c r="L74" s="36"/>
      <c r="M74" s="36">
        <f>J74+K74+L74</f>
        <v>0</v>
      </c>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16"/>
      <c r="B75" s="16"/>
      <c r="C75" s="16"/>
      <c r="D75" s="16"/>
      <c r="E75" s="16"/>
      <c r="F75" s="16"/>
      <c r="G75" s="118" t="s">
        <v>70</v>
      </c>
      <c r="H75" s="34">
        <f>SUM(H73:H74)</f>
        <v>1840</v>
      </c>
      <c r="I75" s="30"/>
      <c r="J75" s="16"/>
      <c r="K75" s="16"/>
      <c r="L75" s="16"/>
      <c r="M75" s="16"/>
      <c r="N75" s="16"/>
      <c r="O75" s="16"/>
      <c r="P75" s="16"/>
      <c r="Q75" s="16"/>
      <c r="R75" s="16"/>
      <c r="S75" s="16"/>
      <c r="T75" s="16"/>
      <c r="U75" s="16"/>
      <c r="V75" s="16"/>
      <c r="W75" s="16"/>
      <c r="X75" s="16"/>
      <c r="Y75" s="1"/>
      <c r="Z75" s="120"/>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row>
    <row r="76" spans="1:72" ht="15.75">
      <c r="A76" s="253" t="s">
        <v>71</v>
      </c>
      <c r="B76" s="253"/>
      <c r="C76" s="16"/>
      <c r="D76" s="16"/>
      <c r="E76" s="16"/>
      <c r="F76" s="16"/>
      <c r="G76" s="16"/>
      <c r="H76" s="16"/>
      <c r="I76" s="16"/>
      <c r="J76" s="16"/>
      <c r="K76" s="16"/>
      <c r="L76" s="16"/>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55" t="s">
        <v>7</v>
      </c>
      <c r="B77" s="255"/>
      <c r="C77" s="255"/>
      <c r="D77" s="255"/>
      <c r="E77" s="28" t="s">
        <v>8</v>
      </c>
      <c r="F77" s="118" t="s">
        <v>9</v>
      </c>
      <c r="G77" s="118" t="s">
        <v>10</v>
      </c>
      <c r="H77" s="118" t="s">
        <v>0</v>
      </c>
      <c r="I77" s="38"/>
      <c r="J77" s="37"/>
      <c r="K77" s="16"/>
      <c r="L77" s="16"/>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20.100000000000001" customHeight="1">
      <c r="A78" s="236" t="s">
        <v>179</v>
      </c>
      <c r="B78" s="237"/>
      <c r="C78" s="237"/>
      <c r="D78" s="237"/>
      <c r="E78" s="32" t="s">
        <v>72</v>
      </c>
      <c r="F78" s="128">
        <v>0</v>
      </c>
      <c r="G78" s="29">
        <v>65</v>
      </c>
      <c r="H78" s="33">
        <f>F78*G78</f>
        <v>0</v>
      </c>
      <c r="I78" s="17"/>
      <c r="J78" s="16"/>
      <c r="K78" s="16"/>
      <c r="L78" s="16"/>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20.100000000000001" customHeight="1">
      <c r="A79" s="236" t="s">
        <v>73</v>
      </c>
      <c r="B79" s="237"/>
      <c r="C79" s="237"/>
      <c r="D79" s="237"/>
      <c r="E79" s="32" t="s">
        <v>72</v>
      </c>
      <c r="F79" s="128">
        <v>2</v>
      </c>
      <c r="G79" s="29">
        <v>250</v>
      </c>
      <c r="H79" s="33">
        <f>F79*G79</f>
        <v>500</v>
      </c>
      <c r="I79" s="17"/>
      <c r="J79" s="16"/>
      <c r="K79" s="16"/>
      <c r="L79" s="16"/>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16"/>
      <c r="B80" s="16"/>
      <c r="C80" s="16"/>
      <c r="D80" s="16"/>
      <c r="E80" s="16"/>
      <c r="F80" s="16"/>
      <c r="G80" s="118" t="s">
        <v>74</v>
      </c>
      <c r="H80" s="34">
        <f>SUM(H78:H79)</f>
        <v>500</v>
      </c>
      <c r="I80" s="22"/>
      <c r="J80" s="16"/>
      <c r="K80" s="16"/>
      <c r="L80" s="16"/>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3" t="s">
        <v>75</v>
      </c>
      <c r="B81" s="16"/>
      <c r="C81" s="16"/>
      <c r="D81" s="16"/>
      <c r="E81" s="16"/>
      <c r="F81" s="16"/>
      <c r="G81" s="38"/>
      <c r="H81" s="22"/>
      <c r="I81" s="22"/>
      <c r="J81" s="16"/>
      <c r="K81" s="16"/>
      <c r="L81" s="16"/>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53" t="s">
        <v>76</v>
      </c>
      <c r="B82" s="253"/>
      <c r="C82" s="16"/>
      <c r="D82" s="16"/>
      <c r="E82" s="16"/>
      <c r="F82" s="16"/>
      <c r="G82" s="16"/>
      <c r="H82" s="16"/>
      <c r="I82" s="16"/>
      <c r="J82" s="254"/>
      <c r="K82" s="254"/>
      <c r="L82" s="16"/>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55" t="s">
        <v>7</v>
      </c>
      <c r="B83" s="255"/>
      <c r="C83" s="255"/>
      <c r="D83" s="255"/>
      <c r="E83" s="28" t="s">
        <v>8</v>
      </c>
      <c r="F83" s="118" t="s">
        <v>9</v>
      </c>
      <c r="G83" s="118" t="s">
        <v>10</v>
      </c>
      <c r="H83" s="118" t="s">
        <v>0</v>
      </c>
      <c r="I83" s="38"/>
      <c r="J83" s="130"/>
      <c r="K83" s="130"/>
      <c r="L83" s="130"/>
      <c r="M83" s="130"/>
      <c r="N83" s="130"/>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24" customHeight="1">
      <c r="A84" s="237" t="s">
        <v>77</v>
      </c>
      <c r="B84" s="237"/>
      <c r="C84" s="237"/>
      <c r="D84" s="237"/>
      <c r="E84" s="39" t="s">
        <v>11</v>
      </c>
      <c r="F84" s="128">
        <v>20</v>
      </c>
      <c r="G84" s="29">
        <v>600</v>
      </c>
      <c r="H84" s="20">
        <f>F84*G84</f>
        <v>12000</v>
      </c>
      <c r="I84" s="131"/>
      <c r="J84" s="130"/>
      <c r="K84" s="130"/>
      <c r="L84" s="130"/>
      <c r="M84" s="130"/>
      <c r="N84" s="130"/>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5.75">
      <c r="A85" s="16"/>
      <c r="B85" s="16"/>
      <c r="C85" s="16"/>
      <c r="D85" s="16"/>
      <c r="E85" s="16"/>
      <c r="F85" s="16"/>
      <c r="G85" s="118"/>
      <c r="H85" s="34">
        <f>SUM(H84)</f>
        <v>12000</v>
      </c>
      <c r="I85" s="131"/>
      <c r="J85" s="130"/>
      <c r="K85" s="130"/>
      <c r="L85" s="130"/>
      <c r="M85" s="130"/>
      <c r="N85" s="130"/>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5.75">
      <c r="A86" s="253" t="s">
        <v>78</v>
      </c>
      <c r="B86" s="253"/>
      <c r="C86" s="16"/>
      <c r="D86" s="16"/>
      <c r="E86" s="16"/>
      <c r="F86" s="16"/>
      <c r="G86" s="16"/>
      <c r="H86" s="1"/>
      <c r="I86" s="132"/>
      <c r="J86" s="130"/>
      <c r="K86" s="130"/>
      <c r="L86" s="130"/>
      <c r="M86" s="130"/>
      <c r="N86" s="130"/>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255" t="s">
        <v>7</v>
      </c>
      <c r="B87" s="255"/>
      <c r="C87" s="255"/>
      <c r="D87" s="255"/>
      <c r="E87" s="28" t="s">
        <v>8</v>
      </c>
      <c r="F87" s="118" t="s">
        <v>9</v>
      </c>
      <c r="G87" s="118" t="s">
        <v>10</v>
      </c>
      <c r="H87" s="118" t="s">
        <v>0</v>
      </c>
      <c r="I87" s="38"/>
      <c r="J87" s="16"/>
      <c r="K87" s="16"/>
      <c r="L87" s="133"/>
      <c r="M87" s="16"/>
      <c r="N87" s="16"/>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8.600000000000001" customHeight="1">
      <c r="A88" s="236" t="s">
        <v>79</v>
      </c>
      <c r="B88" s="237"/>
      <c r="C88" s="237"/>
      <c r="D88" s="237"/>
      <c r="E88" s="32" t="s">
        <v>80</v>
      </c>
      <c r="F88" s="128">
        <v>8</v>
      </c>
      <c r="G88" s="29">
        <v>900</v>
      </c>
      <c r="H88" s="20">
        <f>F88*G88</f>
        <v>7200</v>
      </c>
      <c r="I88" s="22"/>
      <c r="J88" s="16"/>
      <c r="K88" s="16"/>
      <c r="L88" s="16"/>
      <c r="M88" s="16"/>
      <c r="N88" s="16"/>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16"/>
      <c r="G89" s="118" t="s">
        <v>81</v>
      </c>
      <c r="H89" s="34">
        <f>SUM(H88)</f>
        <v>7200</v>
      </c>
      <c r="I89" s="22"/>
      <c r="J89" s="16"/>
      <c r="K89" s="16"/>
      <c r="L89" s="16"/>
      <c r="M89" s="16"/>
      <c r="N89" s="16"/>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16"/>
      <c r="F90" s="16"/>
      <c r="G90" s="118" t="s">
        <v>82</v>
      </c>
      <c r="H90" s="34">
        <f>H70+H75+H80+H85+H89+H59+H58+H30</f>
        <v>145411.60999999999</v>
      </c>
      <c r="I90" s="134"/>
      <c r="J90" s="62"/>
      <c r="K90" s="16"/>
      <c r="L90" s="16"/>
      <c r="M90" s="16"/>
      <c r="N90" s="16"/>
      <c r="O90" s="1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3" t="s">
        <v>83</v>
      </c>
      <c r="B91" s="7"/>
      <c r="C91" s="7"/>
      <c r="D91" s="16"/>
      <c r="E91" s="16"/>
      <c r="F91" s="16"/>
      <c r="G91" s="1"/>
      <c r="H91" s="42"/>
      <c r="I91" s="9"/>
      <c r="J91" s="62"/>
      <c r="K91" s="7"/>
      <c r="L91" s="16"/>
      <c r="M91" s="16"/>
      <c r="N91" s="16"/>
      <c r="O91" s="1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256" t="s">
        <v>7</v>
      </c>
      <c r="B92" s="256"/>
      <c r="C92" s="256"/>
      <c r="D92" s="256"/>
      <c r="E92" s="43" t="s">
        <v>8</v>
      </c>
      <c r="F92" s="119" t="s">
        <v>9</v>
      </c>
      <c r="G92" s="119" t="s">
        <v>10</v>
      </c>
      <c r="H92" s="44" t="s">
        <v>0</v>
      </c>
      <c r="I92" s="45" t="s">
        <v>84</v>
      </c>
      <c r="J92" s="46"/>
      <c r="K92" s="46" t="s">
        <v>85</v>
      </c>
      <c r="L92" s="47"/>
      <c r="M92" s="16"/>
      <c r="N92" s="16"/>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236" t="s">
        <v>86</v>
      </c>
      <c r="B93" s="237"/>
      <c r="C93" s="237"/>
      <c r="D93" s="237"/>
      <c r="E93" s="123" t="s">
        <v>87</v>
      </c>
      <c r="F93" s="128"/>
      <c r="G93" s="36">
        <v>2200</v>
      </c>
      <c r="H93" s="48">
        <f>(F93*G93)</f>
        <v>0</v>
      </c>
      <c r="I93" s="49"/>
      <c r="J93" s="50"/>
      <c r="K93" s="51"/>
      <c r="L93" s="62"/>
      <c r="M93" s="16"/>
      <c r="N93" s="16"/>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236" t="s">
        <v>88</v>
      </c>
      <c r="B94" s="237"/>
      <c r="C94" s="237"/>
      <c r="D94" s="237"/>
      <c r="E94" s="123" t="s">
        <v>87</v>
      </c>
      <c r="F94" s="128"/>
      <c r="G94" s="36">
        <v>2000</v>
      </c>
      <c r="H94" s="48">
        <f t="shared" ref="H94:H111" si="10">(F94*G94)</f>
        <v>0</v>
      </c>
      <c r="I94" s="49"/>
      <c r="J94" s="50"/>
      <c r="K94" s="51"/>
      <c r="L94" s="62"/>
      <c r="M94" s="16"/>
      <c r="N94" s="16"/>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236" t="s">
        <v>89</v>
      </c>
      <c r="B95" s="237"/>
      <c r="C95" s="237"/>
      <c r="D95" s="237"/>
      <c r="E95" s="123" t="s">
        <v>87</v>
      </c>
      <c r="F95" s="128"/>
      <c r="G95" s="36">
        <v>7000</v>
      </c>
      <c r="H95" s="48">
        <f t="shared" si="10"/>
        <v>0</v>
      </c>
      <c r="I95" s="49"/>
      <c r="J95" s="50"/>
      <c r="K95" s="51"/>
      <c r="L95" s="62"/>
      <c r="M95" s="16"/>
      <c r="N95" s="16"/>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236" t="s">
        <v>90</v>
      </c>
      <c r="B96" s="237"/>
      <c r="C96" s="237"/>
      <c r="D96" s="237"/>
      <c r="E96" s="123" t="s">
        <v>87</v>
      </c>
      <c r="F96" s="128"/>
      <c r="G96" s="36">
        <v>15200</v>
      </c>
      <c r="H96" s="48">
        <f t="shared" si="10"/>
        <v>0</v>
      </c>
      <c r="I96" s="49"/>
      <c r="J96" s="50"/>
      <c r="K96" s="51"/>
      <c r="L96" s="62"/>
      <c r="M96" s="16"/>
      <c r="N96" s="16"/>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247" t="s">
        <v>91</v>
      </c>
      <c r="B97" s="248"/>
      <c r="C97" s="248"/>
      <c r="D97" s="248"/>
      <c r="E97" s="52" t="s">
        <v>87</v>
      </c>
      <c r="F97" s="128"/>
      <c r="G97" s="53">
        <v>2200</v>
      </c>
      <c r="H97" s="54">
        <f t="shared" si="10"/>
        <v>0</v>
      </c>
      <c r="I97" s="55"/>
      <c r="J97" s="50"/>
      <c r="K97" s="51"/>
      <c r="L97" s="62"/>
      <c r="M97" s="16"/>
      <c r="N97" s="16"/>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236" t="s">
        <v>92</v>
      </c>
      <c r="B98" s="237"/>
      <c r="C98" s="237"/>
      <c r="D98" s="237"/>
      <c r="E98" s="123" t="s">
        <v>87</v>
      </c>
      <c r="F98" s="128"/>
      <c r="G98" s="36">
        <v>2000</v>
      </c>
      <c r="H98" s="48">
        <f t="shared" si="10"/>
        <v>0</v>
      </c>
      <c r="I98" s="49"/>
      <c r="J98" s="50"/>
      <c r="K98" s="51"/>
      <c r="L98" s="62"/>
      <c r="M98" s="16"/>
      <c r="N98" s="16"/>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247" t="s">
        <v>93</v>
      </c>
      <c r="B99" s="248"/>
      <c r="C99" s="248"/>
      <c r="D99" s="248"/>
      <c r="E99" s="52" t="s">
        <v>87</v>
      </c>
      <c r="F99" s="128"/>
      <c r="G99" s="53">
        <v>2500</v>
      </c>
      <c r="H99" s="54">
        <f t="shared" si="10"/>
        <v>0</v>
      </c>
      <c r="I99" s="55"/>
      <c r="J99" s="50"/>
      <c r="K99" s="51"/>
      <c r="L99" s="62"/>
      <c r="M99" s="16"/>
      <c r="N99" s="16"/>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236" t="s">
        <v>94</v>
      </c>
      <c r="B100" s="237"/>
      <c r="C100" s="237"/>
      <c r="D100" s="237"/>
      <c r="E100" s="123" t="s">
        <v>87</v>
      </c>
      <c r="F100" s="128"/>
      <c r="G100" s="36">
        <v>1600</v>
      </c>
      <c r="H100" s="48">
        <f t="shared" si="10"/>
        <v>0</v>
      </c>
      <c r="I100" s="49"/>
      <c r="J100" s="50"/>
      <c r="K100" s="51"/>
      <c r="L100" s="62"/>
      <c r="M100" s="16"/>
      <c r="N100" s="16"/>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249" t="s">
        <v>95</v>
      </c>
      <c r="B101" s="250"/>
      <c r="C101" s="250"/>
      <c r="D101" s="250"/>
      <c r="E101" s="56" t="s">
        <v>87</v>
      </c>
      <c r="F101" s="128"/>
      <c r="G101" s="57">
        <v>1100</v>
      </c>
      <c r="H101" s="58">
        <f t="shared" si="10"/>
        <v>0</v>
      </c>
      <c r="I101" s="49"/>
      <c r="J101" s="50"/>
      <c r="K101" s="51"/>
      <c r="L101" s="62"/>
      <c r="M101" s="16"/>
      <c r="N101" s="16"/>
      <c r="O101" s="16"/>
      <c r="P101" s="16"/>
      <c r="Q101" s="16"/>
      <c r="R101" s="16"/>
      <c r="S101" s="16"/>
      <c r="T101" s="16"/>
      <c r="U101" s="16"/>
      <c r="V101" s="16"/>
      <c r="W101" s="16"/>
      <c r="X101" s="16"/>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236" t="s">
        <v>96</v>
      </c>
      <c r="B102" s="237"/>
      <c r="C102" s="237"/>
      <c r="D102" s="237"/>
      <c r="E102" s="123" t="s">
        <v>87</v>
      </c>
      <c r="F102" s="128"/>
      <c r="G102" s="36">
        <v>2700</v>
      </c>
      <c r="H102" s="48">
        <f t="shared" si="10"/>
        <v>0</v>
      </c>
      <c r="I102" s="59"/>
      <c r="J102" s="50"/>
      <c r="K102" s="51"/>
      <c r="L102" s="62"/>
      <c r="M102" s="16"/>
      <c r="N102" s="16"/>
      <c r="O102" s="16"/>
      <c r="P102" s="16"/>
      <c r="Q102" s="16"/>
      <c r="R102" s="16"/>
      <c r="S102" s="16"/>
      <c r="T102" s="16"/>
      <c r="U102" s="16"/>
      <c r="V102" s="16"/>
      <c r="W102" s="16"/>
      <c r="X102" s="16"/>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238" t="s">
        <v>97</v>
      </c>
      <c r="B103" s="239"/>
      <c r="C103" s="239"/>
      <c r="D103" s="240"/>
      <c r="E103" s="123" t="s">
        <v>87</v>
      </c>
      <c r="F103" s="128"/>
      <c r="G103" s="36">
        <v>2500</v>
      </c>
      <c r="H103" s="48">
        <f t="shared" si="10"/>
        <v>0</v>
      </c>
      <c r="I103" s="59"/>
      <c r="J103" s="50"/>
      <c r="K103" s="51"/>
      <c r="L103" s="62"/>
      <c r="M103" s="16"/>
      <c r="N103" s="16"/>
      <c r="O103" s="16"/>
      <c r="P103" s="16"/>
      <c r="Q103" s="16"/>
      <c r="R103" s="16"/>
      <c r="S103" s="16"/>
      <c r="T103" s="16"/>
      <c r="U103" s="16"/>
      <c r="V103" s="16"/>
      <c r="W103" s="16"/>
      <c r="X103" s="16"/>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236" t="s">
        <v>98</v>
      </c>
      <c r="B104" s="237"/>
      <c r="C104" s="237"/>
      <c r="D104" s="237"/>
      <c r="E104" s="123" t="s">
        <v>87</v>
      </c>
      <c r="F104" s="128"/>
      <c r="G104" s="36">
        <v>13373</v>
      </c>
      <c r="H104" s="48">
        <f t="shared" si="10"/>
        <v>0</v>
      </c>
      <c r="I104" s="59"/>
      <c r="J104" s="50"/>
      <c r="K104" s="51"/>
      <c r="L104" s="62"/>
      <c r="M104" s="16"/>
      <c r="N104" s="16"/>
      <c r="O104" s="16"/>
      <c r="P104" s="16"/>
      <c r="Q104" s="16"/>
      <c r="R104" s="16"/>
      <c r="S104" s="16"/>
      <c r="T104" s="16"/>
      <c r="U104" s="16"/>
      <c r="V104" s="16"/>
      <c r="W104" s="16"/>
      <c r="X104" s="16"/>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238" t="s">
        <v>99</v>
      </c>
      <c r="B105" s="239"/>
      <c r="C105" s="239"/>
      <c r="D105" s="240"/>
      <c r="E105" s="123" t="s">
        <v>87</v>
      </c>
      <c r="F105" s="128"/>
      <c r="G105" s="36">
        <v>800</v>
      </c>
      <c r="H105" s="48">
        <f t="shared" si="10"/>
        <v>0</v>
      </c>
      <c r="I105" s="59"/>
      <c r="J105" s="50"/>
      <c r="K105" s="51"/>
      <c r="L105" s="62"/>
      <c r="M105" s="16"/>
      <c r="N105" s="16"/>
      <c r="O105" s="16"/>
      <c r="P105" s="16"/>
      <c r="Q105" s="16"/>
      <c r="R105" s="16"/>
      <c r="S105" s="16"/>
      <c r="T105" s="16"/>
      <c r="U105" s="16"/>
      <c r="V105" s="16"/>
      <c r="W105" s="16"/>
      <c r="X105" s="16"/>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251" t="s">
        <v>100</v>
      </c>
      <c r="B106" s="252"/>
      <c r="C106" s="252"/>
      <c r="D106" s="252"/>
      <c r="E106" s="4" t="s">
        <v>87</v>
      </c>
      <c r="F106" s="128"/>
      <c r="G106" s="31">
        <v>1900</v>
      </c>
      <c r="H106" s="60">
        <f t="shared" si="10"/>
        <v>0</v>
      </c>
      <c r="I106" s="61"/>
      <c r="J106" s="50"/>
      <c r="K106" s="51"/>
      <c r="L106" s="62"/>
      <c r="M106" s="16"/>
      <c r="N106" s="16"/>
      <c r="O106" s="16"/>
      <c r="P106" s="16"/>
      <c r="Q106" s="16"/>
      <c r="R106" s="16"/>
      <c r="S106" s="16"/>
      <c r="T106" s="16"/>
      <c r="U106" s="16"/>
      <c r="V106" s="16"/>
      <c r="W106" s="16"/>
      <c r="X106" s="16"/>
      <c r="Y106" s="16"/>
      <c r="Z106" s="17"/>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row>
    <row r="107" spans="1:72" ht="15.75">
      <c r="A107" s="236" t="s">
        <v>101</v>
      </c>
      <c r="B107" s="237"/>
      <c r="C107" s="237"/>
      <c r="D107" s="237"/>
      <c r="E107" s="123" t="s">
        <v>87</v>
      </c>
      <c r="F107" s="128"/>
      <c r="G107" s="36">
        <v>2000</v>
      </c>
      <c r="H107" s="48">
        <f t="shared" si="10"/>
        <v>0</v>
      </c>
      <c r="I107" s="59"/>
      <c r="J107" s="50"/>
      <c r="K107" s="51"/>
      <c r="L107" s="62"/>
      <c r="M107" s="16"/>
      <c r="N107" s="16"/>
      <c r="O107" s="16"/>
      <c r="P107" s="16"/>
      <c r="Q107" s="16"/>
      <c r="R107" s="16"/>
      <c r="S107" s="16"/>
      <c r="T107" s="16"/>
      <c r="U107" s="16"/>
      <c r="V107" s="16"/>
      <c r="W107" s="16"/>
      <c r="X107" s="16"/>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236" t="s">
        <v>102</v>
      </c>
      <c r="B108" s="237"/>
      <c r="C108" s="237"/>
      <c r="D108" s="237"/>
      <c r="E108" s="123" t="s">
        <v>87</v>
      </c>
      <c r="F108" s="128"/>
      <c r="G108" s="36">
        <v>200</v>
      </c>
      <c r="H108" s="48">
        <f t="shared" si="10"/>
        <v>0</v>
      </c>
      <c r="I108" s="59"/>
      <c r="J108" s="50"/>
      <c r="K108" s="51"/>
      <c r="L108" s="62"/>
      <c r="M108" s="16"/>
      <c r="N108" s="16"/>
      <c r="O108" s="16"/>
      <c r="P108" s="16"/>
      <c r="Q108" s="16"/>
      <c r="R108" s="16"/>
      <c r="S108" s="16"/>
      <c r="T108" s="16"/>
      <c r="U108" s="16"/>
      <c r="V108" s="16"/>
      <c r="W108" s="16"/>
      <c r="X108" s="16"/>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238" t="s">
        <v>103</v>
      </c>
      <c r="B109" s="239"/>
      <c r="C109" s="239"/>
      <c r="D109" s="240"/>
      <c r="E109" s="123" t="s">
        <v>87</v>
      </c>
      <c r="F109" s="128"/>
      <c r="G109" s="36">
        <v>1100</v>
      </c>
      <c r="H109" s="48">
        <f t="shared" si="10"/>
        <v>0</v>
      </c>
      <c r="I109" s="59"/>
      <c r="J109" s="50"/>
      <c r="K109" s="51"/>
      <c r="L109" s="62"/>
      <c r="M109" s="16"/>
      <c r="N109" s="16"/>
      <c r="O109" s="16"/>
      <c r="P109" s="16"/>
      <c r="Q109" s="16"/>
      <c r="R109" s="16"/>
      <c r="S109" s="16"/>
      <c r="T109" s="16"/>
      <c r="U109" s="16"/>
      <c r="V109" s="16"/>
      <c r="W109" s="16"/>
      <c r="X109" s="16"/>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241" t="s">
        <v>104</v>
      </c>
      <c r="B110" s="241"/>
      <c r="C110" s="241"/>
      <c r="D110" s="241"/>
      <c r="E110" s="63" t="s">
        <v>87</v>
      </c>
      <c r="F110" s="128"/>
      <c r="G110" s="36">
        <v>2200</v>
      </c>
      <c r="H110" s="48">
        <f t="shared" si="10"/>
        <v>0</v>
      </c>
      <c r="I110" s="59"/>
      <c r="J110" s="50"/>
      <c r="K110" s="51"/>
      <c r="L110" s="62"/>
      <c r="M110" s="16"/>
      <c r="N110" s="16"/>
      <c r="O110" s="16"/>
      <c r="P110" s="16"/>
      <c r="Q110" s="16"/>
      <c r="R110" s="16"/>
      <c r="S110" s="16"/>
      <c r="T110" s="16"/>
      <c r="U110" s="16"/>
      <c r="V110" s="16"/>
      <c r="W110" s="16"/>
      <c r="X110" s="16"/>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242" t="s">
        <v>105</v>
      </c>
      <c r="B111" s="243"/>
      <c r="C111" s="243"/>
      <c r="D111" s="244"/>
      <c r="E111" s="4" t="s">
        <v>87</v>
      </c>
      <c r="F111" s="128"/>
      <c r="G111" s="31">
        <v>1420</v>
      </c>
      <c r="H111" s="60">
        <f t="shared" si="10"/>
        <v>0</v>
      </c>
      <c r="I111" s="64"/>
      <c r="J111" s="50"/>
      <c r="K111" s="51"/>
      <c r="L111" s="62"/>
      <c r="M111" s="16"/>
      <c r="N111" s="16"/>
      <c r="O111" s="16"/>
      <c r="P111" s="16"/>
      <c r="Q111" s="16"/>
      <c r="R111" s="16"/>
      <c r="S111" s="16"/>
      <c r="T111" s="16"/>
      <c r="U111" s="16"/>
      <c r="V111" s="16"/>
      <c r="W111" s="16"/>
      <c r="X111" s="16"/>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6.5" thickBot="1">
      <c r="A112" s="236" t="s">
        <v>106</v>
      </c>
      <c r="B112" s="237"/>
      <c r="C112" s="237"/>
      <c r="D112" s="237"/>
      <c r="E112" s="123" t="s">
        <v>87</v>
      </c>
      <c r="F112" s="128"/>
      <c r="G112" s="36">
        <v>383.5</v>
      </c>
      <c r="H112" s="99">
        <f>(F112*G112)</f>
        <v>0</v>
      </c>
      <c r="I112" s="65"/>
      <c r="J112" s="66"/>
      <c r="K112" s="67"/>
      <c r="L112" s="62"/>
      <c r="M112" s="16"/>
      <c r="N112" s="16"/>
      <c r="O112" s="16"/>
      <c r="P112" s="16"/>
      <c r="Q112" s="16"/>
      <c r="R112" s="16"/>
      <c r="S112" s="16"/>
      <c r="T112" s="16"/>
      <c r="U112" s="16"/>
      <c r="V112" s="16"/>
      <c r="W112" s="16"/>
      <c r="X112" s="16"/>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6.5" thickBot="1">
      <c r="A113" s="16"/>
      <c r="B113" s="16"/>
      <c r="C113" s="16"/>
      <c r="D113" s="16"/>
      <c r="E113" s="16"/>
      <c r="F113" s="18"/>
      <c r="G113" s="125" t="s">
        <v>107</v>
      </c>
      <c r="H113" s="110">
        <f>SUM(H93:H112)</f>
        <v>0</v>
      </c>
      <c r="I113" s="68"/>
      <c r="J113" s="69"/>
      <c r="K113" s="70"/>
      <c r="L113" s="135"/>
      <c r="M113" s="7"/>
      <c r="N113" s="7"/>
      <c r="O113" s="16"/>
      <c r="P113" s="16"/>
      <c r="Q113" s="16"/>
      <c r="R113" s="16"/>
      <c r="S113" s="16"/>
      <c r="T113" s="16"/>
      <c r="U113" s="16"/>
      <c r="V113" s="16"/>
      <c r="W113" s="16"/>
      <c r="X113" s="16"/>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6"/>
      <c r="B114" s="16"/>
      <c r="C114" s="16"/>
      <c r="D114" s="16"/>
      <c r="E114" s="16"/>
      <c r="F114" s="7"/>
      <c r="G114" s="38"/>
      <c r="H114" s="22"/>
      <c r="I114" s="71"/>
      <c r="J114" s="18"/>
      <c r="K114" s="137"/>
      <c r="L114" s="136"/>
      <c r="M114" s="7"/>
      <c r="N114" s="7"/>
      <c r="O114" s="16"/>
      <c r="P114" s="16"/>
      <c r="Q114" s="16"/>
      <c r="R114" s="16"/>
      <c r="S114" s="16"/>
      <c r="T114" s="16"/>
      <c r="U114" s="16"/>
      <c r="V114" s="16"/>
      <c r="W114" s="16"/>
      <c r="X114" s="16"/>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6"/>
      <c r="B115" s="16"/>
      <c r="C115" s="16"/>
      <c r="D115" s="16"/>
      <c r="E115" s="138">
        <v>0</v>
      </c>
      <c r="F115" s="7"/>
      <c r="G115" s="38"/>
      <c r="H115" s="142">
        <f>+E115</f>
        <v>0</v>
      </c>
      <c r="I115" s="245" t="s">
        <v>130</v>
      </c>
      <c r="J115" s="230" t="s">
        <v>108</v>
      </c>
      <c r="K115" s="232"/>
      <c r="L115" s="16"/>
      <c r="M115" s="7"/>
      <c r="N115" s="233"/>
      <c r="O115" s="16"/>
      <c r="P115" s="16"/>
      <c r="Q115" s="16"/>
      <c r="R115" s="16"/>
      <c r="S115" s="16"/>
      <c r="T115" s="16"/>
      <c r="U115" s="16"/>
      <c r="V115" s="16"/>
      <c r="W115" s="16"/>
      <c r="X115" s="16"/>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6"/>
      <c r="B116" s="16"/>
      <c r="C116" s="16"/>
      <c r="D116" s="16"/>
      <c r="E116" s="16"/>
      <c r="F116" s="234" t="s">
        <v>109</v>
      </c>
      <c r="G116" s="235"/>
      <c r="H116" s="73">
        <f>H90+H113</f>
        <v>145411.60999999999</v>
      </c>
      <c r="I116" s="246"/>
      <c r="J116" s="231"/>
      <c r="K116" s="232"/>
      <c r="L116" s="16"/>
      <c r="M116" s="7"/>
      <c r="N116" s="233"/>
      <c r="O116" s="16"/>
      <c r="P116" s="16"/>
      <c r="Q116" s="16"/>
      <c r="R116" s="16"/>
      <c r="S116" s="16"/>
      <c r="T116" s="16"/>
      <c r="U116" s="16"/>
      <c r="V116" s="16"/>
      <c r="W116" s="16"/>
      <c r="X116" s="16"/>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6"/>
      <c r="B117" s="16">
        <f>1.13*1.15</f>
        <v>1.2994999999999999</v>
      </c>
      <c r="C117" s="16"/>
      <c r="D117" s="16" t="s">
        <v>173</v>
      </c>
      <c r="E117" s="27"/>
      <c r="F117" s="74" t="s">
        <v>110</v>
      </c>
      <c r="G117" s="172">
        <v>1.1000000000000001</v>
      </c>
      <c r="H117" s="116">
        <f>H116*G117-H116</f>
        <v>14541.161000000022</v>
      </c>
      <c r="I117" s="115">
        <f>+(H124-K123)*0.23</f>
        <v>-14808.157916239992</v>
      </c>
      <c r="J117" s="117">
        <f>H117-M123</f>
        <v>44029.145822000006</v>
      </c>
      <c r="K117" s="9"/>
      <c r="L117" s="9"/>
      <c r="M117" s="9"/>
      <c r="N117" s="126" t="s">
        <v>171</v>
      </c>
      <c r="O117" s="126"/>
      <c r="P117" s="16"/>
      <c r="Q117" s="16"/>
      <c r="R117" s="16"/>
      <c r="S117" s="16"/>
      <c r="T117" s="16"/>
      <c r="U117" s="16"/>
      <c r="V117" s="16"/>
      <c r="W117" s="16"/>
      <c r="X117" s="16"/>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6"/>
      <c r="B118" s="16"/>
      <c r="C118" s="16"/>
      <c r="D118" s="16"/>
      <c r="E118" s="27"/>
      <c r="F118" s="77" t="s">
        <v>111</v>
      </c>
      <c r="G118" s="78"/>
      <c r="H118" s="13">
        <f>H116+H117</f>
        <v>159952.77100000001</v>
      </c>
      <c r="I118" s="20"/>
      <c r="J118" s="79"/>
      <c r="K118" s="22"/>
      <c r="L118" s="22"/>
      <c r="M118" s="7"/>
      <c r="N118" s="126"/>
      <c r="O118" s="126"/>
      <c r="P118" s="16"/>
      <c r="Q118" s="16"/>
      <c r="R118" s="16"/>
      <c r="S118" s="16"/>
      <c r="T118" s="16"/>
      <c r="U118" s="16"/>
      <c r="V118" s="16"/>
      <c r="W118" s="16"/>
      <c r="X118" s="16"/>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A119" s="16"/>
      <c r="B119" s="16"/>
      <c r="C119" s="16"/>
      <c r="D119" s="16"/>
      <c r="E119" s="27"/>
      <c r="F119" s="124" t="s">
        <v>113</v>
      </c>
      <c r="G119" s="82">
        <v>0.06</v>
      </c>
      <c r="H119" s="13">
        <f>H118*G119</f>
        <v>9597.16626</v>
      </c>
      <c r="I119" s="83"/>
      <c r="J119" s="80"/>
      <c r="K119" s="81" t="s">
        <v>112</v>
      </c>
      <c r="L119" s="111" t="s">
        <v>131</v>
      </c>
      <c r="M119" s="7"/>
      <c r="N119" s="135"/>
      <c r="O119" s="16"/>
      <c r="P119" s="16"/>
      <c r="Q119" s="16"/>
      <c r="R119" s="16"/>
      <c r="S119" s="16"/>
      <c r="T119" s="16"/>
      <c r="U119" s="16"/>
      <c r="V119" s="16"/>
      <c r="W119" s="16"/>
      <c r="X119" s="16"/>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A120" s="16"/>
      <c r="B120" s="16"/>
      <c r="C120" s="16"/>
      <c r="D120" s="16"/>
      <c r="E120" s="27"/>
      <c r="F120" s="4" t="s">
        <v>115</v>
      </c>
      <c r="G120" s="77"/>
      <c r="H120" s="13">
        <f>H118+H119</f>
        <v>169549.93726000001</v>
      </c>
      <c r="I120" s="80"/>
      <c r="J120" s="80" t="s">
        <v>114</v>
      </c>
      <c r="K120" s="6">
        <f>+H30</f>
        <v>122431.61</v>
      </c>
      <c r="L120" s="112"/>
      <c r="M120" s="135"/>
      <c r="N120" s="7"/>
      <c r="O120" s="16"/>
      <c r="P120" s="16"/>
      <c r="Q120" s="16"/>
      <c r="R120" s="16"/>
      <c r="S120" s="16"/>
      <c r="T120" s="16"/>
      <c r="U120" s="16"/>
      <c r="V120" s="16"/>
      <c r="W120" s="16"/>
      <c r="X120" s="16"/>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row r="121" spans="1:72" ht="15.75">
      <c r="A121" s="16"/>
      <c r="B121" s="16"/>
      <c r="C121" s="16"/>
      <c r="D121" s="16"/>
      <c r="E121" s="170">
        <v>0.27500000000000002</v>
      </c>
      <c r="F121" s="124" t="s">
        <v>117</v>
      </c>
      <c r="G121" s="82">
        <v>0.2</v>
      </c>
      <c r="H121" s="13">
        <f>H120*G121</f>
        <v>33909.987452000001</v>
      </c>
      <c r="I121" s="80"/>
      <c r="J121" s="80" t="s">
        <v>116</v>
      </c>
      <c r="K121" s="6">
        <f>H58</f>
        <v>0</v>
      </c>
      <c r="L121" s="112"/>
      <c r="M121" s="135"/>
      <c r="N121" s="7"/>
      <c r="O121" s="16"/>
      <c r="P121" s="16"/>
      <c r="Q121" s="16"/>
      <c r="R121" s="16"/>
      <c r="S121" s="16"/>
      <c r="T121" s="16"/>
      <c r="U121" s="16"/>
      <c r="V121" s="16"/>
      <c r="W121" s="16"/>
      <c r="X121" s="16"/>
      <c r="Y121" s="1"/>
      <c r="Z121" s="120"/>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row>
    <row r="122" spans="1:72" ht="15.75">
      <c r="A122" s="16"/>
      <c r="B122" s="16"/>
      <c r="C122" s="16"/>
      <c r="D122" s="16"/>
      <c r="E122" s="16"/>
      <c r="F122" s="124" t="s">
        <v>119</v>
      </c>
      <c r="G122" s="74"/>
      <c r="H122" s="85">
        <f>H120+H121</f>
        <v>203459.92471200001</v>
      </c>
      <c r="I122" s="13"/>
      <c r="J122" s="80" t="s">
        <v>118</v>
      </c>
      <c r="K122" s="6">
        <f>H90-H60</f>
        <v>145411.60999999999</v>
      </c>
      <c r="L122" s="112"/>
      <c r="M122" s="84" t="s">
        <v>127</v>
      </c>
      <c r="N122" s="7"/>
      <c r="O122" s="16"/>
      <c r="P122" s="16"/>
      <c r="Q122" s="16"/>
      <c r="R122" s="16"/>
      <c r="S122" s="16"/>
      <c r="T122" s="16"/>
      <c r="U122" s="16"/>
      <c r="V122" s="16"/>
      <c r="W122" s="16"/>
      <c r="X122" s="16"/>
      <c r="Y122" s="1"/>
      <c r="Z122" s="120"/>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row>
    <row r="123" spans="1:72" ht="15.75">
      <c r="A123" s="16"/>
      <c r="B123" s="16"/>
      <c r="C123" s="16"/>
      <c r="D123" s="16"/>
      <c r="E123" s="16"/>
      <c r="F123" s="124"/>
      <c r="G123" s="87"/>
      <c r="H123" s="13"/>
      <c r="I123" s="88" t="s">
        <v>120</v>
      </c>
      <c r="J123" s="86" t="s">
        <v>56</v>
      </c>
      <c r="K123" s="6">
        <f>SUM(K120:K122)</f>
        <v>267843.21999999997</v>
      </c>
      <c r="L123" s="113">
        <f>H122-H121</f>
        <v>169549.93726000001</v>
      </c>
      <c r="M123" s="114">
        <f>+(L123-K123)*0.3</f>
        <v>-29487.984821999988</v>
      </c>
      <c r="N123" s="7"/>
      <c r="O123" s="16"/>
      <c r="P123" s="16"/>
      <c r="Q123" s="16"/>
      <c r="R123" s="16"/>
      <c r="S123" s="16"/>
      <c r="T123" s="16"/>
      <c r="U123" s="16"/>
      <c r="V123" s="16"/>
      <c r="W123" s="16"/>
      <c r="X123" s="16"/>
      <c r="Y123" s="1"/>
      <c r="Z123" s="120"/>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row>
    <row r="124" spans="1:72" ht="15.75">
      <c r="A124" s="16"/>
      <c r="B124" s="16" t="s">
        <v>121</v>
      </c>
      <c r="C124" s="16"/>
      <c r="D124" s="16"/>
      <c r="E124" s="16"/>
      <c r="F124" s="124" t="s">
        <v>126</v>
      </c>
      <c r="G124" s="90"/>
      <c r="H124" s="98">
        <f>H122+H123</f>
        <v>203459.92471200001</v>
      </c>
      <c r="I124" s="13"/>
      <c r="J124" s="89">
        <f>H122/H116</f>
        <v>1.3992000000000002</v>
      </c>
      <c r="K124" s="7"/>
      <c r="L124" s="7"/>
      <c r="M124" s="23"/>
      <c r="N124" s="7"/>
      <c r="O124" s="16"/>
      <c r="P124" s="16"/>
      <c r="Q124" s="16"/>
      <c r="R124" s="16"/>
      <c r="S124" s="16"/>
      <c r="T124" s="16"/>
      <c r="U124" s="16"/>
      <c r="V124" s="16"/>
      <c r="W124" s="16"/>
      <c r="X124" s="16"/>
      <c r="Y124" s="1"/>
      <c r="Z124" s="120"/>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row>
    <row r="125" spans="1:72" ht="15.75">
      <c r="A125" s="16"/>
      <c r="B125" s="139" t="s">
        <v>172</v>
      </c>
      <c r="C125" s="139" t="s">
        <v>123</v>
      </c>
      <c r="D125" s="140" t="s">
        <v>124</v>
      </c>
      <c r="E125" s="132"/>
      <c r="F125" s="7"/>
      <c r="G125" s="92"/>
      <c r="H125" s="9"/>
      <c r="I125" s="7"/>
      <c r="J125" s="7"/>
      <c r="K125" s="7"/>
      <c r="L125" s="7"/>
      <c r="M125" s="9"/>
      <c r="N125" s="91"/>
      <c r="O125" s="16"/>
      <c r="P125" s="16"/>
      <c r="Q125" s="16"/>
      <c r="R125" s="16"/>
      <c r="S125" s="16"/>
      <c r="T125" s="16"/>
      <c r="U125" s="16"/>
      <c r="V125" s="16"/>
      <c r="W125" s="16"/>
      <c r="X125" s="16"/>
      <c r="Y125" s="1"/>
      <c r="Z125" s="120"/>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row>
    <row r="126" spans="1:72" ht="15.75">
      <c r="A126" s="16"/>
      <c r="B126" s="141">
        <v>0.27500000000000002</v>
      </c>
      <c r="C126" s="141">
        <v>0.05</v>
      </c>
      <c r="D126" s="171">
        <f>1.275*1.05</f>
        <v>1.3387499999999999</v>
      </c>
      <c r="E126" s="16"/>
      <c r="F126" s="92"/>
      <c r="G126" s="93"/>
      <c r="H126" s="9"/>
      <c r="I126" s="7"/>
      <c r="J126" s="7"/>
      <c r="K126" s="7"/>
      <c r="L126" s="7"/>
      <c r="M126" s="9"/>
      <c r="N126" s="7"/>
      <c r="O126" s="16"/>
      <c r="P126" s="16"/>
      <c r="Q126" s="16"/>
      <c r="R126" s="16"/>
      <c r="S126" s="16"/>
      <c r="T126" s="16"/>
      <c r="U126" s="16"/>
      <c r="V126" s="16"/>
      <c r="W126" s="16"/>
      <c r="X126" s="16"/>
      <c r="Y126" s="1"/>
      <c r="Z126" s="120"/>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row>
    <row r="127" spans="1:72" ht="15.75">
      <c r="A127" s="16"/>
      <c r="B127" s="16"/>
      <c r="C127" s="16"/>
      <c r="D127" s="170">
        <v>0.33879999999999999</v>
      </c>
      <c r="E127" s="16"/>
      <c r="F127" s="23"/>
      <c r="G127" s="94"/>
      <c r="H127" s="93"/>
      <c r="I127" s="27"/>
      <c r="J127" s="7"/>
      <c r="K127" s="7"/>
      <c r="L127" s="7"/>
      <c r="M127" s="7"/>
      <c r="N127" s="7"/>
      <c r="O127" s="16"/>
      <c r="P127" s="16"/>
      <c r="Q127" s="16"/>
      <c r="R127" s="16"/>
      <c r="S127" s="16"/>
      <c r="T127" s="16"/>
      <c r="U127" s="16"/>
      <c r="V127" s="16"/>
      <c r="W127" s="16"/>
      <c r="X127" s="16"/>
      <c r="Y127" s="1"/>
      <c r="Z127" s="120"/>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row>
    <row r="128" spans="1:72" ht="15.75">
      <c r="A128" s="1"/>
      <c r="B128" s="1"/>
      <c r="C128" s="1"/>
      <c r="D128" s="1"/>
      <c r="E128" s="1"/>
      <c r="F128" s="23"/>
      <c r="G128" s="94"/>
      <c r="H128" s="93"/>
      <c r="I128" s="95"/>
      <c r="J128" s="18"/>
      <c r="K128" s="18"/>
      <c r="L128" s="18"/>
      <c r="M128" s="18"/>
      <c r="N128" s="18"/>
      <c r="O128" s="1"/>
      <c r="P128" s="1"/>
      <c r="Q128" s="1"/>
      <c r="R128" s="1"/>
      <c r="S128" s="1"/>
      <c r="T128" s="1"/>
      <c r="U128" s="1"/>
      <c r="V128" s="1"/>
      <c r="W128" s="1"/>
      <c r="X128" s="1"/>
      <c r="Y128" s="1"/>
      <c r="Z128" s="120"/>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row>
    <row r="129" spans="1:72" ht="15.75">
      <c r="A129" s="1"/>
      <c r="B129" s="1"/>
      <c r="C129" s="1"/>
      <c r="D129" s="1"/>
      <c r="E129" s="1"/>
      <c r="F129" s="23"/>
      <c r="G129" s="76"/>
      <c r="H129" s="76"/>
      <c r="I129" s="18"/>
      <c r="J129" s="18"/>
      <c r="K129" s="18"/>
      <c r="L129" s="18"/>
      <c r="M129" s="18"/>
      <c r="N129" s="18"/>
      <c r="O129" s="1"/>
      <c r="P129" s="1"/>
      <c r="Q129" s="1"/>
      <c r="R129" s="1"/>
      <c r="S129" s="1"/>
      <c r="T129" s="1"/>
      <c r="U129" s="1"/>
      <c r="V129" s="1"/>
      <c r="W129" s="1"/>
      <c r="X129" s="1"/>
      <c r="Y129" s="1"/>
      <c r="Z129" s="120"/>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row>
    <row r="130" spans="1:72" ht="15.75">
      <c r="A130" s="1"/>
      <c r="B130" s="1"/>
      <c r="C130" s="1"/>
      <c r="D130" s="1"/>
      <c r="E130" s="1"/>
      <c r="F130" s="23"/>
      <c r="G130" s="5"/>
      <c r="H130" s="1"/>
      <c r="I130" s="1"/>
      <c r="J130" s="18"/>
      <c r="K130" s="18"/>
      <c r="L130" s="18"/>
      <c r="M130" s="18"/>
      <c r="N130" s="18"/>
      <c r="O130" s="1"/>
      <c r="P130" s="1"/>
      <c r="Q130" s="1"/>
      <c r="R130" s="1"/>
      <c r="S130" s="1"/>
      <c r="T130" s="1"/>
      <c r="U130" s="1"/>
      <c r="V130" s="1"/>
      <c r="W130" s="1"/>
      <c r="X130" s="1"/>
      <c r="Y130" s="1"/>
      <c r="Z130" s="120"/>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row>
    <row r="131" spans="1:72" ht="15.75">
      <c r="A131" s="1"/>
      <c r="B131" s="1"/>
      <c r="C131" s="1"/>
      <c r="D131" s="1"/>
      <c r="E131" s="1"/>
      <c r="F131" s="1"/>
      <c r="G131" s="18"/>
      <c r="H131" s="41"/>
      <c r="I131" s="1"/>
      <c r="J131" s="1"/>
      <c r="K131" s="1"/>
      <c r="L131" s="1"/>
      <c r="M131" s="1"/>
      <c r="N131" s="1"/>
      <c r="O131" s="1"/>
      <c r="P131" s="1"/>
      <c r="Q131" s="1"/>
      <c r="R131" s="1"/>
      <c r="S131" s="1"/>
      <c r="T131" s="1"/>
      <c r="U131" s="1"/>
      <c r="V131" s="1"/>
      <c r="W131" s="1"/>
      <c r="X131" s="1"/>
      <c r="Y131" s="1"/>
      <c r="Z131" s="120"/>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row>
    <row r="132" spans="1:72" ht="15.75">
      <c r="A132" s="1"/>
      <c r="B132" s="1"/>
      <c r="C132" s="96"/>
      <c r="D132" s="1"/>
      <c r="E132" s="1"/>
      <c r="F132" s="1"/>
      <c r="G132" s="1"/>
      <c r="H132" s="1"/>
      <c r="I132" s="1"/>
      <c r="J132" s="1"/>
      <c r="K132" s="1"/>
      <c r="L132" s="1"/>
      <c r="M132" s="1"/>
      <c r="N132" s="1"/>
      <c r="O132" s="1"/>
      <c r="P132" s="1"/>
      <c r="Q132" s="1"/>
      <c r="R132" s="1"/>
      <c r="S132" s="1"/>
      <c r="T132" s="1"/>
      <c r="U132" s="1"/>
      <c r="V132" s="1"/>
      <c r="W132" s="1"/>
      <c r="X132" s="1"/>
      <c r="Y132" s="1"/>
      <c r="Z132" s="120"/>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row>
    <row r="133" spans="1:72" ht="15.75">
      <c r="A133" s="1"/>
      <c r="B133" s="1"/>
      <c r="C133" s="96"/>
      <c r="D133" s="1"/>
      <c r="E133" s="1"/>
      <c r="F133" s="1"/>
      <c r="G133" s="18"/>
      <c r="H133" s="41"/>
      <c r="I133" s="1"/>
      <c r="J133" s="1"/>
      <c r="K133" s="1"/>
      <c r="L133" s="1"/>
      <c r="M133" s="1"/>
      <c r="N133" s="1"/>
      <c r="O133" s="1"/>
      <c r="P133" s="1"/>
      <c r="Q133" s="1"/>
      <c r="R133" s="1"/>
      <c r="S133" s="1"/>
      <c r="T133" s="1"/>
      <c r="U133" s="1"/>
      <c r="V133" s="1"/>
      <c r="W133" s="1"/>
      <c r="X133" s="1"/>
      <c r="Y133" s="1"/>
      <c r="Z133" s="120"/>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row>
    <row r="134" spans="1:72" ht="15.75">
      <c r="A134" s="1"/>
      <c r="B134" s="1"/>
      <c r="C134" s="96"/>
      <c r="D134" s="1"/>
      <c r="E134" s="1"/>
      <c r="F134" s="1"/>
      <c r="G134" s="1"/>
      <c r="H134" s="1"/>
      <c r="I134" s="1"/>
      <c r="J134" s="1"/>
      <c r="K134" s="1"/>
      <c r="L134" s="1"/>
      <c r="M134" s="1"/>
      <c r="N134" s="1"/>
      <c r="O134" s="1"/>
      <c r="P134" s="1"/>
      <c r="Q134" s="1"/>
      <c r="R134" s="1"/>
      <c r="S134" s="1"/>
      <c r="T134" s="1"/>
      <c r="U134" s="1"/>
      <c r="V134" s="1"/>
      <c r="W134" s="1"/>
      <c r="X134" s="1"/>
      <c r="Y134" s="1"/>
      <c r="Z134" s="120"/>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row>
    <row r="135" spans="1:72" ht="15.75">
      <c r="A135" s="1"/>
      <c r="B135" s="1"/>
      <c r="C135" s="96"/>
      <c r="D135" s="1"/>
      <c r="E135" s="1"/>
      <c r="F135" s="1"/>
      <c r="G135" s="1"/>
      <c r="H135" s="1"/>
      <c r="I135" s="1"/>
      <c r="J135" s="1"/>
      <c r="K135" s="1"/>
      <c r="L135" s="1"/>
      <c r="M135" s="1"/>
      <c r="N135" s="1"/>
      <c r="O135" s="1"/>
      <c r="P135" s="1"/>
      <c r="Q135" s="1"/>
      <c r="R135" s="1"/>
      <c r="S135" s="1"/>
      <c r="T135" s="1"/>
      <c r="U135" s="1"/>
      <c r="V135" s="1"/>
      <c r="W135" s="1"/>
      <c r="X135" s="1"/>
      <c r="Y135" s="1"/>
      <c r="Z135" s="120"/>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row>
    <row r="136" spans="1:72" ht="15.75">
      <c r="A136" s="1"/>
      <c r="B136" s="1"/>
      <c r="C136" s="40"/>
      <c r="D136" s="96"/>
      <c r="E136" s="96"/>
      <c r="F136" s="1"/>
      <c r="G136" s="1"/>
      <c r="H136" s="1"/>
      <c r="I136" s="1"/>
      <c r="J136" s="1"/>
      <c r="K136" s="1"/>
      <c r="L136" s="1"/>
      <c r="M136" s="1"/>
      <c r="N136" s="1"/>
      <c r="O136" s="1"/>
      <c r="P136" s="1"/>
      <c r="Q136" s="1"/>
      <c r="R136" s="1"/>
      <c r="S136" s="1"/>
      <c r="T136" s="1"/>
      <c r="U136" s="1"/>
      <c r="V136" s="1"/>
      <c r="W136" s="1"/>
      <c r="X136" s="1"/>
      <c r="Y136" s="1"/>
      <c r="Z136" s="120"/>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row>
    <row r="137" spans="1:72" ht="15.75">
      <c r="A137" s="1"/>
      <c r="B137" s="96"/>
      <c r="C137" s="1"/>
      <c r="D137" s="1"/>
      <c r="E137" s="1"/>
      <c r="F137" s="1"/>
      <c r="G137" s="1"/>
      <c r="H137" s="1"/>
      <c r="I137" s="1"/>
      <c r="J137" s="1"/>
      <c r="K137" s="1"/>
      <c r="L137" s="1"/>
      <c r="M137" s="1"/>
      <c r="N137" s="1"/>
      <c r="O137" s="1"/>
      <c r="P137" s="1"/>
      <c r="Q137" s="1"/>
      <c r="R137" s="1"/>
      <c r="S137" s="1"/>
      <c r="T137" s="1"/>
      <c r="U137" s="1"/>
      <c r="V137" s="1"/>
      <c r="W137" s="1"/>
      <c r="X137" s="1"/>
      <c r="Y137" s="1"/>
      <c r="Z137" s="120"/>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row>
    <row r="138" spans="1:72" ht="15.75">
      <c r="A138" s="1"/>
      <c r="B138" s="96"/>
      <c r="C138" s="1"/>
      <c r="D138" s="1"/>
      <c r="E138" s="1"/>
      <c r="F138" s="1"/>
      <c r="G138" s="1"/>
      <c r="H138" s="1"/>
      <c r="I138" s="1"/>
      <c r="J138" s="1"/>
      <c r="K138" s="1"/>
      <c r="L138" s="1"/>
      <c r="M138" s="1"/>
      <c r="N138" s="1"/>
      <c r="O138" s="1"/>
      <c r="P138" s="1"/>
      <c r="Q138" s="1"/>
      <c r="R138" s="1"/>
      <c r="S138" s="1"/>
      <c r="T138" s="1"/>
      <c r="U138" s="1"/>
      <c r="V138" s="1"/>
      <c r="W138" s="1"/>
      <c r="X138" s="1"/>
      <c r="Y138" s="1"/>
      <c r="Z138" s="120"/>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row>
    <row r="139" spans="1:72" ht="15.75">
      <c r="A139" s="1"/>
      <c r="B139" s="96"/>
      <c r="C139" s="96"/>
      <c r="D139" s="96"/>
      <c r="E139" s="96"/>
      <c r="F139" s="1"/>
      <c r="G139" s="1"/>
      <c r="H139" s="1"/>
      <c r="I139" s="1"/>
      <c r="J139" s="1"/>
      <c r="K139" s="1"/>
      <c r="L139" s="1"/>
      <c r="M139" s="1"/>
      <c r="N139" s="1"/>
      <c r="O139" s="1"/>
      <c r="P139" s="1"/>
      <c r="Q139" s="1"/>
      <c r="R139" s="1"/>
      <c r="S139" s="1"/>
      <c r="T139" s="1"/>
      <c r="U139" s="1"/>
      <c r="V139" s="1"/>
      <c r="W139" s="1"/>
      <c r="X139" s="1"/>
      <c r="Y139" s="1"/>
      <c r="Z139" s="120"/>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row>
    <row r="140" spans="1:72" ht="15.75">
      <c r="A140" s="1"/>
      <c r="B140" s="1"/>
      <c r="C140" s="1"/>
      <c r="D140" s="1"/>
      <c r="E140" s="1"/>
      <c r="F140" s="96"/>
      <c r="G140" s="72"/>
      <c r="H140" s="1"/>
      <c r="I140" s="1"/>
      <c r="J140" s="1"/>
      <c r="K140" s="1"/>
      <c r="L140" s="1"/>
      <c r="M140" s="1"/>
      <c r="N140" s="1"/>
      <c r="O140" s="1"/>
      <c r="P140" s="1"/>
      <c r="Q140" s="1"/>
      <c r="R140" s="1"/>
      <c r="S140" s="1"/>
      <c r="T140" s="1"/>
      <c r="U140" s="1"/>
      <c r="V140" s="1"/>
      <c r="W140" s="1"/>
      <c r="X140" s="1"/>
      <c r="Y140" s="1"/>
      <c r="Z140" s="120"/>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row>
    <row r="141" spans="1:72" ht="15.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20"/>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row>
    <row r="142" spans="1:72" ht="15.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20"/>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row>
    <row r="143" spans="1:72" ht="15.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20"/>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row>
    <row r="144" spans="1:72" ht="15.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20"/>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row>
    <row r="145" spans="1:72" ht="15.75">
      <c r="A145" s="1"/>
      <c r="B145" s="1"/>
      <c r="C145" s="1"/>
      <c r="D145" s="1"/>
      <c r="E145" s="1"/>
      <c r="F145" s="1"/>
      <c r="G145" s="1"/>
      <c r="H145" s="1"/>
      <c r="I145" s="1"/>
      <c r="J145" s="1"/>
      <c r="K145" s="1"/>
      <c r="L145" s="1"/>
      <c r="O145" s="1"/>
      <c r="P145" s="1"/>
      <c r="Q145" s="1"/>
      <c r="R145" s="1"/>
      <c r="S145" s="1"/>
      <c r="T145" s="1"/>
      <c r="U145" s="1"/>
      <c r="V145" s="1"/>
      <c r="W145" s="1"/>
      <c r="X145" s="1"/>
      <c r="Y145" s="1"/>
      <c r="Z145" s="120"/>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row>
    <row r="146" spans="1:72" ht="15.75">
      <c r="F146" s="1"/>
      <c r="G146" s="1"/>
      <c r="H146" s="1"/>
      <c r="I146" s="1"/>
      <c r="J146" s="1"/>
      <c r="K146" s="1"/>
      <c r="L146" s="1"/>
      <c r="O146" s="1"/>
      <c r="P146" s="1"/>
      <c r="Q146" s="1"/>
      <c r="R146" s="1"/>
      <c r="S146" s="1"/>
      <c r="T146" s="1"/>
      <c r="U146" s="1"/>
      <c r="V146" s="1"/>
      <c r="W146" s="1"/>
      <c r="X146" s="1"/>
      <c r="Y146" s="1"/>
      <c r="Z146" s="120"/>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row>
    <row r="147" spans="1:72" ht="15.75">
      <c r="J147" s="1"/>
      <c r="K147" s="1"/>
      <c r="L147" s="1"/>
      <c r="M147" s="1"/>
      <c r="N147" s="1"/>
      <c r="O147" s="1"/>
      <c r="P147" s="1"/>
      <c r="Q147" s="1"/>
      <c r="R147" s="1"/>
      <c r="S147" s="1"/>
      <c r="T147" s="1"/>
      <c r="U147" s="1"/>
      <c r="V147" s="1"/>
      <c r="W147" s="1"/>
      <c r="X147" s="1"/>
      <c r="Y147" s="1"/>
      <c r="Z147" s="120"/>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row>
  </sheetData>
  <mergeCells count="103">
    <mergeCell ref="A10:D10"/>
    <mergeCell ref="A11:D11"/>
    <mergeCell ref="A12:D12"/>
    <mergeCell ref="A13:D13"/>
    <mergeCell ref="A14:D14"/>
    <mergeCell ref="A15:D15"/>
    <mergeCell ref="A1:H1"/>
    <mergeCell ref="A2:H2"/>
    <mergeCell ref="B5:J5"/>
    <mergeCell ref="A8:D8"/>
    <mergeCell ref="J8:M8"/>
    <mergeCell ref="A9:D9"/>
    <mergeCell ref="A22:D22"/>
    <mergeCell ref="A23:D23"/>
    <mergeCell ref="A24:D24"/>
    <mergeCell ref="A25:D25"/>
    <mergeCell ref="L25:Q28"/>
    <mergeCell ref="A26:D26"/>
    <mergeCell ref="A27:D27"/>
    <mergeCell ref="A28:D28"/>
    <mergeCell ref="A16:D16"/>
    <mergeCell ref="A17:D17"/>
    <mergeCell ref="A18:D18"/>
    <mergeCell ref="A19:D19"/>
    <mergeCell ref="A20:D20"/>
    <mergeCell ref="A21:D21"/>
    <mergeCell ref="A36:D36"/>
    <mergeCell ref="A37:D37"/>
    <mergeCell ref="A38:D38"/>
    <mergeCell ref="A39:D39"/>
    <mergeCell ref="A40:D40"/>
    <mergeCell ref="A41:D41"/>
    <mergeCell ref="A29:D29"/>
    <mergeCell ref="O32:U32"/>
    <mergeCell ref="V32:X32"/>
    <mergeCell ref="A33:D33"/>
    <mergeCell ref="A34:D34"/>
    <mergeCell ref="A35:D35"/>
    <mergeCell ref="A48:D48"/>
    <mergeCell ref="A49:D49"/>
    <mergeCell ref="A51:D51"/>
    <mergeCell ref="A52:D52"/>
    <mergeCell ref="A53:D53"/>
    <mergeCell ref="A54:D54"/>
    <mergeCell ref="A42:D42"/>
    <mergeCell ref="A43:D43"/>
    <mergeCell ref="A44:D44"/>
    <mergeCell ref="A45:D45"/>
    <mergeCell ref="A46:D46"/>
    <mergeCell ref="A47:D47"/>
    <mergeCell ref="A64:D64"/>
    <mergeCell ref="A65:D65"/>
    <mergeCell ref="A66:D66"/>
    <mergeCell ref="A67:D67"/>
    <mergeCell ref="A68:D68"/>
    <mergeCell ref="A69:D69"/>
    <mergeCell ref="A55:D55"/>
    <mergeCell ref="A56:D56"/>
    <mergeCell ref="A59:D59"/>
    <mergeCell ref="A61:D61"/>
    <mergeCell ref="A62:D62"/>
    <mergeCell ref="A63:D63"/>
    <mergeCell ref="J82:K82"/>
    <mergeCell ref="A83:D83"/>
    <mergeCell ref="A84:D84"/>
    <mergeCell ref="A71:B71"/>
    <mergeCell ref="A72:D72"/>
    <mergeCell ref="A73:D73"/>
    <mergeCell ref="A74:D74"/>
    <mergeCell ref="A76:B76"/>
    <mergeCell ref="A77:D77"/>
    <mergeCell ref="A86:B86"/>
    <mergeCell ref="A87:D87"/>
    <mergeCell ref="A88:D88"/>
    <mergeCell ref="A92:D92"/>
    <mergeCell ref="A93:D93"/>
    <mergeCell ref="A94:D94"/>
    <mergeCell ref="A78:D78"/>
    <mergeCell ref="A79:D79"/>
    <mergeCell ref="A82:B82"/>
    <mergeCell ref="A101:D101"/>
    <mergeCell ref="A102:D102"/>
    <mergeCell ref="A103:D103"/>
    <mergeCell ref="A104:D104"/>
    <mergeCell ref="A105:D105"/>
    <mergeCell ref="A106:D106"/>
    <mergeCell ref="A95:D95"/>
    <mergeCell ref="A96:D96"/>
    <mergeCell ref="A97:D97"/>
    <mergeCell ref="A98:D98"/>
    <mergeCell ref="A99:D99"/>
    <mergeCell ref="A100:D100"/>
    <mergeCell ref="I115:I116"/>
    <mergeCell ref="J115:J116"/>
    <mergeCell ref="K115:K116"/>
    <mergeCell ref="N115:N116"/>
    <mergeCell ref="F116:G116"/>
    <mergeCell ref="A107:D107"/>
    <mergeCell ref="A108:D108"/>
    <mergeCell ref="A109:D109"/>
    <mergeCell ref="A110:D110"/>
    <mergeCell ref="A111:D111"/>
    <mergeCell ref="A112:D112"/>
  </mergeCells>
  <pageMargins left="0.7" right="0.7" top="0.75" bottom="0.75" header="0.3" footer="0.3"/>
  <pageSetup paperSize="9" scale="23" fitToWidth="0" orientation="landscape" horizontalDpi="300" verticalDpi="300" r:id="rId1"/>
  <rowBreaks count="1" manualBreakCount="1">
    <brk id="126" max="1638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77B62-F2B2-42E8-954F-CADF1ABFF080}">
  <sheetPr>
    <pageSetUpPr fitToPage="1"/>
  </sheetPr>
  <dimension ref="A1:BT120"/>
  <sheetViews>
    <sheetView view="pageBreakPreview" topLeftCell="A68" zoomScale="70" zoomScaleNormal="70" zoomScaleSheetLayoutView="70" workbookViewId="0">
      <selection activeCell="H97" sqref="H97"/>
    </sheetView>
  </sheetViews>
  <sheetFormatPr baseColWidth="10" defaultColWidth="10.7109375" defaultRowHeight="15"/>
  <cols>
    <col min="4" max="4" width="14.5703125" customWidth="1"/>
    <col min="8" max="8" width="15.42578125" customWidth="1"/>
    <col min="10" max="10" width="13" customWidth="1"/>
    <col min="11" max="12" width="13.42578125" customWidth="1"/>
    <col min="13" max="13" width="12.5703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136</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180</v>
      </c>
      <c r="B9" s="274"/>
      <c r="C9" s="274"/>
      <c r="D9" s="275"/>
      <c r="E9" s="4" t="s">
        <v>11</v>
      </c>
      <c r="F9" s="128"/>
      <c r="G9" s="129"/>
      <c r="H9" s="148">
        <f>G9*F9</f>
        <v>0</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85"/>
      <c r="B10" s="285"/>
      <c r="C10" s="285"/>
      <c r="D10" s="285"/>
      <c r="E10" s="4" t="s">
        <v>11</v>
      </c>
      <c r="F10" s="128"/>
      <c r="G10" s="129"/>
      <c r="H10" s="148">
        <f t="shared" ref="H10:H16" si="0">G10*F10</f>
        <v>0</v>
      </c>
      <c r="I10" s="134"/>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82"/>
      <c r="B11" s="283"/>
      <c r="C11" s="283"/>
      <c r="D11" s="284"/>
      <c r="E11" s="4" t="s">
        <v>11</v>
      </c>
      <c r="F11" s="128"/>
      <c r="G11" s="129"/>
      <c r="H11" s="148">
        <f t="shared" si="0"/>
        <v>0</v>
      </c>
      <c r="I11" s="134"/>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82"/>
      <c r="B12" s="283"/>
      <c r="C12" s="283"/>
      <c r="D12" s="284"/>
      <c r="E12" s="4" t="s">
        <v>11</v>
      </c>
      <c r="F12" s="128"/>
      <c r="G12" s="129"/>
      <c r="H12" s="148">
        <f t="shared" si="0"/>
        <v>0</v>
      </c>
      <c r="I12" s="134"/>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82"/>
      <c r="B13" s="283"/>
      <c r="C13" s="283"/>
      <c r="D13" s="284"/>
      <c r="E13" s="4" t="s">
        <v>11</v>
      </c>
      <c r="F13" s="128"/>
      <c r="G13" s="129"/>
      <c r="H13" s="148">
        <f t="shared" si="0"/>
        <v>0</v>
      </c>
      <c r="I13" s="134"/>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82"/>
      <c r="B14" s="283"/>
      <c r="C14" s="283"/>
      <c r="D14" s="284"/>
      <c r="E14" s="4" t="s">
        <v>11</v>
      </c>
      <c r="F14" s="128"/>
      <c r="G14" s="129"/>
      <c r="H14" s="148">
        <f t="shared" si="0"/>
        <v>0</v>
      </c>
      <c r="I14" s="134"/>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82"/>
      <c r="B15" s="283"/>
      <c r="C15" s="283"/>
      <c r="D15" s="284"/>
      <c r="E15" s="4" t="s">
        <v>11</v>
      </c>
      <c r="F15" s="128"/>
      <c r="G15" s="129"/>
      <c r="H15" s="148">
        <f t="shared" si="0"/>
        <v>0</v>
      </c>
      <c r="I15" s="134"/>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c r="B16" s="267"/>
      <c r="C16" s="267"/>
      <c r="D16" s="268"/>
      <c r="E16" s="4" t="s">
        <v>11</v>
      </c>
      <c r="F16" s="128"/>
      <c r="G16" s="129"/>
      <c r="H16" s="148">
        <f t="shared" si="0"/>
        <v>0</v>
      </c>
      <c r="I16" s="134">
        <f>H16*1.455</f>
        <v>0</v>
      </c>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16"/>
      <c r="B17" s="16"/>
      <c r="C17" s="16"/>
      <c r="D17" s="16"/>
      <c r="E17" s="16"/>
      <c r="F17" s="16"/>
      <c r="G17" s="6" t="s">
        <v>12</v>
      </c>
      <c r="H17" s="6">
        <f>SUM(H9:H16)</f>
        <v>0</v>
      </c>
      <c r="I17" s="134"/>
      <c r="J17" s="2"/>
      <c r="K17" s="139"/>
      <c r="L17" s="139"/>
      <c r="M17" s="143"/>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
      <c r="B18" s="16"/>
      <c r="C18" s="16"/>
      <c r="D18" s="16"/>
      <c r="E18" s="16"/>
      <c r="F18" s="16"/>
      <c r="G18" s="16"/>
      <c r="H18" s="30"/>
      <c r="I18" s="30"/>
      <c r="J18" s="144"/>
      <c r="K18" s="144"/>
      <c r="L18" s="16"/>
      <c r="M18" s="3"/>
      <c r="N18" s="16"/>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3" t="s">
        <v>13</v>
      </c>
      <c r="B19" s="7"/>
      <c r="C19" s="7"/>
      <c r="D19" s="7"/>
      <c r="E19" s="7"/>
      <c r="F19" s="7"/>
      <c r="G19" s="8"/>
      <c r="H19" s="9"/>
      <c r="I19" s="9"/>
      <c r="J19" s="10"/>
      <c r="K19" s="7"/>
      <c r="L19" s="7"/>
      <c r="M19" s="7"/>
      <c r="N19" s="7"/>
      <c r="O19" s="269" t="s">
        <v>14</v>
      </c>
      <c r="P19" s="270"/>
      <c r="Q19" s="270"/>
      <c r="R19" s="270"/>
      <c r="S19" s="270"/>
      <c r="T19" s="270"/>
      <c r="U19" s="271"/>
      <c r="V19" s="263" t="s">
        <v>15</v>
      </c>
      <c r="W19" s="263"/>
      <c r="X19" s="264"/>
      <c r="Y19" s="1" t="s">
        <v>157</v>
      </c>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31.5">
      <c r="A20" s="265" t="s">
        <v>16</v>
      </c>
      <c r="B20" s="265"/>
      <c r="C20" s="265"/>
      <c r="D20" s="265"/>
      <c r="E20" s="121" t="s">
        <v>8</v>
      </c>
      <c r="F20" s="121" t="s">
        <v>9</v>
      </c>
      <c r="G20" s="121" t="s">
        <v>159</v>
      </c>
      <c r="H20" s="121" t="s">
        <v>0</v>
      </c>
      <c r="I20" s="121" t="s">
        <v>9</v>
      </c>
      <c r="J20" s="121" t="s">
        <v>17</v>
      </c>
      <c r="K20" s="121" t="s">
        <v>0</v>
      </c>
      <c r="L20" s="121" t="s">
        <v>9</v>
      </c>
      <c r="M20" s="11" t="s">
        <v>160</v>
      </c>
      <c r="N20" s="121" t="s">
        <v>0</v>
      </c>
      <c r="O20" s="121" t="s">
        <v>18</v>
      </c>
      <c r="P20" s="121" t="s">
        <v>19</v>
      </c>
      <c r="Q20" s="121" t="s">
        <v>20</v>
      </c>
      <c r="R20" s="121" t="s">
        <v>21</v>
      </c>
      <c r="S20" s="121" t="s">
        <v>22</v>
      </c>
      <c r="T20" s="121" t="s">
        <v>23</v>
      </c>
      <c r="U20" s="121" t="s">
        <v>24</v>
      </c>
      <c r="V20" s="11" t="s">
        <v>25</v>
      </c>
      <c r="W20" s="11" t="s">
        <v>24</v>
      </c>
      <c r="X20" s="11" t="s">
        <v>26</v>
      </c>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42" t="s">
        <v>30</v>
      </c>
      <c r="B21" s="243"/>
      <c r="C21" s="243"/>
      <c r="D21" s="244"/>
      <c r="E21" s="124" t="s">
        <v>28</v>
      </c>
      <c r="F21" s="128"/>
      <c r="G21" s="12">
        <v>390.39</v>
      </c>
      <c r="H21" s="12">
        <f t="shared" ref="H21:H35" si="1">F21*G21</f>
        <v>0</v>
      </c>
      <c r="I21" s="128"/>
      <c r="J21" s="13">
        <v>358.81</v>
      </c>
      <c r="K21" s="13">
        <f t="shared" ref="K21:K43" si="2">I21*J21</f>
        <v>0</v>
      </c>
      <c r="L21" s="129"/>
      <c r="M21" s="13">
        <v>538.27</v>
      </c>
      <c r="N21" s="13">
        <f t="shared" ref="N21:N43" si="3">L21*M21</f>
        <v>0</v>
      </c>
      <c r="O21" s="107"/>
      <c r="P21" s="107"/>
      <c r="Q21" s="107"/>
      <c r="R21" s="107"/>
      <c r="S21" s="107"/>
      <c r="T21" s="107"/>
      <c r="U21" s="107"/>
      <c r="V21" s="15">
        <f t="shared" ref="V21:V43" si="4">+O21+P21+Q21+R21+S21+T21+U21-W21-X21</f>
        <v>0</v>
      </c>
      <c r="W21" s="107"/>
      <c r="X21" s="107"/>
      <c r="Y21" s="16"/>
      <c r="Z21" s="17"/>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row>
    <row r="22" spans="1:72" ht="15.75">
      <c r="A22" s="260" t="s">
        <v>163</v>
      </c>
      <c r="B22" s="260"/>
      <c r="C22" s="260"/>
      <c r="D22" s="260"/>
      <c r="E22" s="124" t="s">
        <v>28</v>
      </c>
      <c r="F22" s="128"/>
      <c r="G22" s="12">
        <v>317.98</v>
      </c>
      <c r="H22" s="12">
        <f t="shared" si="1"/>
        <v>0</v>
      </c>
      <c r="I22" s="128"/>
      <c r="J22" s="13">
        <v>326.25</v>
      </c>
      <c r="K22" s="13">
        <f t="shared" si="2"/>
        <v>0</v>
      </c>
      <c r="L22" s="129"/>
      <c r="M22" s="13">
        <v>489.37</v>
      </c>
      <c r="N22" s="13">
        <f t="shared" si="3"/>
        <v>0</v>
      </c>
      <c r="O22" s="107"/>
      <c r="P22" s="107"/>
      <c r="Q22" s="107"/>
      <c r="R22" s="107"/>
      <c r="S22" s="107"/>
      <c r="T22" s="107"/>
      <c r="U22" s="107"/>
      <c r="V22" s="15">
        <f t="shared" si="4"/>
        <v>0</v>
      </c>
      <c r="W22" s="107"/>
      <c r="X22" s="107"/>
      <c r="Y22" s="16" t="s">
        <v>168</v>
      </c>
      <c r="Z22" s="17"/>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row>
    <row r="23" spans="1:72" s="102" customFormat="1" ht="15.75">
      <c r="A23" s="242" t="s">
        <v>31</v>
      </c>
      <c r="B23" s="243"/>
      <c r="C23" s="243"/>
      <c r="D23" s="244"/>
      <c r="E23" s="124" t="s">
        <v>28</v>
      </c>
      <c r="F23" s="128">
        <f>9.5*5</f>
        <v>47.5</v>
      </c>
      <c r="G23" s="14">
        <v>390.39</v>
      </c>
      <c r="H23" s="12">
        <f t="shared" si="1"/>
        <v>18543.524999999998</v>
      </c>
      <c r="I23" s="128">
        <v>6</v>
      </c>
      <c r="J23" s="13">
        <v>358.81</v>
      </c>
      <c r="K23" s="13">
        <f t="shared" si="2"/>
        <v>2152.86</v>
      </c>
      <c r="L23" s="129"/>
      <c r="M23" s="13">
        <v>538.22</v>
      </c>
      <c r="N23" s="13">
        <f t="shared" si="3"/>
        <v>0</v>
      </c>
      <c r="O23" s="107"/>
      <c r="P23" s="107"/>
      <c r="Q23" s="107"/>
      <c r="R23" s="107"/>
      <c r="S23" s="107"/>
      <c r="T23" s="107"/>
      <c r="U23" s="107"/>
      <c r="V23" s="15">
        <f t="shared" si="4"/>
        <v>0</v>
      </c>
      <c r="W23" s="107"/>
      <c r="X23" s="107"/>
      <c r="Y23" s="7" t="s">
        <v>161</v>
      </c>
      <c r="Z23" s="101"/>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row>
    <row r="24" spans="1:72" s="106" customFormat="1" ht="15.75">
      <c r="A24" s="242" t="s">
        <v>32</v>
      </c>
      <c r="B24" s="243"/>
      <c r="C24" s="243"/>
      <c r="D24" s="244"/>
      <c r="E24" s="124" t="s">
        <v>28</v>
      </c>
      <c r="F24" s="128"/>
      <c r="G24" s="14">
        <v>317.98</v>
      </c>
      <c r="H24" s="12">
        <f t="shared" si="1"/>
        <v>0</v>
      </c>
      <c r="I24" s="128"/>
      <c r="J24" s="13">
        <v>244.27</v>
      </c>
      <c r="K24" s="13">
        <f t="shared" si="2"/>
        <v>0</v>
      </c>
      <c r="L24" s="129"/>
      <c r="M24" s="13">
        <v>489.37</v>
      </c>
      <c r="N24" s="13">
        <f t="shared" si="3"/>
        <v>0</v>
      </c>
      <c r="O24" s="107"/>
      <c r="P24" s="107"/>
      <c r="Q24" s="107"/>
      <c r="R24" s="107"/>
      <c r="S24" s="107"/>
      <c r="T24" s="107"/>
      <c r="U24" s="107"/>
      <c r="V24" s="15">
        <f t="shared" si="4"/>
        <v>0</v>
      </c>
      <c r="W24" s="107"/>
      <c r="X24" s="107"/>
      <c r="Y24" s="104" t="s">
        <v>162</v>
      </c>
      <c r="Z24" s="105"/>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c r="BN24" s="104"/>
      <c r="BO24" s="104"/>
      <c r="BP24" s="104"/>
      <c r="BQ24" s="104"/>
      <c r="BR24" s="104"/>
      <c r="BS24" s="104"/>
      <c r="BT24" s="104"/>
    </row>
    <row r="25" spans="1:72" ht="15.75">
      <c r="A25" s="242" t="s">
        <v>33</v>
      </c>
      <c r="B25" s="243"/>
      <c r="C25" s="243"/>
      <c r="D25" s="244"/>
      <c r="E25" s="124" t="s">
        <v>28</v>
      </c>
      <c r="F25" s="128"/>
      <c r="G25" s="14">
        <v>310.62</v>
      </c>
      <c r="H25" s="12">
        <f t="shared" si="1"/>
        <v>0</v>
      </c>
      <c r="I25" s="128"/>
      <c r="J25" s="13">
        <v>335</v>
      </c>
      <c r="K25" s="13">
        <f t="shared" si="2"/>
        <v>0</v>
      </c>
      <c r="L25" s="129"/>
      <c r="M25" s="13">
        <v>436.87</v>
      </c>
      <c r="N25" s="13">
        <f t="shared" si="3"/>
        <v>0</v>
      </c>
      <c r="O25" s="107"/>
      <c r="P25" s="107"/>
      <c r="Q25" s="107"/>
      <c r="R25" s="107"/>
      <c r="S25" s="107"/>
      <c r="T25" s="107"/>
      <c r="U25" s="107"/>
      <c r="V25" s="15">
        <f t="shared" si="4"/>
        <v>0</v>
      </c>
      <c r="W25" s="107"/>
      <c r="X25" s="107"/>
      <c r="Y25" s="16"/>
      <c r="Z25" s="17"/>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row>
    <row r="26" spans="1:72" s="100" customFormat="1" ht="15.75">
      <c r="A26" s="242" t="s">
        <v>34</v>
      </c>
      <c r="B26" s="243"/>
      <c r="C26" s="243"/>
      <c r="D26" s="244"/>
      <c r="E26" s="124" t="s">
        <v>28</v>
      </c>
      <c r="F26" s="128">
        <f>9.5*5</f>
        <v>47.5</v>
      </c>
      <c r="G26" s="14">
        <v>209.25</v>
      </c>
      <c r="H26" s="12">
        <f t="shared" si="1"/>
        <v>9939.375</v>
      </c>
      <c r="I26" s="128">
        <v>6</v>
      </c>
      <c r="J26" s="13">
        <v>221.7</v>
      </c>
      <c r="K26" s="13">
        <f t="shared" si="2"/>
        <v>1330.1999999999998</v>
      </c>
      <c r="L26" s="129"/>
      <c r="M26" s="13">
        <v>437.63</v>
      </c>
      <c r="N26" s="13">
        <f t="shared" si="3"/>
        <v>0</v>
      </c>
      <c r="O26" s="107"/>
      <c r="P26" s="107"/>
      <c r="Q26" s="107"/>
      <c r="R26" s="107"/>
      <c r="S26" s="107"/>
      <c r="T26" s="107"/>
      <c r="U26" s="107"/>
      <c r="V26" s="15">
        <f t="shared" si="4"/>
        <v>0</v>
      </c>
      <c r="W26" s="107"/>
      <c r="X26" s="107"/>
      <c r="Y26" s="16" t="s">
        <v>164</v>
      </c>
      <c r="Z26" s="17"/>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row>
    <row r="27" spans="1:72" s="106" customFormat="1" ht="15.75">
      <c r="A27" s="260" t="s">
        <v>128</v>
      </c>
      <c r="B27" s="260"/>
      <c r="C27" s="260"/>
      <c r="D27" s="260"/>
      <c r="E27" s="124" t="s">
        <v>28</v>
      </c>
      <c r="F27" s="128"/>
      <c r="G27" s="14">
        <v>237.68</v>
      </c>
      <c r="H27" s="12">
        <f t="shared" si="1"/>
        <v>0</v>
      </c>
      <c r="I27" s="128"/>
      <c r="J27" s="13">
        <v>277.97000000000003</v>
      </c>
      <c r="K27" s="13">
        <f t="shared" si="2"/>
        <v>0</v>
      </c>
      <c r="L27" s="129"/>
      <c r="M27" s="13">
        <v>538.84</v>
      </c>
      <c r="N27" s="13">
        <f t="shared" si="3"/>
        <v>0</v>
      </c>
      <c r="O27" s="107"/>
      <c r="P27" s="107"/>
      <c r="Q27" s="107"/>
      <c r="R27" s="107"/>
      <c r="S27" s="107"/>
      <c r="T27" s="108"/>
      <c r="U27" s="107"/>
      <c r="V27" s="15">
        <f t="shared" si="4"/>
        <v>0</v>
      </c>
      <c r="W27" s="107"/>
      <c r="X27" s="107"/>
      <c r="Y27" s="104"/>
      <c r="Z27" s="105"/>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04"/>
      <c r="BJ27" s="104"/>
      <c r="BK27" s="104"/>
      <c r="BL27" s="104"/>
      <c r="BM27" s="104"/>
      <c r="BN27" s="104"/>
      <c r="BO27" s="104"/>
      <c r="BP27" s="104"/>
      <c r="BQ27" s="104"/>
      <c r="BR27" s="104"/>
      <c r="BS27" s="104"/>
      <c r="BT27" s="104"/>
    </row>
    <row r="28" spans="1:72" ht="15.75">
      <c r="A28" s="242" t="s">
        <v>35</v>
      </c>
      <c r="B28" s="243"/>
      <c r="C28" s="243"/>
      <c r="D28" s="244"/>
      <c r="E28" s="124" t="s">
        <v>28</v>
      </c>
      <c r="F28" s="128"/>
      <c r="G28" s="14">
        <v>368.59</v>
      </c>
      <c r="H28" s="14">
        <f t="shared" si="1"/>
        <v>0</v>
      </c>
      <c r="I28" s="128"/>
      <c r="J28" s="13">
        <v>221.7</v>
      </c>
      <c r="K28" s="13">
        <f t="shared" si="2"/>
        <v>0</v>
      </c>
      <c r="L28" s="129"/>
      <c r="M28" s="13">
        <v>538.84</v>
      </c>
      <c r="N28" s="13">
        <f t="shared" si="3"/>
        <v>0</v>
      </c>
      <c r="O28" s="107"/>
      <c r="P28" s="107"/>
      <c r="Q28" s="107"/>
      <c r="R28" s="107"/>
      <c r="S28" s="107"/>
      <c r="T28" s="108"/>
      <c r="U28" s="107"/>
      <c r="V28" s="15">
        <f t="shared" si="4"/>
        <v>0</v>
      </c>
      <c r="W28" s="107"/>
      <c r="X28" s="107"/>
      <c r="Y28" s="16"/>
      <c r="Z28" s="17"/>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row>
    <row r="29" spans="1:72" s="106" customFormat="1" ht="15.75">
      <c r="A29" s="260" t="s">
        <v>129</v>
      </c>
      <c r="B29" s="260"/>
      <c r="C29" s="260"/>
      <c r="D29" s="260"/>
      <c r="E29" s="124" t="s">
        <v>28</v>
      </c>
      <c r="F29" s="128">
        <f>9.5*5</f>
        <v>47.5</v>
      </c>
      <c r="G29" s="14">
        <v>143</v>
      </c>
      <c r="H29" s="14">
        <f t="shared" si="1"/>
        <v>6792.5</v>
      </c>
      <c r="I29" s="128">
        <v>6</v>
      </c>
      <c r="J29" s="13">
        <v>165</v>
      </c>
      <c r="K29" s="13">
        <f t="shared" si="2"/>
        <v>990</v>
      </c>
      <c r="L29" s="129"/>
      <c r="M29" s="13">
        <v>277.56</v>
      </c>
      <c r="N29" s="13">
        <f t="shared" si="3"/>
        <v>0</v>
      </c>
      <c r="O29" s="107"/>
      <c r="P29" s="107"/>
      <c r="Q29" s="107"/>
      <c r="R29" s="107"/>
      <c r="S29" s="107"/>
      <c r="T29" s="108"/>
      <c r="U29" s="107"/>
      <c r="V29" s="15">
        <f t="shared" si="4"/>
        <v>0</v>
      </c>
      <c r="W29" s="107"/>
      <c r="X29" s="107"/>
      <c r="Y29" s="104"/>
      <c r="Z29" s="105"/>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c r="BO29" s="104"/>
      <c r="BP29" s="104"/>
      <c r="BQ29" s="104"/>
      <c r="BR29" s="104"/>
      <c r="BS29" s="104"/>
      <c r="BT29" s="104"/>
    </row>
    <row r="30" spans="1:72" s="100" customFormat="1" ht="15.75">
      <c r="A30" s="260" t="s">
        <v>36</v>
      </c>
      <c r="B30" s="260"/>
      <c r="C30" s="260"/>
      <c r="D30" s="260"/>
      <c r="E30" s="124" t="s">
        <v>28</v>
      </c>
      <c r="F30" s="128"/>
      <c r="G30" s="14">
        <v>190.25</v>
      </c>
      <c r="H30" s="14">
        <f t="shared" si="1"/>
        <v>0</v>
      </c>
      <c r="I30" s="128"/>
      <c r="J30" s="13">
        <v>221.7</v>
      </c>
      <c r="K30" s="13">
        <f t="shared" si="2"/>
        <v>0</v>
      </c>
      <c r="L30" s="129"/>
      <c r="M30" s="13">
        <v>297.41000000000003</v>
      </c>
      <c r="N30" s="13">
        <f t="shared" si="3"/>
        <v>0</v>
      </c>
      <c r="O30" s="107"/>
      <c r="P30" s="107"/>
      <c r="Q30" s="107"/>
      <c r="R30" s="107"/>
      <c r="S30" s="107"/>
      <c r="T30" s="108"/>
      <c r="U30" s="107"/>
      <c r="V30" s="15">
        <f t="shared" si="4"/>
        <v>0</v>
      </c>
      <c r="W30" s="107"/>
      <c r="X30" s="107"/>
      <c r="Y30" s="16"/>
      <c r="Z30" s="17"/>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row>
    <row r="31" spans="1:72" s="100" customFormat="1" ht="15.75">
      <c r="A31" s="260" t="s">
        <v>37</v>
      </c>
      <c r="B31" s="260"/>
      <c r="C31" s="260"/>
      <c r="D31" s="260"/>
      <c r="E31" s="124" t="s">
        <v>28</v>
      </c>
      <c r="F31" s="128">
        <f>9.5*5</f>
        <v>47.5</v>
      </c>
      <c r="G31" s="14">
        <v>119.54</v>
      </c>
      <c r="H31" s="12">
        <f t="shared" si="1"/>
        <v>5678.1500000000005</v>
      </c>
      <c r="I31" s="128">
        <v>6</v>
      </c>
      <c r="J31" s="13">
        <v>137.91999999999999</v>
      </c>
      <c r="K31" s="13">
        <f>I31*J31</f>
        <v>827.52</v>
      </c>
      <c r="L31" s="129"/>
      <c r="M31" s="13">
        <v>0</v>
      </c>
      <c r="N31" s="13">
        <f t="shared" si="3"/>
        <v>0</v>
      </c>
      <c r="O31" s="107"/>
      <c r="P31" s="107"/>
      <c r="Q31" s="107"/>
      <c r="R31" s="107"/>
      <c r="S31" s="107"/>
      <c r="T31" s="108"/>
      <c r="U31" s="107"/>
      <c r="V31" s="15">
        <f t="shared" si="4"/>
        <v>0</v>
      </c>
      <c r="W31" s="107"/>
      <c r="X31" s="107"/>
      <c r="Y31" s="16" t="s">
        <v>166</v>
      </c>
      <c r="Z31" s="17"/>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row>
    <row r="32" spans="1:72" ht="15.75">
      <c r="A32" s="260" t="s">
        <v>38</v>
      </c>
      <c r="B32" s="260"/>
      <c r="C32" s="260"/>
      <c r="D32" s="260"/>
      <c r="E32" s="124" t="s">
        <v>28</v>
      </c>
      <c r="F32" s="128"/>
      <c r="G32" s="14">
        <v>119.54</v>
      </c>
      <c r="H32" s="12">
        <f t="shared" si="1"/>
        <v>0</v>
      </c>
      <c r="I32" s="128"/>
      <c r="J32" s="13">
        <v>137.91999999999999</v>
      </c>
      <c r="K32" s="13">
        <f>I32*J32</f>
        <v>0</v>
      </c>
      <c r="L32" s="129"/>
      <c r="M32" s="13">
        <v>240.95</v>
      </c>
      <c r="N32" s="13">
        <f t="shared" si="3"/>
        <v>0</v>
      </c>
      <c r="O32" s="107"/>
      <c r="P32" s="107"/>
      <c r="Q32" s="107"/>
      <c r="R32" s="107"/>
      <c r="S32" s="107"/>
      <c r="T32" s="108"/>
      <c r="U32" s="107"/>
      <c r="V32" s="15">
        <f t="shared" si="4"/>
        <v>0</v>
      </c>
      <c r="W32" s="107"/>
      <c r="X32" s="107"/>
      <c r="Y32" s="16" t="s">
        <v>165</v>
      </c>
      <c r="Z32" s="17"/>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row>
    <row r="33" spans="1:72" ht="15.75">
      <c r="A33" s="260" t="s">
        <v>39</v>
      </c>
      <c r="B33" s="260"/>
      <c r="C33" s="260"/>
      <c r="D33" s="260"/>
      <c r="E33" s="124" t="s">
        <v>28</v>
      </c>
      <c r="F33" s="128"/>
      <c r="G33" s="14">
        <v>106.45</v>
      </c>
      <c r="H33" s="14">
        <f t="shared" si="1"/>
        <v>0</v>
      </c>
      <c r="I33" s="128"/>
      <c r="J33" s="13">
        <v>137.91999999999999</v>
      </c>
      <c r="K33" s="13">
        <f t="shared" si="2"/>
        <v>0</v>
      </c>
      <c r="L33" s="129"/>
      <c r="M33" s="13">
        <v>260.95</v>
      </c>
      <c r="N33" s="13">
        <f t="shared" si="3"/>
        <v>0</v>
      </c>
      <c r="O33" s="107"/>
      <c r="P33" s="107"/>
      <c r="Q33" s="107"/>
      <c r="R33" s="107"/>
      <c r="S33" s="107"/>
      <c r="T33" s="108"/>
      <c r="U33" s="107"/>
      <c r="V33" s="15">
        <f t="shared" si="4"/>
        <v>0</v>
      </c>
      <c r="W33" s="107"/>
      <c r="X33" s="107"/>
      <c r="Y33" s="16"/>
      <c r="Z33" s="17"/>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row>
    <row r="34" spans="1:72" s="100" customFormat="1" ht="15.75">
      <c r="A34" s="242" t="s">
        <v>40</v>
      </c>
      <c r="B34" s="243"/>
      <c r="C34" s="243"/>
      <c r="D34" s="244"/>
      <c r="E34" s="124" t="s">
        <v>28</v>
      </c>
      <c r="F34" s="128"/>
      <c r="G34" s="14">
        <v>106.45</v>
      </c>
      <c r="H34" s="14">
        <f t="shared" si="1"/>
        <v>0</v>
      </c>
      <c r="I34" s="128"/>
      <c r="J34" s="13">
        <v>122.4</v>
      </c>
      <c r="K34" s="13">
        <f t="shared" si="2"/>
        <v>0</v>
      </c>
      <c r="L34" s="129"/>
      <c r="M34" s="13"/>
      <c r="N34" s="13">
        <f t="shared" si="3"/>
        <v>0</v>
      </c>
      <c r="O34" s="107"/>
      <c r="P34" s="107"/>
      <c r="Q34" s="107"/>
      <c r="R34" s="107"/>
      <c r="S34" s="107"/>
      <c r="T34" s="108"/>
      <c r="U34" s="107"/>
      <c r="V34" s="15">
        <f t="shared" si="4"/>
        <v>0</v>
      </c>
      <c r="W34" s="107"/>
      <c r="X34" s="107"/>
      <c r="Y34" s="3"/>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s="100" customFormat="1" ht="15.75">
      <c r="A35" s="242" t="s">
        <v>41</v>
      </c>
      <c r="B35" s="243"/>
      <c r="C35" s="243"/>
      <c r="D35" s="244"/>
      <c r="E35" s="124" t="s">
        <v>28</v>
      </c>
      <c r="F35" s="128"/>
      <c r="G35" s="14">
        <v>106.54</v>
      </c>
      <c r="H35" s="14">
        <f t="shared" si="1"/>
        <v>0</v>
      </c>
      <c r="I35" s="128"/>
      <c r="J35" s="13">
        <v>122.4</v>
      </c>
      <c r="K35" s="13">
        <f t="shared" si="2"/>
        <v>0</v>
      </c>
      <c r="L35" s="129"/>
      <c r="M35" s="13">
        <v>198.17</v>
      </c>
      <c r="N35" s="13">
        <f t="shared" si="3"/>
        <v>0</v>
      </c>
      <c r="O35" s="107"/>
      <c r="P35" s="107"/>
      <c r="Q35" s="107"/>
      <c r="R35" s="107"/>
      <c r="S35" s="107"/>
      <c r="T35" s="107"/>
      <c r="U35" s="107"/>
      <c r="V35" s="15">
        <f t="shared" si="4"/>
        <v>0</v>
      </c>
      <c r="W35" s="107"/>
      <c r="X35" s="107"/>
      <c r="Y35" s="16" t="s">
        <v>167</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ht="15.75">
      <c r="A36" s="242" t="s">
        <v>42</v>
      </c>
      <c r="B36" s="243"/>
      <c r="C36" s="243"/>
      <c r="D36" s="244"/>
      <c r="E36" s="124" t="s">
        <v>28</v>
      </c>
      <c r="F36" s="128"/>
      <c r="G36" s="14">
        <v>100.42</v>
      </c>
      <c r="H36" s="14">
        <f>F36*G36</f>
        <v>0</v>
      </c>
      <c r="I36" s="128"/>
      <c r="J36" s="13">
        <v>122.4</v>
      </c>
      <c r="K36" s="13">
        <f t="shared" si="2"/>
        <v>0</v>
      </c>
      <c r="L36" s="129"/>
      <c r="M36" s="13">
        <v>0</v>
      </c>
      <c r="N36" s="13">
        <f t="shared" si="3"/>
        <v>0</v>
      </c>
      <c r="O36" s="109"/>
      <c r="P36" s="109"/>
      <c r="Q36" s="109"/>
      <c r="R36" s="109"/>
      <c r="S36" s="109"/>
      <c r="T36" s="109"/>
      <c r="U36" s="107"/>
      <c r="V36" s="15">
        <f t="shared" si="4"/>
        <v>0</v>
      </c>
      <c r="W36" s="107"/>
      <c r="X36" s="107"/>
      <c r="Y36" s="16"/>
      <c r="Z36" s="17"/>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row>
    <row r="37" spans="1:72" ht="15.75">
      <c r="A37" s="167" t="s">
        <v>169</v>
      </c>
      <c r="B37" s="168"/>
      <c r="C37" s="168"/>
      <c r="D37" s="169"/>
      <c r="E37" s="124" t="s">
        <v>28</v>
      </c>
      <c r="F37" s="128"/>
      <c r="G37" s="12">
        <v>209.25</v>
      </c>
      <c r="H37" s="12">
        <f t="shared" ref="H37:H43" si="5">F37*G37</f>
        <v>0</v>
      </c>
      <c r="I37" s="128"/>
      <c r="J37" s="13">
        <v>406</v>
      </c>
      <c r="K37" s="13">
        <f t="shared" si="2"/>
        <v>0</v>
      </c>
      <c r="L37" s="129"/>
      <c r="M37" s="13">
        <v>564.86</v>
      </c>
      <c r="N37" s="13">
        <f t="shared" si="3"/>
        <v>0</v>
      </c>
      <c r="O37" s="109"/>
      <c r="P37" s="109"/>
      <c r="Q37" s="109"/>
      <c r="R37" s="109"/>
      <c r="S37" s="109"/>
      <c r="T37" s="109"/>
      <c r="U37" s="107"/>
      <c r="V37" s="15">
        <v>0</v>
      </c>
      <c r="W37" s="107"/>
      <c r="X37" s="107"/>
      <c r="Y37" s="16" t="s">
        <v>170</v>
      </c>
      <c r="Z37" s="17"/>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row>
    <row r="38" spans="1:72" ht="15.75">
      <c r="A38" s="260" t="s">
        <v>27</v>
      </c>
      <c r="B38" s="260"/>
      <c r="C38" s="260"/>
      <c r="D38" s="260"/>
      <c r="E38" s="124" t="s">
        <v>28</v>
      </c>
      <c r="F38" s="128"/>
      <c r="G38" s="12">
        <v>0</v>
      </c>
      <c r="H38" s="12">
        <f t="shared" si="5"/>
        <v>0</v>
      </c>
      <c r="I38" s="128"/>
      <c r="J38" s="13">
        <v>0</v>
      </c>
      <c r="K38" s="13">
        <f t="shared" si="2"/>
        <v>0</v>
      </c>
      <c r="L38" s="129"/>
      <c r="M38" s="13">
        <v>0</v>
      </c>
      <c r="N38" s="13">
        <f t="shared" si="3"/>
        <v>0</v>
      </c>
      <c r="O38" s="107"/>
      <c r="P38" s="107"/>
      <c r="Q38" s="107"/>
      <c r="R38" s="107"/>
      <c r="S38" s="107"/>
      <c r="T38" s="107"/>
      <c r="U38" s="107"/>
      <c r="V38" s="15">
        <f>+O38+P38+Q38+R38+S38+T38+U38-W38-X38</f>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ht="15.75">
      <c r="A39" s="260" t="s">
        <v>29</v>
      </c>
      <c r="B39" s="260"/>
      <c r="C39" s="260"/>
      <c r="D39" s="260"/>
      <c r="E39" s="124" t="s">
        <v>28</v>
      </c>
      <c r="F39" s="128"/>
      <c r="G39" s="12">
        <v>339.75</v>
      </c>
      <c r="H39" s="12">
        <f t="shared" si="5"/>
        <v>0</v>
      </c>
      <c r="I39" s="128"/>
      <c r="J39" s="13">
        <v>325.79000000000002</v>
      </c>
      <c r="K39" s="13">
        <f t="shared" si="2"/>
        <v>0</v>
      </c>
      <c r="L39" s="129"/>
      <c r="M39" s="13">
        <v>488.68</v>
      </c>
      <c r="N39" s="13">
        <f t="shared" si="3"/>
        <v>0</v>
      </c>
      <c r="O39" s="107"/>
      <c r="P39" s="107"/>
      <c r="Q39" s="107"/>
      <c r="R39" s="107"/>
      <c r="S39" s="107"/>
      <c r="T39" s="107"/>
      <c r="U39" s="107"/>
      <c r="V39" s="15">
        <f>+O39+P39+Q39+R39+S39+T39+U39-W39-X39</f>
        <v>0</v>
      </c>
      <c r="W39" s="107"/>
      <c r="X39" s="107"/>
      <c r="Y39" s="16"/>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ht="15.75">
      <c r="A40" s="242" t="s">
        <v>43</v>
      </c>
      <c r="B40" s="243"/>
      <c r="C40" s="243"/>
      <c r="D40" s="244"/>
      <c r="E40" s="124" t="s">
        <v>28</v>
      </c>
      <c r="F40" s="128"/>
      <c r="G40" s="12">
        <v>339.75</v>
      </c>
      <c r="H40" s="12">
        <f t="shared" si="5"/>
        <v>0</v>
      </c>
      <c r="I40" s="128"/>
      <c r="J40" s="13">
        <v>325.79000000000002</v>
      </c>
      <c r="K40" s="13">
        <f t="shared" si="2"/>
        <v>0</v>
      </c>
      <c r="L40" s="129"/>
      <c r="M40" s="13">
        <v>488.68</v>
      </c>
      <c r="N40" s="13">
        <f t="shared" si="3"/>
        <v>0</v>
      </c>
      <c r="O40" s="107"/>
      <c r="P40" s="107"/>
      <c r="Q40" s="107"/>
      <c r="R40" s="107"/>
      <c r="S40" s="107"/>
      <c r="T40" s="107"/>
      <c r="U40" s="107"/>
      <c r="V40" s="15">
        <f t="shared" si="4"/>
        <v>0</v>
      </c>
      <c r="W40" s="107"/>
      <c r="X40" s="107"/>
      <c r="Y40" s="16"/>
      <c r="Z40" s="17"/>
      <c r="AA40" s="16"/>
      <c r="AB40" s="16"/>
      <c r="AC40" s="16"/>
      <c r="AD40" s="16"/>
      <c r="AE40" s="16"/>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row>
    <row r="41" spans="1:72" ht="15.75">
      <c r="A41" s="242" t="s">
        <v>44</v>
      </c>
      <c r="B41" s="243"/>
      <c r="C41" s="243"/>
      <c r="D41" s="244"/>
      <c r="E41" s="124" t="s">
        <v>28</v>
      </c>
      <c r="F41" s="128"/>
      <c r="G41" s="12">
        <v>339.75</v>
      </c>
      <c r="H41" s="12">
        <f t="shared" si="5"/>
        <v>0</v>
      </c>
      <c r="I41" s="128"/>
      <c r="J41" s="13">
        <v>325.79000000000002</v>
      </c>
      <c r="K41" s="13">
        <f t="shared" si="2"/>
        <v>0</v>
      </c>
      <c r="L41" s="129"/>
      <c r="M41" s="13">
        <v>488.68</v>
      </c>
      <c r="N41" s="13">
        <f t="shared" si="3"/>
        <v>0</v>
      </c>
      <c r="O41" s="107"/>
      <c r="P41" s="107"/>
      <c r="Q41" s="107"/>
      <c r="R41" s="107"/>
      <c r="S41" s="107"/>
      <c r="T41" s="107"/>
      <c r="U41" s="107"/>
      <c r="V41" s="15">
        <f t="shared" si="4"/>
        <v>0</v>
      </c>
      <c r="W41" s="107"/>
      <c r="X41" s="107"/>
      <c r="Y41" s="1"/>
      <c r="Z41" s="120"/>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row>
    <row r="42" spans="1:72" ht="15.75">
      <c r="A42" s="242" t="s">
        <v>45</v>
      </c>
      <c r="B42" s="243"/>
      <c r="C42" s="243"/>
      <c r="D42" s="244"/>
      <c r="E42" s="124" t="s">
        <v>28</v>
      </c>
      <c r="F42" s="128"/>
      <c r="G42" s="14">
        <v>650</v>
      </c>
      <c r="H42" s="14">
        <f t="shared" si="5"/>
        <v>0</v>
      </c>
      <c r="I42" s="128"/>
      <c r="J42" s="13">
        <f>G42*1.5</f>
        <v>975</v>
      </c>
      <c r="K42" s="13">
        <f t="shared" si="2"/>
        <v>0</v>
      </c>
      <c r="L42" s="129"/>
      <c r="M42" s="13">
        <v>1747.46</v>
      </c>
      <c r="N42" s="13">
        <f t="shared" si="3"/>
        <v>0</v>
      </c>
      <c r="O42" s="107"/>
      <c r="P42" s="107"/>
      <c r="Q42" s="107"/>
      <c r="R42" s="107"/>
      <c r="S42" s="107"/>
      <c r="T42" s="107"/>
      <c r="U42" s="107"/>
      <c r="V42" s="15">
        <f t="shared" si="4"/>
        <v>0</v>
      </c>
      <c r="W42" s="107"/>
      <c r="X42" s="107"/>
      <c r="Y42" s="1"/>
      <c r="Z42" s="120"/>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row>
    <row r="43" spans="1:72" ht="15.75">
      <c r="A43" s="242" t="s">
        <v>46</v>
      </c>
      <c r="B43" s="243"/>
      <c r="C43" s="243"/>
      <c r="D43" s="244"/>
      <c r="E43" s="124" t="s">
        <v>28</v>
      </c>
      <c r="F43" s="128"/>
      <c r="G43" s="14"/>
      <c r="H43" s="14">
        <f t="shared" si="5"/>
        <v>0</v>
      </c>
      <c r="I43" s="128"/>
      <c r="J43" s="13">
        <f t="shared" ref="J43" si="6">G43*1.5</f>
        <v>0</v>
      </c>
      <c r="K43" s="13">
        <f t="shared" si="2"/>
        <v>0</v>
      </c>
      <c r="L43" s="129"/>
      <c r="M43" s="13">
        <f t="shared" ref="M43" si="7">G43*2.25</f>
        <v>0</v>
      </c>
      <c r="N43" s="13">
        <f t="shared" si="3"/>
        <v>0</v>
      </c>
      <c r="O43" s="107"/>
      <c r="P43" s="107"/>
      <c r="Q43" s="107"/>
      <c r="R43" s="107"/>
      <c r="S43" s="107"/>
      <c r="T43" s="107"/>
      <c r="U43" s="107"/>
      <c r="V43" s="15">
        <f t="shared" si="4"/>
        <v>0</v>
      </c>
      <c r="W43" s="107"/>
      <c r="X43" s="107"/>
      <c r="Y43" s="1"/>
      <c r="Z43" s="120"/>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row>
    <row r="44" spans="1:72" ht="15.75">
      <c r="A44" s="7"/>
      <c r="B44" s="7"/>
      <c r="C44" s="7"/>
      <c r="D44" s="7"/>
      <c r="E44" s="7"/>
      <c r="F44" s="7">
        <f>V44</f>
        <v>0</v>
      </c>
      <c r="G44" s="6" t="s">
        <v>47</v>
      </c>
      <c r="H44" s="19">
        <f>SUM(H21:H43)</f>
        <v>40953.549999999996</v>
      </c>
      <c r="I44" s="103"/>
      <c r="J44" s="6" t="s">
        <v>48</v>
      </c>
      <c r="K44" s="6">
        <f>SUM(K21:K43)</f>
        <v>5300.58</v>
      </c>
      <c r="L44" s="145"/>
      <c r="M44" s="21" t="s">
        <v>48</v>
      </c>
      <c r="N44" s="6">
        <f>SUM(N21:N43)</f>
        <v>0</v>
      </c>
      <c r="O44" s="16"/>
      <c r="P44" s="16"/>
      <c r="Q44" s="16"/>
      <c r="R44" s="16"/>
      <c r="S44" s="16"/>
      <c r="T44" s="16"/>
      <c r="U44" s="16"/>
      <c r="V44" s="16"/>
      <c r="W44" s="16"/>
      <c r="X44" s="16"/>
      <c r="Y44" s="1"/>
      <c r="Z44" s="120"/>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row>
    <row r="45" spans="1:72" ht="15.75">
      <c r="A45" s="7"/>
      <c r="B45" s="7"/>
      <c r="C45" s="7"/>
      <c r="D45" s="7"/>
      <c r="E45" s="7"/>
      <c r="F45" s="7"/>
      <c r="G45" s="6" t="s">
        <v>49</v>
      </c>
      <c r="H45" s="19">
        <f>H44+K44+N44</f>
        <v>46254.13</v>
      </c>
      <c r="I45" s="22"/>
      <c r="J45" s="22"/>
      <c r="K45" s="22"/>
      <c r="L45" s="7"/>
      <c r="M45" s="23"/>
      <c r="N45" s="22"/>
      <c r="O45" s="16"/>
      <c r="P45" s="16"/>
      <c r="Q45" s="16"/>
      <c r="R45" s="16"/>
      <c r="S45" s="16"/>
      <c r="T45" s="16"/>
      <c r="U45" s="16"/>
      <c r="V45" s="16"/>
      <c r="W45" s="16"/>
      <c r="X45" s="16"/>
      <c r="Y45" s="1"/>
      <c r="Z45" s="120"/>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row>
    <row r="46" spans="1:72" ht="15.75">
      <c r="A46" s="281" t="s">
        <v>50</v>
      </c>
      <c r="B46" s="281"/>
      <c r="C46" s="281"/>
      <c r="D46" s="281"/>
      <c r="E46" s="24"/>
      <c r="F46" s="25"/>
      <c r="G46" s="26" t="s">
        <v>51</v>
      </c>
      <c r="H46" s="6">
        <f>+H45*0.06</f>
        <v>2775.2477999999996</v>
      </c>
      <c r="I46" s="22"/>
      <c r="J46" s="7"/>
      <c r="K46" s="7"/>
      <c r="L46" s="7"/>
      <c r="M46" s="7"/>
      <c r="N46" s="7"/>
      <c r="O46" s="16"/>
      <c r="P46" s="16"/>
      <c r="Q46" s="16"/>
      <c r="R46" s="16"/>
      <c r="S46" s="16"/>
      <c r="T46" s="16"/>
      <c r="U46" s="16"/>
      <c r="V46" s="16"/>
      <c r="W46" s="16"/>
      <c r="X46" s="16"/>
      <c r="Y46" s="1"/>
      <c r="Z46" s="120"/>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row>
    <row r="47" spans="1:72" ht="15.75">
      <c r="A47" s="173"/>
      <c r="B47" s="173"/>
      <c r="C47" s="173"/>
      <c r="D47" s="173"/>
      <c r="E47" s="7"/>
      <c r="F47" s="7"/>
      <c r="G47" s="176"/>
      <c r="H47" s="22"/>
      <c r="I47" s="174"/>
      <c r="J47" s="7"/>
      <c r="K47" s="7"/>
      <c r="L47" s="7"/>
      <c r="M47" s="7"/>
      <c r="N47" s="7"/>
      <c r="O47" s="16"/>
      <c r="P47" s="16"/>
      <c r="Q47" s="16"/>
      <c r="R47" s="16"/>
      <c r="S47" s="16"/>
      <c r="T47" s="16"/>
      <c r="U47" s="16"/>
      <c r="V47" s="16"/>
      <c r="W47" s="16"/>
      <c r="X47" s="16"/>
      <c r="Y47" s="1"/>
      <c r="Z47" s="120"/>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row>
    <row r="48" spans="1:72" ht="15.75">
      <c r="A48" s="37"/>
      <c r="B48" s="37"/>
      <c r="C48" s="37"/>
      <c r="D48" s="37"/>
      <c r="E48" s="7"/>
      <c r="F48" s="7"/>
      <c r="G48" s="176"/>
      <c r="H48" s="22"/>
      <c r="I48" s="22"/>
      <c r="J48" s="7"/>
      <c r="K48" s="7"/>
      <c r="L48" s="7"/>
      <c r="M48" s="7"/>
      <c r="N48" s="7"/>
      <c r="O48" s="16"/>
      <c r="P48" s="16"/>
      <c r="Q48" s="16"/>
      <c r="R48" s="16"/>
      <c r="S48" s="16"/>
      <c r="T48" s="16"/>
      <c r="U48" s="16"/>
      <c r="V48" s="16"/>
      <c r="W48" s="16"/>
      <c r="X48" s="16"/>
      <c r="Y48" s="1"/>
      <c r="Z48" s="120"/>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row>
    <row r="49" spans="1:72" ht="15.75">
      <c r="A49" s="262" t="s">
        <v>52</v>
      </c>
      <c r="B49" s="262"/>
      <c r="C49" s="262"/>
      <c r="D49" s="262"/>
      <c r="E49" s="7"/>
      <c r="F49" s="7"/>
      <c r="G49" s="38"/>
      <c r="H49" s="22"/>
      <c r="I49" s="22"/>
      <c r="J49" s="7"/>
      <c r="K49" s="7"/>
      <c r="L49" s="7"/>
      <c r="M49" s="7"/>
      <c r="N49" s="7"/>
      <c r="O49" s="16"/>
      <c r="P49" s="16"/>
      <c r="Q49" s="16"/>
      <c r="R49" s="16"/>
      <c r="S49" s="16"/>
      <c r="T49" s="16"/>
      <c r="U49" s="16"/>
      <c r="V49" s="16"/>
      <c r="W49" s="16"/>
      <c r="X49" s="16"/>
      <c r="Y49" s="1"/>
      <c r="Z49" s="120"/>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row>
    <row r="50" spans="1:72" ht="15.75">
      <c r="A50" s="255" t="s">
        <v>7</v>
      </c>
      <c r="B50" s="255"/>
      <c r="C50" s="255"/>
      <c r="D50" s="255"/>
      <c r="E50" s="28" t="s">
        <v>8</v>
      </c>
      <c r="F50" s="175" t="s">
        <v>9</v>
      </c>
      <c r="G50" s="175" t="s">
        <v>10</v>
      </c>
      <c r="H50" s="175" t="s">
        <v>0</v>
      </c>
      <c r="I50" s="38"/>
      <c r="J50" s="118" t="s">
        <v>53</v>
      </c>
      <c r="K50" s="118" t="s">
        <v>54</v>
      </c>
      <c r="L50" s="118" t="s">
        <v>55</v>
      </c>
      <c r="M50" s="118" t="s">
        <v>56</v>
      </c>
      <c r="N50" s="16"/>
      <c r="O50" s="16"/>
      <c r="P50" s="16"/>
      <c r="Q50" s="16"/>
      <c r="R50" s="16"/>
      <c r="S50" s="16"/>
      <c r="T50" s="16"/>
      <c r="U50" s="16"/>
      <c r="V50" s="16"/>
      <c r="W50" s="16"/>
      <c r="X50" s="16"/>
      <c r="Y50" s="1"/>
      <c r="Z50" s="120"/>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row>
    <row r="51" spans="1:72" ht="33.6" customHeight="1">
      <c r="A51" s="257" t="s">
        <v>133</v>
      </c>
      <c r="B51" s="258"/>
      <c r="C51" s="258"/>
      <c r="D51" s="258"/>
      <c r="E51" s="31" t="s">
        <v>57</v>
      </c>
      <c r="F51" s="146">
        <v>0</v>
      </c>
      <c r="G51" s="127">
        <v>150</v>
      </c>
      <c r="H51" s="127">
        <f t="shared" ref="H51:H57" si="8">F51*G51</f>
        <v>0</v>
      </c>
      <c r="I51" s="30"/>
      <c r="J51" s="31"/>
      <c r="K51" s="31"/>
      <c r="L51" s="31"/>
      <c r="M51" s="31">
        <f>J51+K51+L51</f>
        <v>0</v>
      </c>
      <c r="N51" s="16"/>
      <c r="O51" s="16"/>
      <c r="P51" s="16"/>
      <c r="Q51" s="16"/>
      <c r="R51" s="16"/>
      <c r="S51" s="16"/>
      <c r="T51" s="16"/>
      <c r="U51" s="16"/>
      <c r="V51" s="16"/>
      <c r="W51" s="16"/>
      <c r="X51" s="16"/>
      <c r="Y51" s="1"/>
      <c r="Z51" s="120"/>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row>
    <row r="52" spans="1:72" ht="33.6" customHeight="1">
      <c r="A52" s="257" t="s">
        <v>134</v>
      </c>
      <c r="B52" s="258"/>
      <c r="C52" s="258"/>
      <c r="D52" s="258"/>
      <c r="E52" s="31" t="s">
        <v>57</v>
      </c>
      <c r="F52" s="146">
        <v>0</v>
      </c>
      <c r="G52" s="127">
        <v>150</v>
      </c>
      <c r="H52" s="127">
        <f t="shared" si="8"/>
        <v>0</v>
      </c>
      <c r="I52" s="30"/>
      <c r="J52" s="31"/>
      <c r="K52" s="31"/>
      <c r="L52" s="31"/>
      <c r="M52" s="31">
        <f>J52+K52+L52</f>
        <v>0</v>
      </c>
      <c r="N52" s="16"/>
      <c r="O52" s="16"/>
      <c r="P52" s="16"/>
      <c r="Q52" s="16"/>
      <c r="R52" s="16"/>
      <c r="S52" s="16"/>
      <c r="T52" s="16"/>
      <c r="U52" s="16"/>
      <c r="V52" s="16"/>
      <c r="W52" s="16"/>
      <c r="X52" s="16"/>
      <c r="Y52" s="1"/>
      <c r="Z52" s="120"/>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row>
    <row r="53" spans="1:72" ht="33.6" customHeight="1">
      <c r="A53" s="257" t="s">
        <v>58</v>
      </c>
      <c r="B53" s="258"/>
      <c r="C53" s="258"/>
      <c r="D53" s="258"/>
      <c r="E53" s="31" t="s">
        <v>57</v>
      </c>
      <c r="F53" s="146">
        <v>0</v>
      </c>
      <c r="G53" s="127">
        <v>60</v>
      </c>
      <c r="H53" s="127">
        <f t="shared" si="8"/>
        <v>0</v>
      </c>
      <c r="I53" s="30"/>
      <c r="J53" s="31"/>
      <c r="K53" s="31"/>
      <c r="L53" s="31"/>
      <c r="M53" s="31">
        <f>J53+K53+L53</f>
        <v>0</v>
      </c>
      <c r="N53" s="16"/>
      <c r="O53" s="16"/>
      <c r="P53" s="16"/>
      <c r="Q53" s="16"/>
      <c r="R53" s="16"/>
      <c r="S53" s="16"/>
      <c r="T53" s="16"/>
      <c r="U53" s="16"/>
      <c r="V53" s="16"/>
      <c r="W53" s="16"/>
      <c r="X53" s="16"/>
      <c r="Y53" s="1"/>
      <c r="Z53" s="120"/>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row>
    <row r="54" spans="1:72" ht="33.6" customHeight="1">
      <c r="A54" s="257" t="s">
        <v>135</v>
      </c>
      <c r="B54" s="258"/>
      <c r="C54" s="258"/>
      <c r="D54" s="258"/>
      <c r="E54" s="31" t="s">
        <v>57</v>
      </c>
      <c r="F54" s="146">
        <v>0</v>
      </c>
      <c r="G54" s="127">
        <v>120</v>
      </c>
      <c r="H54" s="127">
        <f t="shared" si="8"/>
        <v>0</v>
      </c>
      <c r="I54" s="30"/>
      <c r="J54" s="31"/>
      <c r="K54" s="31"/>
      <c r="L54" s="31"/>
      <c r="M54" s="31">
        <f>J54+K54+L54</f>
        <v>0</v>
      </c>
      <c r="N54" s="16"/>
      <c r="O54" s="16"/>
      <c r="P54" s="16"/>
      <c r="Q54" s="16"/>
      <c r="R54" s="16"/>
      <c r="S54" s="16"/>
      <c r="T54" s="16"/>
      <c r="U54" s="16"/>
      <c r="V54" s="16"/>
      <c r="W54" s="16"/>
      <c r="X54" s="16"/>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33.6" customHeight="1">
      <c r="A55" s="257"/>
      <c r="B55" s="258"/>
      <c r="C55" s="258"/>
      <c r="D55" s="258"/>
      <c r="E55" s="31" t="s">
        <v>57</v>
      </c>
      <c r="F55" s="146">
        <v>0</v>
      </c>
      <c r="G55" s="127"/>
      <c r="H55" s="127">
        <f t="shared" si="8"/>
        <v>0</v>
      </c>
      <c r="I55" s="30"/>
      <c r="J55" s="31"/>
      <c r="K55" s="31"/>
      <c r="L55" s="31"/>
      <c r="M55" s="31">
        <f t="shared" ref="M55:M57" si="9">J55+K55+L55</f>
        <v>0</v>
      </c>
      <c r="N55" s="16"/>
      <c r="O55" s="16"/>
      <c r="P55" s="16"/>
      <c r="Q55" s="16"/>
      <c r="R55" s="16"/>
      <c r="S55" s="16"/>
      <c r="T55" s="16"/>
      <c r="U55" s="16"/>
      <c r="V55" s="16"/>
      <c r="W55" s="16"/>
      <c r="X55" s="16"/>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33.6" customHeight="1">
      <c r="A56" s="257"/>
      <c r="B56" s="258"/>
      <c r="C56" s="258"/>
      <c r="D56" s="258"/>
      <c r="E56" s="31" t="s">
        <v>59</v>
      </c>
      <c r="F56" s="146">
        <v>0</v>
      </c>
      <c r="G56" s="127"/>
      <c r="H56" s="127">
        <f t="shared" si="8"/>
        <v>0</v>
      </c>
      <c r="I56" s="30"/>
      <c r="J56" s="31"/>
      <c r="K56" s="31"/>
      <c r="L56" s="31"/>
      <c r="M56" s="31">
        <f t="shared" si="9"/>
        <v>0</v>
      </c>
      <c r="N56" s="16"/>
      <c r="O56" s="16"/>
      <c r="P56" s="16"/>
      <c r="Q56" s="16"/>
      <c r="R56" s="16"/>
      <c r="S56" s="16"/>
      <c r="T56" s="16"/>
      <c r="U56" s="16"/>
      <c r="V56" s="16"/>
      <c r="W56" s="16"/>
      <c r="X56" s="16"/>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33.6" customHeight="1">
      <c r="A57" s="257" t="s">
        <v>60</v>
      </c>
      <c r="B57" s="258"/>
      <c r="C57" s="258"/>
      <c r="D57" s="258"/>
      <c r="E57" s="31" t="s">
        <v>61</v>
      </c>
      <c r="F57" s="146">
        <v>0</v>
      </c>
      <c r="G57" s="127">
        <v>2.5</v>
      </c>
      <c r="H57" s="127">
        <f t="shared" si="8"/>
        <v>0</v>
      </c>
      <c r="I57" s="30"/>
      <c r="J57" s="31"/>
      <c r="K57" s="31"/>
      <c r="L57" s="31"/>
      <c r="M57" s="31">
        <f t="shared" si="9"/>
        <v>0</v>
      </c>
      <c r="N57" s="16"/>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16"/>
      <c r="B58" s="16"/>
      <c r="C58" s="16"/>
      <c r="D58" s="16"/>
      <c r="E58" s="16"/>
      <c r="F58" s="16"/>
      <c r="G58" s="34" t="s">
        <v>62</v>
      </c>
      <c r="H58" s="34">
        <f>SUM(H51:H57)</f>
        <v>0</v>
      </c>
      <c r="I58" s="22"/>
      <c r="J58" s="16"/>
      <c r="K58" s="16"/>
      <c r="L58" s="16"/>
      <c r="M58" s="139"/>
      <c r="N58" s="16"/>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16"/>
      <c r="B59" s="16"/>
      <c r="C59" s="16"/>
      <c r="D59" s="16"/>
      <c r="E59" s="16"/>
      <c r="F59" s="16"/>
      <c r="G59" s="118" t="s">
        <v>82</v>
      </c>
      <c r="H59" s="34">
        <f>H58+H45+H17</f>
        <v>46254.13</v>
      </c>
      <c r="I59" s="134"/>
      <c r="J59" s="62"/>
      <c r="K59" s="16"/>
      <c r="L59" s="16"/>
      <c r="M59" s="16"/>
      <c r="N59" s="16"/>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3" t="s">
        <v>83</v>
      </c>
      <c r="B60" s="7"/>
      <c r="C60" s="7"/>
      <c r="D60" s="16"/>
      <c r="E60" s="16"/>
      <c r="F60" s="16"/>
      <c r="G60" s="1"/>
      <c r="H60" s="42"/>
      <c r="I60" s="9"/>
      <c r="J60" s="62"/>
      <c r="K60" s="7"/>
      <c r="L60" s="16"/>
      <c r="M60" s="16"/>
      <c r="N60" s="16"/>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56" t="s">
        <v>7</v>
      </c>
      <c r="B61" s="256"/>
      <c r="C61" s="256"/>
      <c r="D61" s="256"/>
      <c r="E61" s="43" t="s">
        <v>8</v>
      </c>
      <c r="F61" s="119" t="s">
        <v>9</v>
      </c>
      <c r="G61" s="119" t="s">
        <v>10</v>
      </c>
      <c r="H61" s="44" t="s">
        <v>0</v>
      </c>
      <c r="I61" s="45" t="s">
        <v>84</v>
      </c>
      <c r="J61" s="46"/>
      <c r="K61" s="46" t="s">
        <v>85</v>
      </c>
      <c r="L61" s="47"/>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36" t="s">
        <v>86</v>
      </c>
      <c r="B62" s="237"/>
      <c r="C62" s="237"/>
      <c r="D62" s="237"/>
      <c r="E62" s="123" t="s">
        <v>87</v>
      </c>
      <c r="F62" s="128">
        <v>0.3</v>
      </c>
      <c r="G62" s="36">
        <v>2200</v>
      </c>
      <c r="H62" s="48">
        <f>(F62*G62)</f>
        <v>660</v>
      </c>
      <c r="I62" s="49"/>
      <c r="J62" s="50"/>
      <c r="K62" s="51"/>
      <c r="L62" s="62"/>
      <c r="M62" s="16"/>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15.75">
      <c r="A63" s="236" t="s">
        <v>88</v>
      </c>
      <c r="B63" s="237"/>
      <c r="C63" s="237"/>
      <c r="D63" s="237"/>
      <c r="E63" s="123" t="s">
        <v>87</v>
      </c>
      <c r="F63" s="128"/>
      <c r="G63" s="36">
        <v>2000</v>
      </c>
      <c r="H63" s="48">
        <f t="shared" ref="H63:H84" si="10">(F63*G63)</f>
        <v>0</v>
      </c>
      <c r="I63" s="49"/>
      <c r="J63" s="50"/>
      <c r="K63" s="51"/>
      <c r="L63" s="62"/>
      <c r="M63" s="16"/>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15.75">
      <c r="A64" s="236" t="s">
        <v>89</v>
      </c>
      <c r="B64" s="237"/>
      <c r="C64" s="237"/>
      <c r="D64" s="237"/>
      <c r="E64" s="123" t="s">
        <v>87</v>
      </c>
      <c r="F64" s="128"/>
      <c r="G64" s="36">
        <v>7000</v>
      </c>
      <c r="H64" s="48">
        <f t="shared" si="10"/>
        <v>0</v>
      </c>
      <c r="I64" s="49"/>
      <c r="J64" s="50"/>
      <c r="K64" s="51"/>
      <c r="L64" s="62"/>
      <c r="M64" s="16"/>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15.75">
      <c r="A65" s="236" t="s">
        <v>90</v>
      </c>
      <c r="B65" s="237"/>
      <c r="C65" s="237"/>
      <c r="D65" s="237"/>
      <c r="E65" s="123" t="s">
        <v>87</v>
      </c>
      <c r="F65" s="128"/>
      <c r="G65" s="36">
        <v>15200</v>
      </c>
      <c r="H65" s="48">
        <f t="shared" si="10"/>
        <v>0</v>
      </c>
      <c r="I65" s="49"/>
      <c r="J65" s="50"/>
      <c r="K65" s="51"/>
      <c r="L65" s="62"/>
      <c r="M65" s="16"/>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15.75">
      <c r="A66" s="236" t="s">
        <v>91</v>
      </c>
      <c r="B66" s="237"/>
      <c r="C66" s="237"/>
      <c r="D66" s="237"/>
      <c r="E66" s="123" t="s">
        <v>87</v>
      </c>
      <c r="F66" s="128"/>
      <c r="G66" s="36">
        <v>2200</v>
      </c>
      <c r="H66" s="48">
        <f t="shared" si="10"/>
        <v>0</v>
      </c>
      <c r="I66" s="55"/>
      <c r="J66" s="50"/>
      <c r="K66" s="51"/>
      <c r="L66" s="62"/>
      <c r="M66" s="16"/>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15.75">
      <c r="A67" s="236" t="s">
        <v>92</v>
      </c>
      <c r="B67" s="237"/>
      <c r="C67" s="237"/>
      <c r="D67" s="237"/>
      <c r="E67" s="123" t="s">
        <v>87</v>
      </c>
      <c r="F67" s="128"/>
      <c r="G67" s="36">
        <v>2000</v>
      </c>
      <c r="H67" s="48">
        <f t="shared" si="10"/>
        <v>0</v>
      </c>
      <c r="I67" s="49"/>
      <c r="J67" s="50"/>
      <c r="K67" s="51"/>
      <c r="L67" s="62"/>
      <c r="M67" s="16"/>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15.75">
      <c r="A68" s="236" t="s">
        <v>93</v>
      </c>
      <c r="B68" s="237"/>
      <c r="C68" s="237"/>
      <c r="D68" s="237"/>
      <c r="E68" s="123" t="s">
        <v>87</v>
      </c>
      <c r="F68" s="128"/>
      <c r="G68" s="36">
        <v>2500</v>
      </c>
      <c r="H68" s="48">
        <f t="shared" si="10"/>
        <v>0</v>
      </c>
      <c r="I68" s="55"/>
      <c r="J68" s="50"/>
      <c r="K68" s="51"/>
      <c r="L68" s="62"/>
      <c r="M68" s="16"/>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15.75">
      <c r="A69" s="236" t="s">
        <v>94</v>
      </c>
      <c r="B69" s="237"/>
      <c r="C69" s="237"/>
      <c r="D69" s="237"/>
      <c r="E69" s="123" t="s">
        <v>87</v>
      </c>
      <c r="F69" s="128"/>
      <c r="G69" s="36">
        <v>1600</v>
      </c>
      <c r="H69" s="48">
        <f t="shared" si="10"/>
        <v>0</v>
      </c>
      <c r="I69" s="49"/>
      <c r="J69" s="50"/>
      <c r="K69" s="51"/>
      <c r="L69" s="62"/>
      <c r="M69" s="16"/>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236" t="s">
        <v>95</v>
      </c>
      <c r="B70" s="237"/>
      <c r="C70" s="237"/>
      <c r="D70" s="237"/>
      <c r="E70" s="123" t="s">
        <v>87</v>
      </c>
      <c r="F70" s="128"/>
      <c r="G70" s="36">
        <v>1100</v>
      </c>
      <c r="H70" s="48">
        <f t="shared" si="10"/>
        <v>0</v>
      </c>
      <c r="I70" s="49"/>
      <c r="J70" s="50"/>
      <c r="K70" s="51"/>
      <c r="L70" s="62"/>
      <c r="M70" s="16"/>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36" t="s">
        <v>96</v>
      </c>
      <c r="B71" s="237"/>
      <c r="C71" s="237"/>
      <c r="D71" s="237"/>
      <c r="E71" s="123" t="s">
        <v>87</v>
      </c>
      <c r="F71" s="128"/>
      <c r="G71" s="36">
        <v>2700</v>
      </c>
      <c r="H71" s="48">
        <f t="shared" si="10"/>
        <v>0</v>
      </c>
      <c r="I71" s="59"/>
      <c r="J71" s="50"/>
      <c r="K71" s="51"/>
      <c r="L71" s="62"/>
      <c r="M71" s="16"/>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36" t="s">
        <v>97</v>
      </c>
      <c r="B72" s="237"/>
      <c r="C72" s="237"/>
      <c r="D72" s="237"/>
      <c r="E72" s="123" t="s">
        <v>87</v>
      </c>
      <c r="F72" s="128"/>
      <c r="G72" s="36">
        <v>2500</v>
      </c>
      <c r="H72" s="48">
        <f t="shared" si="10"/>
        <v>0</v>
      </c>
      <c r="I72" s="59"/>
      <c r="J72" s="50"/>
      <c r="K72" s="51"/>
      <c r="L72" s="62"/>
      <c r="M72" s="16"/>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15.75">
      <c r="A73" s="236" t="s">
        <v>98</v>
      </c>
      <c r="B73" s="237"/>
      <c r="C73" s="237"/>
      <c r="D73" s="237"/>
      <c r="E73" s="123" t="s">
        <v>87</v>
      </c>
      <c r="F73" s="128"/>
      <c r="G73" s="36">
        <v>13373</v>
      </c>
      <c r="H73" s="48">
        <f t="shared" si="10"/>
        <v>0</v>
      </c>
      <c r="I73" s="59"/>
      <c r="J73" s="50"/>
      <c r="K73" s="51"/>
      <c r="L73" s="62"/>
      <c r="M73" s="16"/>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15.75">
      <c r="A74" s="236" t="s">
        <v>99</v>
      </c>
      <c r="B74" s="237"/>
      <c r="C74" s="237"/>
      <c r="D74" s="237"/>
      <c r="E74" s="123" t="s">
        <v>87</v>
      </c>
      <c r="F74" s="128"/>
      <c r="G74" s="36">
        <v>800</v>
      </c>
      <c r="H74" s="48">
        <f t="shared" si="10"/>
        <v>0</v>
      </c>
      <c r="I74" s="59"/>
      <c r="J74" s="50"/>
      <c r="K74" s="51"/>
      <c r="L74" s="62"/>
      <c r="M74" s="16"/>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236" t="s">
        <v>156</v>
      </c>
      <c r="B75" s="237"/>
      <c r="C75" s="237"/>
      <c r="D75" s="237"/>
      <c r="E75" s="4" t="s">
        <v>87</v>
      </c>
      <c r="F75" s="128"/>
      <c r="G75" s="31">
        <v>1900</v>
      </c>
      <c r="H75" s="60">
        <f t="shared" si="10"/>
        <v>0</v>
      </c>
      <c r="I75" s="61"/>
      <c r="J75" s="50"/>
      <c r="K75" s="51"/>
      <c r="L75" s="62"/>
      <c r="M75" s="16"/>
      <c r="N75" s="16"/>
      <c r="O75" s="16"/>
      <c r="P75" s="16"/>
      <c r="Q75" s="16"/>
      <c r="R75" s="16"/>
      <c r="S75" s="16"/>
      <c r="T75" s="16"/>
      <c r="U75" s="16"/>
      <c r="V75" s="16"/>
      <c r="W75" s="16"/>
      <c r="X75" s="16"/>
      <c r="Y75" s="16"/>
      <c r="Z75" s="17"/>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row>
    <row r="76" spans="1:72" ht="15.75">
      <c r="A76" s="236" t="s">
        <v>101</v>
      </c>
      <c r="B76" s="237"/>
      <c r="C76" s="237"/>
      <c r="D76" s="237"/>
      <c r="E76" s="123" t="s">
        <v>87</v>
      </c>
      <c r="F76" s="128"/>
      <c r="G76" s="36">
        <v>2000</v>
      </c>
      <c r="H76" s="48">
        <f t="shared" si="10"/>
        <v>0</v>
      </c>
      <c r="I76" s="59"/>
      <c r="J76" s="50"/>
      <c r="K76" s="51"/>
      <c r="L76" s="62"/>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36" t="s">
        <v>102</v>
      </c>
      <c r="B77" s="237"/>
      <c r="C77" s="237"/>
      <c r="D77" s="237"/>
      <c r="E77" s="123" t="s">
        <v>87</v>
      </c>
      <c r="F77" s="128"/>
      <c r="G77" s="36">
        <v>200</v>
      </c>
      <c r="H77" s="48">
        <f t="shared" si="10"/>
        <v>0</v>
      </c>
      <c r="I77" s="59"/>
      <c r="J77" s="50"/>
      <c r="K77" s="51"/>
      <c r="L77" s="62"/>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15.75">
      <c r="A78" s="236" t="s">
        <v>103</v>
      </c>
      <c r="B78" s="237"/>
      <c r="C78" s="237"/>
      <c r="D78" s="237"/>
      <c r="E78" s="123" t="s">
        <v>87</v>
      </c>
      <c r="F78" s="128"/>
      <c r="G78" s="36">
        <v>1100</v>
      </c>
      <c r="H78" s="48">
        <f t="shared" si="10"/>
        <v>0</v>
      </c>
      <c r="I78" s="59"/>
      <c r="J78" s="50"/>
      <c r="K78" s="51"/>
      <c r="L78" s="62"/>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15.75">
      <c r="A79" s="236" t="s">
        <v>104</v>
      </c>
      <c r="B79" s="237"/>
      <c r="C79" s="237"/>
      <c r="D79" s="237"/>
      <c r="E79" s="123" t="s">
        <v>87</v>
      </c>
      <c r="F79" s="128"/>
      <c r="G79" s="36">
        <v>2200</v>
      </c>
      <c r="H79" s="48">
        <f t="shared" si="10"/>
        <v>0</v>
      </c>
      <c r="I79" s="59"/>
      <c r="J79" s="50"/>
      <c r="K79" s="51"/>
      <c r="L79" s="62"/>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236" t="s">
        <v>105</v>
      </c>
      <c r="B80" s="237"/>
      <c r="C80" s="237"/>
      <c r="D80" s="237"/>
      <c r="E80" s="4" t="s">
        <v>87</v>
      </c>
      <c r="F80" s="128"/>
      <c r="G80" s="31">
        <v>1420</v>
      </c>
      <c r="H80" s="60">
        <f t="shared" si="10"/>
        <v>0</v>
      </c>
      <c r="I80" s="64"/>
      <c r="J80" s="50"/>
      <c r="K80" s="51"/>
      <c r="L80" s="62"/>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236" t="s">
        <v>153</v>
      </c>
      <c r="B81" s="237"/>
      <c r="C81" s="237"/>
      <c r="D81" s="237"/>
      <c r="E81" s="4" t="s">
        <v>87</v>
      </c>
      <c r="F81" s="128"/>
      <c r="G81" s="31">
        <v>15200</v>
      </c>
      <c r="H81" s="60">
        <f t="shared" si="10"/>
        <v>0</v>
      </c>
      <c r="I81" s="166"/>
      <c r="J81" s="66"/>
      <c r="K81" s="67"/>
      <c r="L81" s="62"/>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36" t="s">
        <v>155</v>
      </c>
      <c r="B82" s="237"/>
      <c r="C82" s="237"/>
      <c r="D82" s="237"/>
      <c r="E82" s="4" t="s">
        <v>87</v>
      </c>
      <c r="F82" s="128"/>
      <c r="G82" s="31">
        <v>5800</v>
      </c>
      <c r="H82" s="60">
        <f t="shared" si="10"/>
        <v>0</v>
      </c>
      <c r="I82" s="166"/>
      <c r="J82" s="66"/>
      <c r="K82" s="67"/>
      <c r="L82" s="62"/>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36"/>
      <c r="B83" s="237"/>
      <c r="C83" s="237"/>
      <c r="D83" s="237"/>
      <c r="E83" s="4" t="s">
        <v>87</v>
      </c>
      <c r="F83" s="128"/>
      <c r="G83" s="31"/>
      <c r="H83" s="60">
        <f t="shared" si="10"/>
        <v>0</v>
      </c>
      <c r="I83" s="166"/>
      <c r="J83" s="66"/>
      <c r="K83" s="67"/>
      <c r="L83" s="62"/>
      <c r="M83" s="16"/>
      <c r="N83" s="16"/>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15.75">
      <c r="A84" s="236" t="s">
        <v>154</v>
      </c>
      <c r="B84" s="237"/>
      <c r="C84" s="237"/>
      <c r="D84" s="237"/>
      <c r="E84" s="4" t="s">
        <v>87</v>
      </c>
      <c r="F84" s="128"/>
      <c r="G84" s="31">
        <v>15000</v>
      </c>
      <c r="H84" s="60">
        <f t="shared" si="10"/>
        <v>0</v>
      </c>
      <c r="I84" s="166"/>
      <c r="J84" s="66"/>
      <c r="K84" s="67"/>
      <c r="L84" s="62"/>
      <c r="M84" s="16"/>
      <c r="N84" s="16"/>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6.5" thickBot="1">
      <c r="A85" s="236" t="s">
        <v>106</v>
      </c>
      <c r="B85" s="237"/>
      <c r="C85" s="237"/>
      <c r="D85" s="237"/>
      <c r="E85" s="123" t="s">
        <v>87</v>
      </c>
      <c r="F85" s="128">
        <v>1</v>
      </c>
      <c r="G85" s="36">
        <v>383.5</v>
      </c>
      <c r="H85" s="99">
        <f>(F85*G85)</f>
        <v>383.5</v>
      </c>
      <c r="I85" s="65"/>
      <c r="J85" s="66"/>
      <c r="K85" s="67"/>
      <c r="L85" s="62"/>
      <c r="M85" s="16"/>
      <c r="N85" s="16"/>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6.5" thickBot="1">
      <c r="A86" s="16"/>
      <c r="B86" s="16"/>
      <c r="C86" s="16"/>
      <c r="D86" s="16"/>
      <c r="E86" s="16"/>
      <c r="F86" s="18"/>
      <c r="G86" s="125" t="s">
        <v>107</v>
      </c>
      <c r="H86" s="110">
        <f>SUM(H62:H85)</f>
        <v>1043.5</v>
      </c>
      <c r="I86" s="68"/>
      <c r="J86" s="69"/>
      <c r="K86" s="70"/>
      <c r="L86" s="135"/>
      <c r="M86" s="7"/>
      <c r="N86" s="7"/>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16"/>
      <c r="B87" s="16"/>
      <c r="C87" s="16"/>
      <c r="D87" s="16"/>
      <c r="E87" s="16"/>
      <c r="F87" s="7"/>
      <c r="G87" s="38"/>
      <c r="H87" s="22"/>
      <c r="I87" s="71"/>
      <c r="J87" s="18"/>
      <c r="K87" s="137"/>
      <c r="L87" s="136"/>
      <c r="M87" s="7"/>
      <c r="N87" s="7"/>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5.75">
      <c r="A88" s="16"/>
      <c r="B88" s="16"/>
      <c r="C88" s="16"/>
      <c r="D88" s="16"/>
      <c r="E88" s="138">
        <v>0</v>
      </c>
      <c r="F88" s="7"/>
      <c r="G88" s="38"/>
      <c r="H88" s="142">
        <f>+E88</f>
        <v>0</v>
      </c>
      <c r="I88" s="245" t="s">
        <v>130</v>
      </c>
      <c r="J88" s="230" t="s">
        <v>108</v>
      </c>
      <c r="K88" s="232"/>
      <c r="L88" s="16"/>
      <c r="M88" s="7"/>
      <c r="N88" s="233"/>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234" t="s">
        <v>109</v>
      </c>
      <c r="G89" s="235"/>
      <c r="H89" s="73">
        <f>H59+H86</f>
        <v>47297.63</v>
      </c>
      <c r="I89" s="246"/>
      <c r="J89" s="231"/>
      <c r="K89" s="232"/>
      <c r="L89" s="16"/>
      <c r="M89" s="7"/>
      <c r="N89" s="233"/>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27"/>
      <c r="F90" s="74" t="s">
        <v>110</v>
      </c>
      <c r="G90" s="75">
        <v>0.25</v>
      </c>
      <c r="H90" s="116">
        <f>H89*G90</f>
        <v>11824.407499999999</v>
      </c>
      <c r="I90" s="115">
        <f>+M96</f>
        <v>-6528.9217349999972</v>
      </c>
      <c r="J90" s="117">
        <f>H90-M96</f>
        <v>18353.329234999997</v>
      </c>
      <c r="K90" s="9"/>
      <c r="L90" s="9"/>
      <c r="M90" s="9"/>
      <c r="N90" s="126" t="s">
        <v>132</v>
      </c>
      <c r="O90" s="12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16"/>
      <c r="B91" s="16"/>
      <c r="C91" s="16"/>
      <c r="D91" s="16"/>
      <c r="E91" s="27"/>
      <c r="F91" s="77" t="s">
        <v>111</v>
      </c>
      <c r="G91" s="78"/>
      <c r="H91" s="13">
        <f>H89+H90</f>
        <v>59122.037499999999</v>
      </c>
      <c r="I91" s="20"/>
      <c r="J91" s="79"/>
      <c r="K91" s="22"/>
      <c r="L91" s="22"/>
      <c r="M91" s="7"/>
      <c r="N91" s="126"/>
      <c r="O91" s="12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16"/>
      <c r="B92" s="16"/>
      <c r="C92" s="16"/>
      <c r="D92" s="16"/>
      <c r="E92" s="27"/>
      <c r="F92" s="124" t="s">
        <v>113</v>
      </c>
      <c r="G92" s="82">
        <v>0.06</v>
      </c>
      <c r="H92" s="13">
        <f>H91*G92</f>
        <v>3547.3222499999997</v>
      </c>
      <c r="I92" s="83"/>
      <c r="J92" s="80"/>
      <c r="K92" s="81" t="s">
        <v>112</v>
      </c>
      <c r="L92" s="111" t="s">
        <v>131</v>
      </c>
      <c r="M92" s="7"/>
      <c r="N92" s="135"/>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16"/>
      <c r="B93" s="16"/>
      <c r="C93" s="16"/>
      <c r="D93" s="16"/>
      <c r="E93" s="27"/>
      <c r="F93" s="4" t="s">
        <v>115</v>
      </c>
      <c r="G93" s="77"/>
      <c r="H93" s="13">
        <f>H91+H92</f>
        <v>62669.359749999996</v>
      </c>
      <c r="I93" s="80"/>
      <c r="J93" s="80" t="s">
        <v>114</v>
      </c>
      <c r="K93" s="6">
        <f>+H17</f>
        <v>0</v>
      </c>
      <c r="L93" s="112"/>
      <c r="M93" s="135"/>
      <c r="N93" s="7"/>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16"/>
      <c r="B94" s="16"/>
      <c r="C94" s="16"/>
      <c r="D94" s="16"/>
      <c r="E94" s="16"/>
      <c r="F94" s="124" t="s">
        <v>117</v>
      </c>
      <c r="G94" s="82">
        <v>0.2</v>
      </c>
      <c r="H94" s="13">
        <f>H93*G94</f>
        <v>12533.871950000001</v>
      </c>
      <c r="I94" s="80"/>
      <c r="J94" s="80" t="s">
        <v>116</v>
      </c>
      <c r="K94" s="6">
        <f>H44</f>
        <v>40953.549999999996</v>
      </c>
      <c r="L94" s="112"/>
      <c r="M94" s="135"/>
      <c r="N94" s="7"/>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16"/>
      <c r="B95" s="16"/>
      <c r="C95" s="16"/>
      <c r="D95" s="16"/>
      <c r="E95" s="16"/>
      <c r="F95" s="124" t="s">
        <v>119</v>
      </c>
      <c r="G95" s="74"/>
      <c r="H95" s="85">
        <f>H93+H94</f>
        <v>75203.231700000004</v>
      </c>
      <c r="I95" s="13"/>
      <c r="J95" s="80" t="s">
        <v>118</v>
      </c>
      <c r="K95" s="6">
        <f>H59-H46</f>
        <v>43478.8822</v>
      </c>
      <c r="L95" s="112"/>
      <c r="M95" s="84" t="s">
        <v>127</v>
      </c>
      <c r="N95" s="7"/>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16"/>
      <c r="B96" s="16"/>
      <c r="C96" s="16"/>
      <c r="D96" s="16"/>
      <c r="E96" s="16"/>
      <c r="F96" s="124" t="s">
        <v>125</v>
      </c>
      <c r="G96" s="87"/>
      <c r="H96" s="97">
        <f>'MAT (14)'!H124</f>
        <v>203459.92471200001</v>
      </c>
      <c r="I96" s="88" t="s">
        <v>120</v>
      </c>
      <c r="J96" s="86" t="s">
        <v>56</v>
      </c>
      <c r="K96" s="6">
        <f>SUM(K93:K95)</f>
        <v>84432.432199999996</v>
      </c>
      <c r="L96" s="113">
        <f>H95-H94</f>
        <v>62669.359750000003</v>
      </c>
      <c r="M96" s="114">
        <f>+(L96-K96)*0.3</f>
        <v>-6528.9217349999972</v>
      </c>
      <c r="N96" s="7"/>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16"/>
      <c r="B97" s="16" t="s">
        <v>121</v>
      </c>
      <c r="C97" s="16"/>
      <c r="D97" s="16"/>
      <c r="E97" s="16"/>
      <c r="F97" s="124" t="s">
        <v>126</v>
      </c>
      <c r="G97" s="90"/>
      <c r="H97" s="98">
        <f>H95+H96</f>
        <v>278663.15641200001</v>
      </c>
      <c r="I97" s="13"/>
      <c r="J97" s="89">
        <f>H95/H89</f>
        <v>1.59</v>
      </c>
      <c r="K97" s="7"/>
      <c r="L97" s="7"/>
      <c r="M97" s="23"/>
      <c r="N97" s="7"/>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16"/>
      <c r="B98" s="139" t="s">
        <v>122</v>
      </c>
      <c r="C98" s="139" t="s">
        <v>123</v>
      </c>
      <c r="D98" s="140" t="s">
        <v>124</v>
      </c>
      <c r="E98" s="132"/>
      <c r="F98" s="7"/>
      <c r="G98" s="92"/>
      <c r="H98" s="9"/>
      <c r="I98" s="7"/>
      <c r="J98" s="7"/>
      <c r="K98" s="7"/>
      <c r="L98" s="7"/>
      <c r="M98" s="9"/>
      <c r="N98" s="91"/>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16"/>
      <c r="B99" s="141">
        <v>0.27500000000000002</v>
      </c>
      <c r="C99" s="141">
        <v>0.05</v>
      </c>
      <c r="D99" s="141">
        <f>B99+C99</f>
        <v>0.32500000000000001</v>
      </c>
      <c r="E99" s="16"/>
      <c r="F99" s="92"/>
      <c r="G99" s="93"/>
      <c r="H99" s="9"/>
      <c r="I99" s="7"/>
      <c r="J99" s="7"/>
      <c r="K99" s="7"/>
      <c r="L99" s="7"/>
      <c r="M99" s="9"/>
      <c r="N99" s="7"/>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16"/>
      <c r="B100" s="16"/>
      <c r="C100" s="16"/>
      <c r="D100" s="16"/>
      <c r="E100" s="16"/>
      <c r="F100" s="23"/>
      <c r="G100" s="94"/>
      <c r="H100" s="93"/>
      <c r="I100" s="27"/>
      <c r="J100" s="7"/>
      <c r="K100" s="7"/>
      <c r="L100" s="7"/>
      <c r="M100" s="7"/>
      <c r="N100" s="7"/>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1"/>
      <c r="B101" s="1"/>
      <c r="C101" s="1"/>
      <c r="D101" s="1"/>
      <c r="E101" s="1"/>
      <c r="F101" s="23"/>
      <c r="G101" s="94"/>
      <c r="H101" s="93"/>
      <c r="I101" s="95"/>
      <c r="J101" s="18"/>
      <c r="K101" s="18"/>
      <c r="L101" s="18"/>
      <c r="M101" s="18"/>
      <c r="N101" s="18"/>
      <c r="O101" s="1"/>
      <c r="P101" s="1"/>
      <c r="Q101" s="1"/>
      <c r="R101" s="1"/>
      <c r="S101" s="1"/>
      <c r="T101" s="1"/>
      <c r="U101" s="1"/>
      <c r="V101" s="1"/>
      <c r="W101" s="1"/>
      <c r="X101" s="1"/>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1"/>
      <c r="B102" s="1"/>
      <c r="C102" s="1"/>
      <c r="D102" s="1"/>
      <c r="E102" s="1"/>
      <c r="F102" s="23"/>
      <c r="G102" s="76"/>
      <c r="H102" s="76"/>
      <c r="I102" s="18"/>
      <c r="J102" s="18"/>
      <c r="K102" s="18"/>
      <c r="L102" s="18"/>
      <c r="M102" s="18"/>
      <c r="N102" s="18"/>
      <c r="O102" s="1"/>
      <c r="P102" s="1"/>
      <c r="Q102" s="1"/>
      <c r="R102" s="1"/>
      <c r="S102" s="1"/>
      <c r="T102" s="1"/>
      <c r="U102" s="1"/>
      <c r="V102" s="1"/>
      <c r="W102" s="1"/>
      <c r="X102" s="1"/>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1"/>
      <c r="B103" s="1"/>
      <c r="C103" s="1"/>
      <c r="D103" s="1"/>
      <c r="E103" s="1"/>
      <c r="F103" s="23"/>
      <c r="G103" s="5"/>
      <c r="H103" s="1"/>
      <c r="I103" s="1"/>
      <c r="J103" s="18"/>
      <c r="K103" s="18"/>
      <c r="L103" s="18"/>
      <c r="M103" s="18"/>
      <c r="N103" s="18"/>
      <c r="O103" s="1"/>
      <c r="P103" s="1"/>
      <c r="Q103" s="1"/>
      <c r="R103" s="1"/>
      <c r="S103" s="1"/>
      <c r="T103" s="1"/>
      <c r="U103" s="1"/>
      <c r="V103" s="1"/>
      <c r="W103" s="1"/>
      <c r="X103" s="1"/>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1"/>
      <c r="B104" s="1"/>
      <c r="C104" s="1"/>
      <c r="D104" s="1"/>
      <c r="E104" s="1"/>
      <c r="F104" s="1"/>
      <c r="G104" s="18"/>
      <c r="H104" s="41"/>
      <c r="I104" s="1"/>
      <c r="J104" s="1"/>
      <c r="K104" s="1"/>
      <c r="L104" s="1"/>
      <c r="M104" s="1"/>
      <c r="N104" s="1"/>
      <c r="O104" s="1"/>
      <c r="P104" s="1"/>
      <c r="Q104" s="1"/>
      <c r="R104" s="1"/>
      <c r="S104" s="1"/>
      <c r="T104" s="1"/>
      <c r="U104" s="1"/>
      <c r="V104" s="1"/>
      <c r="W104" s="1"/>
      <c r="X104" s="1"/>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1"/>
      <c r="B105" s="1"/>
      <c r="C105" s="96"/>
      <c r="D105" s="1"/>
      <c r="E105" s="1"/>
      <c r="F105" s="1"/>
      <c r="G105" s="1"/>
      <c r="H105" s="1"/>
      <c r="I105" s="1"/>
      <c r="J105" s="1"/>
      <c r="K105" s="1"/>
      <c r="L105" s="1"/>
      <c r="M105" s="1"/>
      <c r="N105" s="1"/>
      <c r="O105" s="1"/>
      <c r="P105" s="1"/>
      <c r="Q105" s="1"/>
      <c r="R105" s="1"/>
      <c r="S105" s="1"/>
      <c r="T105" s="1"/>
      <c r="U105" s="1"/>
      <c r="V105" s="1"/>
      <c r="W105" s="1"/>
      <c r="X105" s="1"/>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1"/>
      <c r="B106" s="1"/>
      <c r="C106" s="96"/>
      <c r="D106" s="1"/>
      <c r="E106" s="1"/>
      <c r="F106" s="1"/>
      <c r="G106" s="18"/>
      <c r="H106" s="41"/>
      <c r="I106" s="1"/>
      <c r="J106" s="1"/>
      <c r="K106" s="1"/>
      <c r="L106" s="1"/>
      <c r="M106" s="1"/>
      <c r="N106" s="1"/>
      <c r="O106" s="1"/>
      <c r="P106" s="1"/>
      <c r="Q106" s="1"/>
      <c r="R106" s="1"/>
      <c r="S106" s="1"/>
      <c r="T106" s="1"/>
      <c r="U106" s="1"/>
      <c r="V106" s="1"/>
      <c r="W106" s="1"/>
      <c r="X106" s="1"/>
      <c r="Y106" s="1"/>
      <c r="Z106" s="120"/>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row>
    <row r="107" spans="1:72" ht="15.75">
      <c r="A107" s="1"/>
      <c r="B107" s="1"/>
      <c r="C107" s="96"/>
      <c r="D107" s="1"/>
      <c r="E107" s="1"/>
      <c r="F107" s="1"/>
      <c r="G107" s="1"/>
      <c r="H107" s="1"/>
      <c r="I107" s="1"/>
      <c r="J107" s="1"/>
      <c r="K107" s="1"/>
      <c r="L107" s="1"/>
      <c r="M107" s="1"/>
      <c r="N107" s="1"/>
      <c r="O107" s="1"/>
      <c r="P107" s="1"/>
      <c r="Q107" s="1"/>
      <c r="R107" s="1"/>
      <c r="S107" s="1"/>
      <c r="T107" s="1"/>
      <c r="U107" s="1"/>
      <c r="V107" s="1"/>
      <c r="W107" s="1"/>
      <c r="X107" s="1"/>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1"/>
      <c r="B108" s="1"/>
      <c r="C108" s="96"/>
      <c r="D108" s="1"/>
      <c r="E108" s="1"/>
      <c r="F108" s="1"/>
      <c r="G108" s="1"/>
      <c r="H108" s="1"/>
      <c r="I108" s="1"/>
      <c r="J108" s="1"/>
      <c r="K108" s="1"/>
      <c r="L108" s="1"/>
      <c r="M108" s="1"/>
      <c r="N108" s="1"/>
      <c r="O108" s="1"/>
      <c r="P108" s="1"/>
      <c r="Q108" s="1"/>
      <c r="R108" s="1"/>
      <c r="S108" s="1"/>
      <c r="T108" s="1"/>
      <c r="U108" s="1"/>
      <c r="V108" s="1"/>
      <c r="W108" s="1"/>
      <c r="X108" s="1"/>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1"/>
      <c r="B109" s="1"/>
      <c r="C109" s="40"/>
      <c r="D109" s="96"/>
      <c r="E109" s="96"/>
      <c r="F109" s="1"/>
      <c r="G109" s="1"/>
      <c r="H109" s="1"/>
      <c r="I109" s="1"/>
      <c r="J109" s="1"/>
      <c r="K109" s="1"/>
      <c r="L109" s="1"/>
      <c r="M109" s="1"/>
      <c r="N109" s="1"/>
      <c r="O109" s="1"/>
      <c r="P109" s="1"/>
      <c r="Q109" s="1"/>
      <c r="R109" s="1"/>
      <c r="S109" s="1"/>
      <c r="T109" s="1"/>
      <c r="U109" s="1"/>
      <c r="V109" s="1"/>
      <c r="W109" s="1"/>
      <c r="X109" s="1"/>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1"/>
      <c r="B110" s="96"/>
      <c r="C110" s="1"/>
      <c r="D110" s="1"/>
      <c r="E110" s="1"/>
      <c r="F110" s="1"/>
      <c r="G110" s="1"/>
      <c r="H110" s="1"/>
      <c r="I110" s="1"/>
      <c r="J110" s="1"/>
      <c r="K110" s="1"/>
      <c r="L110" s="1"/>
      <c r="M110" s="1"/>
      <c r="N110" s="1"/>
      <c r="O110" s="1"/>
      <c r="P110" s="1"/>
      <c r="Q110" s="1"/>
      <c r="R110" s="1"/>
      <c r="S110" s="1"/>
      <c r="T110" s="1"/>
      <c r="U110" s="1"/>
      <c r="V110" s="1"/>
      <c r="W110" s="1"/>
      <c r="X110" s="1"/>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1"/>
      <c r="B111" s="96"/>
      <c r="C111" s="1"/>
      <c r="D111" s="1"/>
      <c r="E111" s="1"/>
      <c r="F111" s="1"/>
      <c r="G111" s="1"/>
      <c r="H111" s="1"/>
      <c r="I111" s="1"/>
      <c r="J111" s="1"/>
      <c r="K111" s="1"/>
      <c r="L111" s="1"/>
      <c r="M111" s="1"/>
      <c r="N111" s="1"/>
      <c r="O111" s="1"/>
      <c r="P111" s="1"/>
      <c r="Q111" s="1"/>
      <c r="R111" s="1"/>
      <c r="S111" s="1"/>
      <c r="T111" s="1"/>
      <c r="U111" s="1"/>
      <c r="V111" s="1"/>
      <c r="W111" s="1"/>
      <c r="X111" s="1"/>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5.75">
      <c r="A112" s="1"/>
      <c r="B112" s="96"/>
      <c r="C112" s="96"/>
      <c r="D112" s="96"/>
      <c r="E112" s="96"/>
      <c r="F112" s="1"/>
      <c r="G112" s="1"/>
      <c r="H112" s="1"/>
      <c r="I112" s="1"/>
      <c r="J112" s="1"/>
      <c r="K112" s="1"/>
      <c r="L112" s="1"/>
      <c r="M112" s="1"/>
      <c r="N112" s="1"/>
      <c r="O112" s="1"/>
      <c r="P112" s="1"/>
      <c r="Q112" s="1"/>
      <c r="R112" s="1"/>
      <c r="S112" s="1"/>
      <c r="T112" s="1"/>
      <c r="U112" s="1"/>
      <c r="V112" s="1"/>
      <c r="W112" s="1"/>
      <c r="X112" s="1"/>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5.75">
      <c r="A113" s="1"/>
      <c r="B113" s="1"/>
      <c r="C113" s="1"/>
      <c r="D113" s="1"/>
      <c r="E113" s="1"/>
      <c r="F113" s="96"/>
      <c r="G113" s="72"/>
      <c r="H113" s="1"/>
      <c r="I113" s="1"/>
      <c r="J113" s="1"/>
      <c r="K113" s="1"/>
      <c r="L113" s="1"/>
      <c r="M113" s="1"/>
      <c r="N113" s="1"/>
      <c r="O113" s="1"/>
      <c r="P113" s="1"/>
      <c r="Q113" s="1"/>
      <c r="R113" s="1"/>
      <c r="S113" s="1"/>
      <c r="T113" s="1"/>
      <c r="U113" s="1"/>
      <c r="V113" s="1"/>
      <c r="W113" s="1"/>
      <c r="X113" s="1"/>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
      <c r="B118" s="1"/>
      <c r="C118" s="1"/>
      <c r="D118" s="1"/>
      <c r="E118" s="1"/>
      <c r="F118" s="1"/>
      <c r="G118" s="1"/>
      <c r="H118" s="1"/>
      <c r="I118" s="1"/>
      <c r="J118" s="1"/>
      <c r="K118" s="1"/>
      <c r="L118" s="1"/>
      <c r="O118" s="1"/>
      <c r="P118" s="1"/>
      <c r="Q118" s="1"/>
      <c r="R118" s="1"/>
      <c r="S118" s="1"/>
      <c r="T118" s="1"/>
      <c r="U118" s="1"/>
      <c r="V118" s="1"/>
      <c r="W118" s="1"/>
      <c r="X118" s="1"/>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F119" s="1"/>
      <c r="G119" s="1"/>
      <c r="H119" s="1"/>
      <c r="I119" s="1"/>
      <c r="J119" s="1"/>
      <c r="K119" s="1"/>
      <c r="L119" s="1"/>
      <c r="O119" s="1"/>
      <c r="P119" s="1"/>
      <c r="Q119" s="1"/>
      <c r="R119" s="1"/>
      <c r="S119" s="1"/>
      <c r="T119" s="1"/>
      <c r="U119" s="1"/>
      <c r="V119" s="1"/>
      <c r="W119" s="1"/>
      <c r="X119" s="1"/>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J120" s="1"/>
      <c r="K120" s="1"/>
      <c r="L120" s="1"/>
      <c r="M120" s="1"/>
      <c r="N120" s="1"/>
      <c r="O120" s="1"/>
      <c r="P120" s="1"/>
      <c r="Q120" s="1"/>
      <c r="R120" s="1"/>
      <c r="S120" s="1"/>
      <c r="T120" s="1"/>
      <c r="U120" s="1"/>
      <c r="V120" s="1"/>
      <c r="W120" s="1"/>
      <c r="X120" s="1"/>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sheetData>
  <mergeCells count="78">
    <mergeCell ref="A15:D15"/>
    <mergeCell ref="A1:H1"/>
    <mergeCell ref="A2:H2"/>
    <mergeCell ref="B5:J5"/>
    <mergeCell ref="A8:D8"/>
    <mergeCell ref="J8:M8"/>
    <mergeCell ref="A9:D9"/>
    <mergeCell ref="A10:D10"/>
    <mergeCell ref="A11:D11"/>
    <mergeCell ref="A12:D12"/>
    <mergeCell ref="A13:D13"/>
    <mergeCell ref="A14:D14"/>
    <mergeCell ref="A28:D28"/>
    <mergeCell ref="A16:D16"/>
    <mergeCell ref="O19:U19"/>
    <mergeCell ref="V19:X19"/>
    <mergeCell ref="A20:D20"/>
    <mergeCell ref="A21:D21"/>
    <mergeCell ref="A22:D22"/>
    <mergeCell ref="A23:D23"/>
    <mergeCell ref="A24:D24"/>
    <mergeCell ref="A25:D25"/>
    <mergeCell ref="A26:D26"/>
    <mergeCell ref="A27:D27"/>
    <mergeCell ref="A41:D41"/>
    <mergeCell ref="A29:D29"/>
    <mergeCell ref="A30:D30"/>
    <mergeCell ref="A31:D31"/>
    <mergeCell ref="A32:D32"/>
    <mergeCell ref="A33:D33"/>
    <mergeCell ref="A34:D34"/>
    <mergeCell ref="A35:D35"/>
    <mergeCell ref="A36:D36"/>
    <mergeCell ref="A38:D38"/>
    <mergeCell ref="A39:D39"/>
    <mergeCell ref="A40:D40"/>
    <mergeCell ref="A57:D57"/>
    <mergeCell ref="A42:D42"/>
    <mergeCell ref="A43:D43"/>
    <mergeCell ref="A46:D46"/>
    <mergeCell ref="A49:D49"/>
    <mergeCell ref="A50:D50"/>
    <mergeCell ref="A51:D51"/>
    <mergeCell ref="A52:D52"/>
    <mergeCell ref="A53:D53"/>
    <mergeCell ref="A54:D54"/>
    <mergeCell ref="A55:D55"/>
    <mergeCell ref="A56:D56"/>
    <mergeCell ref="A72:D72"/>
    <mergeCell ref="A61:D61"/>
    <mergeCell ref="A62:D62"/>
    <mergeCell ref="A63:D63"/>
    <mergeCell ref="A64:D64"/>
    <mergeCell ref="A65:D65"/>
    <mergeCell ref="A66:D66"/>
    <mergeCell ref="A67:D67"/>
    <mergeCell ref="A68:D68"/>
    <mergeCell ref="A69:D69"/>
    <mergeCell ref="A70:D70"/>
    <mergeCell ref="A71:D71"/>
    <mergeCell ref="A84:D84"/>
    <mergeCell ref="A73:D73"/>
    <mergeCell ref="A74:D74"/>
    <mergeCell ref="A75:D75"/>
    <mergeCell ref="A76:D76"/>
    <mergeCell ref="A77:D77"/>
    <mergeCell ref="A78:D78"/>
    <mergeCell ref="A79:D79"/>
    <mergeCell ref="A80:D80"/>
    <mergeCell ref="A81:D81"/>
    <mergeCell ref="A82:D82"/>
    <mergeCell ref="A83:D83"/>
    <mergeCell ref="A85:D85"/>
    <mergeCell ref="I88:I89"/>
    <mergeCell ref="J88:J89"/>
    <mergeCell ref="K88:K89"/>
    <mergeCell ref="N88:N89"/>
    <mergeCell ref="F89:G89"/>
  </mergeCells>
  <pageMargins left="0.7" right="0.7" top="0.75" bottom="0.75" header="0.3" footer="0.3"/>
  <pageSetup paperSize="9" scale="29" fitToWidth="0" orientation="landscape" horizontalDpi="300" verticalDpi="300" r:id="rId1"/>
  <rowBreaks count="1" manualBreakCount="1">
    <brk id="99" max="16383"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A622D-D479-48E1-BFF9-AD13BCAE0F1F}">
  <sheetPr>
    <pageSetUpPr fitToPage="1"/>
  </sheetPr>
  <dimension ref="A1:BT147"/>
  <sheetViews>
    <sheetView view="pageBreakPreview" topLeftCell="A94" zoomScale="87" zoomScaleNormal="70" zoomScaleSheetLayoutView="87" workbookViewId="0">
      <selection activeCell="I31" sqref="I31"/>
    </sheetView>
  </sheetViews>
  <sheetFormatPr baseColWidth="10" defaultColWidth="10.7109375" defaultRowHeight="15"/>
  <cols>
    <col min="3" max="3" width="11.42578125" customWidth="1"/>
    <col min="4" max="4" width="21.7109375" bestFit="1" customWidth="1"/>
    <col min="5" max="6" width="11.42578125" customWidth="1"/>
    <col min="7" max="7" width="13.42578125" customWidth="1"/>
    <col min="8" max="8" width="15.42578125" customWidth="1"/>
    <col min="10" max="10" width="13" customWidth="1"/>
    <col min="11" max="12" width="13.42578125" customWidth="1"/>
    <col min="13" max="13" width="12.42578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137</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184</v>
      </c>
      <c r="B9" s="274"/>
      <c r="C9" s="274"/>
      <c r="D9" s="275"/>
      <c r="E9" s="4" t="s">
        <v>11</v>
      </c>
      <c r="F9" s="129">
        <v>6</v>
      </c>
      <c r="G9" s="129">
        <v>2540.0100000000002</v>
      </c>
      <c r="H9" s="148">
        <f>G9*F9</f>
        <v>15240.060000000001</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66" t="s">
        <v>185</v>
      </c>
      <c r="B10" s="267"/>
      <c r="C10" s="267"/>
      <c r="D10" s="268"/>
      <c r="E10" s="4" t="s">
        <v>11</v>
      </c>
      <c r="F10" s="129">
        <v>6</v>
      </c>
      <c r="G10" s="129">
        <v>1001</v>
      </c>
      <c r="H10" s="148">
        <f t="shared" ref="H10:H29" si="0">G10*F10</f>
        <v>6006</v>
      </c>
      <c r="I10" s="38"/>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66" t="s">
        <v>186</v>
      </c>
      <c r="B11" s="267"/>
      <c r="C11" s="267"/>
      <c r="D11" s="268"/>
      <c r="E11" s="4" t="s">
        <v>11</v>
      </c>
      <c r="F11" s="129">
        <v>4</v>
      </c>
      <c r="G11" s="129">
        <v>450.5</v>
      </c>
      <c r="H11" s="148">
        <f t="shared" si="0"/>
        <v>1802</v>
      </c>
      <c r="I11" s="38"/>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66" t="s">
        <v>187</v>
      </c>
      <c r="B12" s="267"/>
      <c r="C12" s="267"/>
      <c r="D12" s="268"/>
      <c r="E12" s="4" t="s">
        <v>11</v>
      </c>
      <c r="F12" s="129">
        <v>4</v>
      </c>
      <c r="G12" s="129">
        <v>136.52000000000001</v>
      </c>
      <c r="H12" s="148">
        <f t="shared" si="0"/>
        <v>546.08000000000004</v>
      </c>
      <c r="I12" s="38"/>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66" t="s">
        <v>188</v>
      </c>
      <c r="B13" s="267"/>
      <c r="C13" s="267"/>
      <c r="D13" s="268"/>
      <c r="E13" s="4" t="s">
        <v>11</v>
      </c>
      <c r="F13" s="129">
        <v>2</v>
      </c>
      <c r="G13" s="129">
        <v>620.97</v>
      </c>
      <c r="H13" s="148">
        <f t="shared" si="0"/>
        <v>1241.94</v>
      </c>
      <c r="I13" s="38"/>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66" t="s">
        <v>189</v>
      </c>
      <c r="B14" s="267"/>
      <c r="C14" s="267"/>
      <c r="D14" s="268"/>
      <c r="E14" s="4" t="s">
        <v>11</v>
      </c>
      <c r="F14" s="129">
        <v>6</v>
      </c>
      <c r="G14" s="129">
        <v>382.32</v>
      </c>
      <c r="H14" s="148">
        <f t="shared" si="0"/>
        <v>2293.92</v>
      </c>
      <c r="I14" s="38"/>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66" t="s">
        <v>190</v>
      </c>
      <c r="B15" s="267"/>
      <c r="C15" s="267"/>
      <c r="D15" s="268"/>
      <c r="E15" s="4" t="s">
        <v>11</v>
      </c>
      <c r="F15" s="129">
        <v>6</v>
      </c>
      <c r="G15" s="129">
        <v>200</v>
      </c>
      <c r="H15" s="148">
        <f t="shared" si="0"/>
        <v>1200</v>
      </c>
      <c r="I15" s="38"/>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t="s">
        <v>191</v>
      </c>
      <c r="B16" s="267"/>
      <c r="C16" s="267"/>
      <c r="D16" s="268"/>
      <c r="E16" s="4" t="s">
        <v>11</v>
      </c>
      <c r="F16" s="129">
        <v>6</v>
      </c>
      <c r="G16" s="129">
        <v>70</v>
      </c>
      <c r="H16" s="148">
        <f t="shared" si="0"/>
        <v>420</v>
      </c>
      <c r="I16" s="38"/>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266" t="s">
        <v>192</v>
      </c>
      <c r="B17" s="267"/>
      <c r="C17" s="267"/>
      <c r="D17" s="268"/>
      <c r="E17" s="4" t="s">
        <v>11</v>
      </c>
      <c r="F17" s="129">
        <v>2</v>
      </c>
      <c r="G17" s="129">
        <v>467.05</v>
      </c>
      <c r="H17" s="148">
        <f t="shared" si="0"/>
        <v>934.1</v>
      </c>
      <c r="I17" s="38"/>
      <c r="J17" s="16"/>
      <c r="K17" s="139"/>
      <c r="L17" s="139"/>
      <c r="M17" s="139"/>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2" t="s">
        <v>203</v>
      </c>
      <c r="B18" s="267"/>
      <c r="C18" s="267"/>
      <c r="D18" s="268"/>
      <c r="E18" s="4" t="s">
        <v>11</v>
      </c>
      <c r="F18" s="129">
        <v>80</v>
      </c>
      <c r="G18" s="129">
        <v>495.41</v>
      </c>
      <c r="H18" s="148">
        <f t="shared" si="0"/>
        <v>39632.800000000003</v>
      </c>
      <c r="I18" s="38"/>
      <c r="J18" s="16"/>
      <c r="K18" s="139"/>
      <c r="L18" s="139"/>
      <c r="M18" s="139"/>
      <c r="N18" s="139"/>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266" t="s">
        <v>193</v>
      </c>
      <c r="B19" s="267"/>
      <c r="C19" s="267"/>
      <c r="D19" s="268"/>
      <c r="E19" s="4" t="s">
        <v>11</v>
      </c>
      <c r="F19" s="129">
        <v>4</v>
      </c>
      <c r="G19" s="129">
        <v>212.43</v>
      </c>
      <c r="H19" s="148">
        <f t="shared" si="0"/>
        <v>849.72</v>
      </c>
      <c r="I19" s="38"/>
      <c r="J19" s="16"/>
      <c r="K19" s="139"/>
      <c r="L19" s="139"/>
      <c r="M19" s="139"/>
      <c r="N19" s="139"/>
      <c r="O19" s="16"/>
      <c r="P19" s="16"/>
      <c r="Q19" s="16"/>
      <c r="R19" s="16"/>
      <c r="S19" s="16"/>
      <c r="T19" s="16"/>
      <c r="U19" s="16"/>
      <c r="V19" s="16"/>
      <c r="W19" s="16"/>
      <c r="X19" s="16"/>
      <c r="Y19" s="1"/>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15.75">
      <c r="A20" s="266" t="s">
        <v>205</v>
      </c>
      <c r="B20" s="267"/>
      <c r="C20" s="267"/>
      <c r="D20" s="268"/>
      <c r="E20" s="4" t="s">
        <v>11</v>
      </c>
      <c r="F20" s="129">
        <v>40</v>
      </c>
      <c r="G20" s="129">
        <v>15</v>
      </c>
      <c r="H20" s="148">
        <f t="shared" si="0"/>
        <v>600</v>
      </c>
      <c r="I20" s="38"/>
      <c r="J20" s="16"/>
      <c r="K20" s="139"/>
      <c r="L20" s="139"/>
      <c r="M20" s="139"/>
      <c r="N20" s="139"/>
      <c r="O20" s="16"/>
      <c r="P20" s="16"/>
      <c r="Q20" s="16"/>
      <c r="R20" s="16"/>
      <c r="S20" s="16"/>
      <c r="T20" s="16"/>
      <c r="U20" s="16"/>
      <c r="V20" s="16"/>
      <c r="W20" s="16"/>
      <c r="X20" s="16"/>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66" t="s">
        <v>206</v>
      </c>
      <c r="B21" s="267"/>
      <c r="C21" s="267"/>
      <c r="D21" s="268"/>
      <c r="E21" s="4" t="s">
        <v>11</v>
      </c>
      <c r="F21" s="129">
        <v>40</v>
      </c>
      <c r="G21" s="129">
        <v>15</v>
      </c>
      <c r="H21" s="148">
        <f t="shared" si="0"/>
        <v>600</v>
      </c>
      <c r="I21" s="38"/>
      <c r="J21" s="16"/>
      <c r="K21" s="139"/>
      <c r="L21" s="139"/>
      <c r="M21" s="139"/>
      <c r="N21" s="139"/>
      <c r="O21" s="16"/>
      <c r="P21" s="16"/>
      <c r="Q21" s="16"/>
      <c r="R21" s="16"/>
      <c r="S21" s="16"/>
      <c r="T21" s="16"/>
      <c r="U21" s="16"/>
      <c r="V21" s="16"/>
      <c r="W21" s="16"/>
      <c r="X21" s="16"/>
      <c r="Y21" s="1"/>
      <c r="Z21" s="120"/>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row>
    <row r="22" spans="1:72" ht="15.75">
      <c r="A22" s="266" t="s">
        <v>194</v>
      </c>
      <c r="B22" s="267"/>
      <c r="C22" s="267"/>
      <c r="D22" s="268"/>
      <c r="E22" s="4" t="s">
        <v>11</v>
      </c>
      <c r="F22" s="129">
        <v>2</v>
      </c>
      <c r="G22" s="129">
        <v>698.25</v>
      </c>
      <c r="H22" s="148">
        <f t="shared" si="0"/>
        <v>1396.5</v>
      </c>
      <c r="I22" s="134"/>
      <c r="J22" s="16"/>
      <c r="K22" s="139"/>
      <c r="L22" s="139"/>
      <c r="M22" s="139"/>
      <c r="N22" s="139"/>
      <c r="O22" s="16"/>
      <c r="P22" s="16"/>
      <c r="Q22" s="16"/>
      <c r="R22" s="16"/>
      <c r="S22" s="16"/>
      <c r="T22" s="16"/>
      <c r="U22" s="16"/>
      <c r="V22" s="16"/>
      <c r="W22" s="16"/>
      <c r="X22" s="16"/>
      <c r="Y22" s="1"/>
      <c r="Z22" s="120"/>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row>
    <row r="23" spans="1:72" ht="15.75">
      <c r="A23" s="266" t="s">
        <v>204</v>
      </c>
      <c r="B23" s="267"/>
      <c r="C23" s="267"/>
      <c r="D23" s="268"/>
      <c r="E23" s="4" t="s">
        <v>183</v>
      </c>
      <c r="F23" s="129">
        <v>1</v>
      </c>
      <c r="G23" s="129">
        <v>500</v>
      </c>
      <c r="H23" s="148">
        <f t="shared" si="0"/>
        <v>500</v>
      </c>
      <c r="I23" s="134"/>
      <c r="J23" s="16"/>
      <c r="K23" s="139"/>
      <c r="L23" s="139"/>
      <c r="M23" s="139"/>
      <c r="N23" s="139"/>
      <c r="O23" s="16"/>
      <c r="P23" s="16"/>
      <c r="Q23" s="16"/>
      <c r="R23" s="16"/>
      <c r="S23" s="16"/>
      <c r="T23" s="16"/>
      <c r="U23" s="16"/>
      <c r="V23" s="16"/>
      <c r="W23" s="16"/>
      <c r="X23" s="16"/>
      <c r="Y23" s="1"/>
      <c r="Z23" s="120"/>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row>
    <row r="24" spans="1:72" ht="15.75">
      <c r="A24" s="266" t="s">
        <v>195</v>
      </c>
      <c r="B24" s="267"/>
      <c r="C24" s="267"/>
      <c r="D24" s="268"/>
      <c r="E24" s="4" t="s">
        <v>11</v>
      </c>
      <c r="F24" s="129">
        <v>1</v>
      </c>
      <c r="G24" s="129">
        <v>160.08000000000001</v>
      </c>
      <c r="H24" s="148">
        <f t="shared" si="0"/>
        <v>160.08000000000001</v>
      </c>
      <c r="I24" s="134"/>
      <c r="J24" s="16"/>
      <c r="K24" s="139"/>
      <c r="L24" s="139"/>
      <c r="M24" s="139"/>
      <c r="N24" s="139"/>
      <c r="O24" s="16"/>
      <c r="P24" s="16"/>
      <c r="Q24" s="16"/>
      <c r="R24" s="16"/>
      <c r="S24" s="16"/>
      <c r="T24" s="16"/>
      <c r="U24" s="16"/>
      <c r="V24" s="16"/>
      <c r="W24" s="16"/>
      <c r="X24" s="16"/>
      <c r="Y24" s="1"/>
      <c r="Z24" s="120"/>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row>
    <row r="25" spans="1:72" ht="15.75">
      <c r="A25" s="266" t="s">
        <v>197</v>
      </c>
      <c r="B25" s="267"/>
      <c r="C25" s="267"/>
      <c r="D25" s="268"/>
      <c r="E25" s="4" t="s">
        <v>196</v>
      </c>
      <c r="F25" s="129">
        <v>1</v>
      </c>
      <c r="G25" s="129">
        <v>12.63</v>
      </c>
      <c r="H25" s="148">
        <f t="shared" si="0"/>
        <v>12.63</v>
      </c>
      <c r="I25" s="134"/>
      <c r="J25" s="16"/>
      <c r="K25" s="139"/>
      <c r="L25" s="280" t="s">
        <v>158</v>
      </c>
      <c r="M25" s="280"/>
      <c r="N25" s="280"/>
      <c r="O25" s="280"/>
      <c r="P25" s="280"/>
      <c r="Q25" s="280"/>
      <c r="R25" s="16"/>
      <c r="S25" s="16"/>
      <c r="T25" s="16"/>
      <c r="U25" s="16"/>
      <c r="V25" s="16"/>
      <c r="W25" s="16"/>
      <c r="X25" s="16"/>
      <c r="Y25" s="1"/>
      <c r="Z25" s="120"/>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row>
    <row r="26" spans="1:72" ht="15.75">
      <c r="A26" s="272" t="s">
        <v>198</v>
      </c>
      <c r="B26" s="267"/>
      <c r="C26" s="267"/>
      <c r="D26" s="268"/>
      <c r="E26" s="4" t="s">
        <v>11</v>
      </c>
      <c r="F26" s="129">
        <v>1</v>
      </c>
      <c r="G26" s="129">
        <v>27.6</v>
      </c>
      <c r="H26" s="148">
        <f t="shared" si="0"/>
        <v>27.6</v>
      </c>
      <c r="I26" s="134"/>
      <c r="J26" s="16"/>
      <c r="K26" s="139"/>
      <c r="L26" s="280"/>
      <c r="M26" s="280"/>
      <c r="N26" s="280"/>
      <c r="O26" s="280"/>
      <c r="P26" s="280"/>
      <c r="Q26" s="280"/>
      <c r="R26" s="16"/>
      <c r="S26" s="16"/>
      <c r="T26" s="16"/>
      <c r="U26" s="16"/>
      <c r="V26" s="16"/>
      <c r="W26" s="16"/>
      <c r="X26" s="16"/>
      <c r="Y26" s="1"/>
      <c r="Z26" s="120"/>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row>
    <row r="27" spans="1:72" ht="15.75">
      <c r="A27" s="266" t="s">
        <v>199</v>
      </c>
      <c r="B27" s="267"/>
      <c r="C27" s="267"/>
      <c r="D27" s="268"/>
      <c r="E27" s="4" t="s">
        <v>11</v>
      </c>
      <c r="F27" s="129">
        <v>1</v>
      </c>
      <c r="G27" s="129">
        <v>70.34</v>
      </c>
      <c r="H27" s="148">
        <f t="shared" si="0"/>
        <v>70.34</v>
      </c>
      <c r="I27" s="134"/>
      <c r="J27" s="16"/>
      <c r="K27" s="139"/>
      <c r="L27" s="280"/>
      <c r="M27" s="280"/>
      <c r="N27" s="280"/>
      <c r="O27" s="280"/>
      <c r="P27" s="280"/>
      <c r="Q27" s="280"/>
      <c r="R27" s="16"/>
      <c r="S27" s="16"/>
      <c r="T27" s="16"/>
      <c r="U27" s="16"/>
      <c r="V27" s="16"/>
      <c r="W27" s="16"/>
      <c r="X27" s="16"/>
      <c r="Y27" s="1"/>
      <c r="Z27" s="120"/>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row>
    <row r="28" spans="1:72" ht="15.75">
      <c r="A28" s="266" t="s">
        <v>201</v>
      </c>
      <c r="B28" s="267"/>
      <c r="C28" s="267"/>
      <c r="D28" s="268"/>
      <c r="E28" s="4" t="s">
        <v>200</v>
      </c>
      <c r="F28" s="129">
        <v>1</v>
      </c>
      <c r="G28" s="129">
        <v>897.84</v>
      </c>
      <c r="H28" s="148">
        <f t="shared" si="0"/>
        <v>897.84</v>
      </c>
      <c r="I28" s="134"/>
      <c r="J28" s="16"/>
      <c r="K28" s="139"/>
      <c r="L28" s="280"/>
      <c r="M28" s="280"/>
      <c r="N28" s="280"/>
      <c r="O28" s="280"/>
      <c r="P28" s="280"/>
      <c r="Q28" s="280"/>
      <c r="R28" s="16"/>
      <c r="S28" s="16"/>
      <c r="T28" s="16"/>
      <c r="U28" s="16"/>
      <c r="V28" s="16"/>
      <c r="W28" s="16"/>
      <c r="X28" s="16"/>
      <c r="Y28" s="1"/>
      <c r="Z28" s="120"/>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row>
    <row r="29" spans="1:72" ht="15.75">
      <c r="A29" s="266" t="s">
        <v>202</v>
      </c>
      <c r="B29" s="267"/>
      <c r="C29" s="267"/>
      <c r="D29" s="268"/>
      <c r="E29" s="4" t="s">
        <v>11</v>
      </c>
      <c r="F29" s="129">
        <v>1</v>
      </c>
      <c r="G29" s="129">
        <v>48000</v>
      </c>
      <c r="H29" s="148">
        <f t="shared" si="0"/>
        <v>48000</v>
      </c>
      <c r="I29" s="134">
        <f>H29*1.455</f>
        <v>69840</v>
      </c>
      <c r="J29" s="16"/>
      <c r="K29" s="139"/>
      <c r="L29" s="139"/>
      <c r="M29" s="139"/>
      <c r="N29" s="139"/>
      <c r="O29" s="16"/>
      <c r="P29" s="16"/>
      <c r="Q29" s="16"/>
      <c r="R29" s="16"/>
      <c r="S29" s="16"/>
      <c r="T29" s="16"/>
      <c r="U29" s="16"/>
      <c r="V29" s="16"/>
      <c r="W29" s="16"/>
      <c r="X29" s="16"/>
      <c r="Y29" s="1"/>
      <c r="Z29" s="120"/>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row>
    <row r="30" spans="1:72" ht="15.75">
      <c r="A30" s="16"/>
      <c r="B30" s="16"/>
      <c r="C30" s="16"/>
      <c r="D30" s="16"/>
      <c r="E30" s="16"/>
      <c r="F30" s="16"/>
      <c r="G30" s="6" t="s">
        <v>12</v>
      </c>
      <c r="H30" s="6">
        <f>SUM(H9:H29)</f>
        <v>122431.61</v>
      </c>
      <c r="I30" s="134"/>
      <c r="J30" s="2"/>
      <c r="K30" s="139"/>
      <c r="L30" s="139"/>
      <c r="M30" s="143"/>
      <c r="N30" s="139"/>
      <c r="O30" s="16"/>
      <c r="P30" s="16"/>
      <c r="Q30" s="16"/>
      <c r="R30" s="16"/>
      <c r="S30" s="16"/>
      <c r="T30" s="16"/>
      <c r="U30" s="16"/>
      <c r="V30" s="16"/>
      <c r="W30" s="16"/>
      <c r="X30" s="16"/>
      <c r="Y30" s="1"/>
      <c r="Z30" s="120"/>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row>
    <row r="31" spans="1:72" ht="15.75">
      <c r="A31" s="27"/>
      <c r="B31" s="16"/>
      <c r="C31" s="16"/>
      <c r="D31" s="16"/>
      <c r="E31" s="16"/>
      <c r="F31" s="16"/>
      <c r="G31" s="16"/>
      <c r="H31" s="30"/>
      <c r="I31" s="30"/>
      <c r="J31" s="144"/>
      <c r="K31" s="144"/>
      <c r="L31" s="16"/>
      <c r="M31" s="3"/>
      <c r="N31" s="16"/>
      <c r="O31" s="16"/>
      <c r="P31" s="16"/>
      <c r="Q31" s="16"/>
      <c r="R31" s="16"/>
      <c r="S31" s="16"/>
      <c r="T31" s="16"/>
      <c r="U31" s="16"/>
      <c r="V31" s="16"/>
      <c r="W31" s="16"/>
      <c r="X31" s="16"/>
      <c r="Y31" s="1"/>
      <c r="Z31" s="120"/>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row>
    <row r="32" spans="1:72" ht="15.75">
      <c r="A32" s="3" t="s">
        <v>13</v>
      </c>
      <c r="B32" s="7"/>
      <c r="C32" s="7"/>
      <c r="D32" s="7"/>
      <c r="E32" s="7"/>
      <c r="F32" s="7"/>
      <c r="G32" s="8"/>
      <c r="H32" s="9"/>
      <c r="I32" s="9"/>
      <c r="J32" s="10"/>
      <c r="K32" s="7"/>
      <c r="L32" s="7"/>
      <c r="M32" s="7"/>
      <c r="N32" s="7"/>
      <c r="O32" s="269" t="s">
        <v>14</v>
      </c>
      <c r="P32" s="270"/>
      <c r="Q32" s="270"/>
      <c r="R32" s="270"/>
      <c r="S32" s="270"/>
      <c r="T32" s="270"/>
      <c r="U32" s="271"/>
      <c r="V32" s="263" t="s">
        <v>15</v>
      </c>
      <c r="W32" s="263"/>
      <c r="X32" s="264"/>
      <c r="Y32" s="1" t="s">
        <v>157</v>
      </c>
      <c r="Z32" s="120"/>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row>
    <row r="33" spans="1:72" ht="31.5">
      <c r="A33" s="265" t="s">
        <v>16</v>
      </c>
      <c r="B33" s="265"/>
      <c r="C33" s="265"/>
      <c r="D33" s="265"/>
      <c r="E33" s="121" t="s">
        <v>8</v>
      </c>
      <c r="F33" s="121" t="s">
        <v>9</v>
      </c>
      <c r="G33" s="121" t="s">
        <v>159</v>
      </c>
      <c r="H33" s="121" t="s">
        <v>0</v>
      </c>
      <c r="I33" s="121" t="s">
        <v>9</v>
      </c>
      <c r="J33" s="121" t="s">
        <v>17</v>
      </c>
      <c r="K33" s="121" t="s">
        <v>0</v>
      </c>
      <c r="L33" s="121" t="s">
        <v>9</v>
      </c>
      <c r="M33" s="11" t="s">
        <v>160</v>
      </c>
      <c r="N33" s="121" t="s">
        <v>0</v>
      </c>
      <c r="O33" s="121" t="s">
        <v>18</v>
      </c>
      <c r="P33" s="121" t="s">
        <v>19</v>
      </c>
      <c r="Q33" s="121" t="s">
        <v>20</v>
      </c>
      <c r="R33" s="121" t="s">
        <v>21</v>
      </c>
      <c r="S33" s="121" t="s">
        <v>22</v>
      </c>
      <c r="T33" s="121" t="s">
        <v>23</v>
      </c>
      <c r="U33" s="121" t="s">
        <v>24</v>
      </c>
      <c r="V33" s="11" t="s">
        <v>25</v>
      </c>
      <c r="W33" s="11" t="s">
        <v>24</v>
      </c>
      <c r="X33" s="11" t="s">
        <v>26</v>
      </c>
      <c r="Y33" s="1"/>
      <c r="Z33" s="120"/>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row>
    <row r="34" spans="1:72" ht="15.75">
      <c r="A34" s="242" t="s">
        <v>30</v>
      </c>
      <c r="B34" s="243"/>
      <c r="C34" s="243"/>
      <c r="D34" s="244"/>
      <c r="E34" s="124" t="s">
        <v>28</v>
      </c>
      <c r="F34" s="128"/>
      <c r="G34" s="12">
        <v>390.39</v>
      </c>
      <c r="H34" s="12">
        <f t="shared" ref="H34:H48" si="1">F34*G34</f>
        <v>0</v>
      </c>
      <c r="I34" s="128"/>
      <c r="J34" s="13">
        <v>358.81</v>
      </c>
      <c r="K34" s="13">
        <f t="shared" ref="K34:K56" si="2">I34*J34</f>
        <v>0</v>
      </c>
      <c r="L34" s="129"/>
      <c r="M34" s="13">
        <v>538.27</v>
      </c>
      <c r="N34" s="13">
        <f t="shared" ref="N34:N56" si="3">L34*M34</f>
        <v>0</v>
      </c>
      <c r="O34" s="107"/>
      <c r="P34" s="107"/>
      <c r="Q34" s="107"/>
      <c r="R34" s="107"/>
      <c r="S34" s="107"/>
      <c r="T34" s="107"/>
      <c r="U34" s="107"/>
      <c r="V34" s="15">
        <f t="shared" ref="V34:V56" si="4">+O34+P34+Q34+R34+S34+T34+U34-W34-X34</f>
        <v>0</v>
      </c>
      <c r="W34" s="107"/>
      <c r="X34" s="107"/>
      <c r="Y34" s="16"/>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ht="15.75">
      <c r="A35" s="260" t="s">
        <v>163</v>
      </c>
      <c r="B35" s="260"/>
      <c r="C35" s="260"/>
      <c r="D35" s="260"/>
      <c r="E35" s="124" t="s">
        <v>28</v>
      </c>
      <c r="F35" s="128"/>
      <c r="G35" s="12">
        <v>243.45</v>
      </c>
      <c r="H35" s="12">
        <f t="shared" si="1"/>
        <v>0</v>
      </c>
      <c r="I35" s="128"/>
      <c r="J35" s="13">
        <v>211.59</v>
      </c>
      <c r="K35" s="13">
        <f t="shared" si="2"/>
        <v>0</v>
      </c>
      <c r="L35" s="129"/>
      <c r="M35" s="13">
        <v>317.39</v>
      </c>
      <c r="N35" s="13">
        <f t="shared" si="3"/>
        <v>0</v>
      </c>
      <c r="O35" s="107"/>
      <c r="P35" s="107"/>
      <c r="Q35" s="107"/>
      <c r="R35" s="107"/>
      <c r="S35" s="107"/>
      <c r="T35" s="107"/>
      <c r="U35" s="107"/>
      <c r="V35" s="15">
        <f t="shared" si="4"/>
        <v>0</v>
      </c>
      <c r="W35" s="107"/>
      <c r="X35" s="107"/>
      <c r="Y35" s="16" t="s">
        <v>168</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s="102" customFormat="1" ht="15.75">
      <c r="A36" s="242" t="s">
        <v>31</v>
      </c>
      <c r="B36" s="243"/>
      <c r="C36" s="243"/>
      <c r="D36" s="244"/>
      <c r="E36" s="124" t="s">
        <v>28</v>
      </c>
      <c r="F36" s="128"/>
      <c r="G36" s="14">
        <v>390.39</v>
      </c>
      <c r="H36" s="12">
        <f t="shared" si="1"/>
        <v>0</v>
      </c>
      <c r="I36" s="128"/>
      <c r="J36" s="13">
        <v>358.81</v>
      </c>
      <c r="K36" s="13">
        <f t="shared" si="2"/>
        <v>0</v>
      </c>
      <c r="L36" s="129"/>
      <c r="M36" s="13">
        <v>538.22</v>
      </c>
      <c r="N36" s="13">
        <f t="shared" si="3"/>
        <v>0</v>
      </c>
      <c r="O36" s="107"/>
      <c r="P36" s="107"/>
      <c r="Q36" s="107"/>
      <c r="R36" s="107"/>
      <c r="S36" s="107"/>
      <c r="T36" s="107"/>
      <c r="U36" s="107"/>
      <c r="V36" s="15">
        <f t="shared" si="4"/>
        <v>0</v>
      </c>
      <c r="W36" s="107"/>
      <c r="X36" s="107"/>
      <c r="Y36" s="7" t="s">
        <v>161</v>
      </c>
      <c r="Z36" s="101"/>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row>
    <row r="37" spans="1:72" s="106" customFormat="1" ht="15.75">
      <c r="A37" s="242" t="s">
        <v>32</v>
      </c>
      <c r="B37" s="243"/>
      <c r="C37" s="243"/>
      <c r="D37" s="244"/>
      <c r="E37" s="124" t="s">
        <v>28</v>
      </c>
      <c r="F37" s="128"/>
      <c r="G37" s="14">
        <v>231.67</v>
      </c>
      <c r="H37" s="12">
        <f t="shared" si="1"/>
        <v>0</v>
      </c>
      <c r="I37" s="128"/>
      <c r="J37" s="13">
        <v>197.63</v>
      </c>
      <c r="K37" s="13">
        <f t="shared" si="2"/>
        <v>0</v>
      </c>
      <c r="L37" s="129"/>
      <c r="M37" s="13">
        <v>296.45</v>
      </c>
      <c r="N37" s="13">
        <f t="shared" si="3"/>
        <v>0</v>
      </c>
      <c r="O37" s="107"/>
      <c r="P37" s="107"/>
      <c r="Q37" s="107"/>
      <c r="R37" s="107"/>
      <c r="S37" s="107"/>
      <c r="T37" s="107"/>
      <c r="U37" s="107"/>
      <c r="V37" s="15">
        <f t="shared" si="4"/>
        <v>0</v>
      </c>
      <c r="W37" s="107"/>
      <c r="X37" s="107"/>
      <c r="Y37" s="104" t="s">
        <v>162</v>
      </c>
      <c r="Z37" s="105"/>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c r="BO37" s="104"/>
      <c r="BP37" s="104"/>
      <c r="BQ37" s="104"/>
      <c r="BR37" s="104"/>
      <c r="BS37" s="104"/>
      <c r="BT37" s="104"/>
    </row>
    <row r="38" spans="1:72" ht="15.75">
      <c r="A38" s="242" t="s">
        <v>33</v>
      </c>
      <c r="B38" s="243"/>
      <c r="C38" s="243"/>
      <c r="D38" s="244"/>
      <c r="E38" s="124" t="s">
        <v>28</v>
      </c>
      <c r="F38" s="128"/>
      <c r="G38" s="14">
        <v>310.62</v>
      </c>
      <c r="H38" s="12">
        <f t="shared" si="1"/>
        <v>0</v>
      </c>
      <c r="I38" s="128"/>
      <c r="J38" s="13">
        <v>291.24</v>
      </c>
      <c r="K38" s="13">
        <f t="shared" si="2"/>
        <v>0</v>
      </c>
      <c r="L38" s="129"/>
      <c r="M38" s="13">
        <v>436.87</v>
      </c>
      <c r="N38" s="13">
        <f t="shared" si="3"/>
        <v>0</v>
      </c>
      <c r="O38" s="107"/>
      <c r="P38" s="107"/>
      <c r="Q38" s="107"/>
      <c r="R38" s="107"/>
      <c r="S38" s="107"/>
      <c r="T38" s="107"/>
      <c r="U38" s="107"/>
      <c r="V38" s="15">
        <f t="shared" si="4"/>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s="100" customFormat="1" ht="15.75">
      <c r="A39" s="242" t="s">
        <v>34</v>
      </c>
      <c r="B39" s="243"/>
      <c r="C39" s="243"/>
      <c r="D39" s="244"/>
      <c r="E39" s="124" t="s">
        <v>28</v>
      </c>
      <c r="F39" s="128"/>
      <c r="G39" s="14">
        <v>310.62</v>
      </c>
      <c r="H39" s="12">
        <f t="shared" si="1"/>
        <v>0</v>
      </c>
      <c r="I39" s="128"/>
      <c r="J39" s="13">
        <v>291.24</v>
      </c>
      <c r="K39" s="13">
        <f t="shared" si="2"/>
        <v>0</v>
      </c>
      <c r="L39" s="129"/>
      <c r="M39" s="13">
        <v>436.87</v>
      </c>
      <c r="N39" s="13">
        <f t="shared" si="3"/>
        <v>0</v>
      </c>
      <c r="O39" s="107"/>
      <c r="P39" s="107"/>
      <c r="Q39" s="107"/>
      <c r="R39" s="107"/>
      <c r="S39" s="107"/>
      <c r="T39" s="107"/>
      <c r="U39" s="107"/>
      <c r="V39" s="15">
        <f t="shared" si="4"/>
        <v>0</v>
      </c>
      <c r="W39" s="107"/>
      <c r="X39" s="107"/>
      <c r="Y39" s="16" t="s">
        <v>164</v>
      </c>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s="106" customFormat="1" ht="15.75">
      <c r="A40" s="260" t="s">
        <v>128</v>
      </c>
      <c r="B40" s="260"/>
      <c r="C40" s="260"/>
      <c r="D40" s="260"/>
      <c r="E40" s="124" t="s">
        <v>28</v>
      </c>
      <c r="F40" s="128"/>
      <c r="G40" s="14"/>
      <c r="H40" s="12">
        <f t="shared" si="1"/>
        <v>0</v>
      </c>
      <c r="I40" s="128"/>
      <c r="J40" s="13">
        <v>0</v>
      </c>
      <c r="K40" s="13">
        <f t="shared" si="2"/>
        <v>0</v>
      </c>
      <c r="L40" s="129"/>
      <c r="M40" s="13">
        <v>0</v>
      </c>
      <c r="N40" s="13">
        <f t="shared" si="3"/>
        <v>0</v>
      </c>
      <c r="O40" s="107"/>
      <c r="P40" s="107"/>
      <c r="Q40" s="107"/>
      <c r="R40" s="107"/>
      <c r="S40" s="107"/>
      <c r="T40" s="108"/>
      <c r="U40" s="107"/>
      <c r="V40" s="15">
        <f t="shared" si="4"/>
        <v>0</v>
      </c>
      <c r="W40" s="107"/>
      <c r="X40" s="107"/>
      <c r="Y40" s="104"/>
      <c r="Z40" s="105"/>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c r="BQ40" s="104"/>
      <c r="BR40" s="104"/>
      <c r="BS40" s="104"/>
      <c r="BT40" s="104"/>
    </row>
    <row r="41" spans="1:72" ht="15.75">
      <c r="A41" s="242" t="s">
        <v>35</v>
      </c>
      <c r="B41" s="243"/>
      <c r="C41" s="243"/>
      <c r="D41" s="244"/>
      <c r="E41" s="124" t="s">
        <v>28</v>
      </c>
      <c r="F41" s="128"/>
      <c r="G41" s="14">
        <v>199.6</v>
      </c>
      <c r="H41" s="14">
        <f t="shared" si="1"/>
        <v>0</v>
      </c>
      <c r="I41" s="128"/>
      <c r="J41" s="13">
        <v>159.6</v>
      </c>
      <c r="K41" s="13">
        <f t="shared" si="2"/>
        <v>0</v>
      </c>
      <c r="L41" s="129"/>
      <c r="M41" s="13">
        <v>239.4</v>
      </c>
      <c r="N41" s="13">
        <f t="shared" si="3"/>
        <v>0</v>
      </c>
      <c r="O41" s="107"/>
      <c r="P41" s="107"/>
      <c r="Q41" s="107"/>
      <c r="R41" s="107"/>
      <c r="S41" s="107"/>
      <c r="T41" s="108"/>
      <c r="U41" s="107"/>
      <c r="V41" s="15">
        <f t="shared" si="4"/>
        <v>0</v>
      </c>
      <c r="W41" s="107"/>
      <c r="X41" s="107"/>
      <c r="Y41" s="16"/>
      <c r="Z41" s="17"/>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row>
    <row r="42" spans="1:72" s="106" customFormat="1" ht="15.75">
      <c r="A42" s="260" t="s">
        <v>129</v>
      </c>
      <c r="B42" s="260"/>
      <c r="C42" s="260"/>
      <c r="D42" s="260"/>
      <c r="E42" s="124" t="s">
        <v>28</v>
      </c>
      <c r="F42" s="128"/>
      <c r="G42" s="14">
        <v>199.6</v>
      </c>
      <c r="H42" s="14">
        <f t="shared" si="1"/>
        <v>0</v>
      </c>
      <c r="I42" s="128"/>
      <c r="J42" s="13">
        <v>159.6</v>
      </c>
      <c r="K42" s="13">
        <f t="shared" si="2"/>
        <v>0</v>
      </c>
      <c r="L42" s="129"/>
      <c r="M42" s="13">
        <v>239.4</v>
      </c>
      <c r="N42" s="13">
        <f t="shared" si="3"/>
        <v>0</v>
      </c>
      <c r="O42" s="107"/>
      <c r="P42" s="107"/>
      <c r="Q42" s="107"/>
      <c r="R42" s="107"/>
      <c r="S42" s="107"/>
      <c r="T42" s="108"/>
      <c r="U42" s="107"/>
      <c r="V42" s="15">
        <f t="shared" si="4"/>
        <v>0</v>
      </c>
      <c r="W42" s="107"/>
      <c r="X42" s="107"/>
      <c r="Y42" s="104"/>
      <c r="Z42" s="105"/>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c r="BO42" s="104"/>
      <c r="BP42" s="104"/>
      <c r="BQ42" s="104"/>
      <c r="BR42" s="104"/>
      <c r="BS42" s="104"/>
      <c r="BT42" s="104"/>
    </row>
    <row r="43" spans="1:72" s="100" customFormat="1" ht="15.75">
      <c r="A43" s="260" t="s">
        <v>36</v>
      </c>
      <c r="B43" s="260"/>
      <c r="C43" s="260"/>
      <c r="D43" s="260"/>
      <c r="E43" s="124" t="s">
        <v>28</v>
      </c>
      <c r="F43" s="128"/>
      <c r="G43" s="14">
        <v>199.6</v>
      </c>
      <c r="H43" s="14">
        <f t="shared" si="1"/>
        <v>0</v>
      </c>
      <c r="I43" s="128"/>
      <c r="J43" s="13">
        <v>159.6</v>
      </c>
      <c r="K43" s="13">
        <f t="shared" si="2"/>
        <v>0</v>
      </c>
      <c r="L43" s="129"/>
      <c r="M43" s="13">
        <v>239.4</v>
      </c>
      <c r="N43" s="13">
        <f t="shared" si="3"/>
        <v>0</v>
      </c>
      <c r="O43" s="107"/>
      <c r="P43" s="107"/>
      <c r="Q43" s="107"/>
      <c r="R43" s="107"/>
      <c r="S43" s="107"/>
      <c r="T43" s="108"/>
      <c r="U43" s="107"/>
      <c r="V43" s="15">
        <f t="shared" si="4"/>
        <v>0</v>
      </c>
      <c r="W43" s="107"/>
      <c r="X43" s="107"/>
      <c r="Y43" s="16"/>
      <c r="Z43" s="17"/>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row>
    <row r="44" spans="1:72" s="100" customFormat="1" ht="15.75">
      <c r="A44" s="260" t="s">
        <v>37</v>
      </c>
      <c r="B44" s="260"/>
      <c r="C44" s="260"/>
      <c r="D44" s="260"/>
      <c r="E44" s="124" t="s">
        <v>28</v>
      </c>
      <c r="F44" s="128"/>
      <c r="G44" s="14">
        <v>211.15</v>
      </c>
      <c r="H44" s="12">
        <f t="shared" si="1"/>
        <v>0</v>
      </c>
      <c r="I44" s="128"/>
      <c r="J44" s="13">
        <v>173.29</v>
      </c>
      <c r="K44" s="13">
        <f t="shared" si="2"/>
        <v>0</v>
      </c>
      <c r="L44" s="129"/>
      <c r="M44" s="13">
        <v>259.94</v>
      </c>
      <c r="N44" s="13">
        <f t="shared" si="3"/>
        <v>0</v>
      </c>
      <c r="O44" s="107"/>
      <c r="P44" s="107"/>
      <c r="Q44" s="107"/>
      <c r="R44" s="107"/>
      <c r="S44" s="107"/>
      <c r="T44" s="108"/>
      <c r="U44" s="107"/>
      <c r="V44" s="15">
        <f t="shared" si="4"/>
        <v>0</v>
      </c>
      <c r="W44" s="107"/>
      <c r="X44" s="107"/>
      <c r="Y44" s="16" t="s">
        <v>166</v>
      </c>
      <c r="Z44" s="17"/>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row>
    <row r="45" spans="1:72" ht="15.75">
      <c r="A45" s="260" t="s">
        <v>38</v>
      </c>
      <c r="B45" s="260"/>
      <c r="C45" s="260"/>
      <c r="D45" s="260"/>
      <c r="E45" s="124" t="s">
        <v>28</v>
      </c>
      <c r="F45" s="128"/>
      <c r="G45" s="14">
        <v>199.6</v>
      </c>
      <c r="H45" s="12">
        <f t="shared" si="1"/>
        <v>0</v>
      </c>
      <c r="I45" s="128"/>
      <c r="J45" s="13">
        <v>159.6</v>
      </c>
      <c r="K45" s="13">
        <f t="shared" si="2"/>
        <v>0</v>
      </c>
      <c r="L45" s="129"/>
      <c r="M45" s="13">
        <v>239.4</v>
      </c>
      <c r="N45" s="13">
        <f t="shared" si="3"/>
        <v>0</v>
      </c>
      <c r="O45" s="107"/>
      <c r="P45" s="107"/>
      <c r="Q45" s="107"/>
      <c r="R45" s="107"/>
      <c r="S45" s="107"/>
      <c r="T45" s="108"/>
      <c r="U45" s="107"/>
      <c r="V45" s="15">
        <f t="shared" si="4"/>
        <v>0</v>
      </c>
      <c r="W45" s="107"/>
      <c r="X45" s="107"/>
      <c r="Y45" s="16" t="s">
        <v>165</v>
      </c>
      <c r="Z45" s="17"/>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row>
    <row r="46" spans="1:72" ht="15.75">
      <c r="A46" s="260" t="s">
        <v>39</v>
      </c>
      <c r="B46" s="260"/>
      <c r="C46" s="260"/>
      <c r="D46" s="260"/>
      <c r="E46" s="124" t="s">
        <v>28</v>
      </c>
      <c r="F46" s="128"/>
      <c r="G46" s="14">
        <v>187.81</v>
      </c>
      <c r="H46" s="14">
        <f t="shared" si="1"/>
        <v>0</v>
      </c>
      <c r="I46" s="128"/>
      <c r="J46" s="13">
        <v>145.62</v>
      </c>
      <c r="K46" s="13">
        <f t="shared" si="2"/>
        <v>0</v>
      </c>
      <c r="L46" s="129"/>
      <c r="M46" s="13">
        <v>218.43</v>
      </c>
      <c r="N46" s="13">
        <f t="shared" si="3"/>
        <v>0</v>
      </c>
      <c r="O46" s="107"/>
      <c r="P46" s="107"/>
      <c r="Q46" s="107"/>
      <c r="R46" s="107"/>
      <c r="S46" s="107"/>
      <c r="T46" s="108"/>
      <c r="U46" s="107"/>
      <c r="V46" s="15">
        <f t="shared" si="4"/>
        <v>0</v>
      </c>
      <c r="W46" s="107"/>
      <c r="X46" s="107"/>
      <c r="Y46" s="16"/>
      <c r="Z46" s="17"/>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row>
    <row r="47" spans="1:72" s="100" customFormat="1" ht="15.75">
      <c r="A47" s="242" t="s">
        <v>40</v>
      </c>
      <c r="B47" s="243"/>
      <c r="C47" s="243"/>
      <c r="D47" s="244"/>
      <c r="E47" s="124" t="s">
        <v>28</v>
      </c>
      <c r="F47" s="128"/>
      <c r="G47" s="14"/>
      <c r="H47" s="14">
        <f t="shared" si="1"/>
        <v>0</v>
      </c>
      <c r="I47" s="128"/>
      <c r="J47" s="13">
        <v>0</v>
      </c>
      <c r="K47" s="13">
        <f t="shared" si="2"/>
        <v>0</v>
      </c>
      <c r="L47" s="129"/>
      <c r="M47" s="13"/>
      <c r="N47" s="13">
        <f t="shared" si="3"/>
        <v>0</v>
      </c>
      <c r="O47" s="107"/>
      <c r="P47" s="107"/>
      <c r="Q47" s="107"/>
      <c r="R47" s="107"/>
      <c r="S47" s="107"/>
      <c r="T47" s="108"/>
      <c r="U47" s="107"/>
      <c r="V47" s="15">
        <f t="shared" si="4"/>
        <v>0</v>
      </c>
      <c r="W47" s="107"/>
      <c r="X47" s="107"/>
      <c r="Y47" s="3"/>
      <c r="Z47" s="17"/>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row>
    <row r="48" spans="1:72" s="100" customFormat="1" ht="15.75">
      <c r="A48" s="242" t="s">
        <v>41</v>
      </c>
      <c r="B48" s="243"/>
      <c r="C48" s="243"/>
      <c r="D48" s="244"/>
      <c r="E48" s="124" t="s">
        <v>28</v>
      </c>
      <c r="F48" s="128"/>
      <c r="G48" s="14">
        <v>187.81</v>
      </c>
      <c r="H48" s="14">
        <f t="shared" si="1"/>
        <v>0</v>
      </c>
      <c r="I48" s="128"/>
      <c r="J48" s="13">
        <v>145.62</v>
      </c>
      <c r="K48" s="13">
        <f t="shared" si="2"/>
        <v>0</v>
      </c>
      <c r="L48" s="129"/>
      <c r="M48" s="13">
        <v>218.43</v>
      </c>
      <c r="N48" s="13">
        <f t="shared" si="3"/>
        <v>0</v>
      </c>
      <c r="O48" s="107"/>
      <c r="P48" s="107"/>
      <c r="Q48" s="107"/>
      <c r="R48" s="107"/>
      <c r="S48" s="107"/>
      <c r="T48" s="107"/>
      <c r="U48" s="107"/>
      <c r="V48" s="15">
        <f t="shared" si="4"/>
        <v>0</v>
      </c>
      <c r="W48" s="107"/>
      <c r="X48" s="107"/>
      <c r="Y48" s="16" t="s">
        <v>167</v>
      </c>
      <c r="Z48" s="17"/>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row>
    <row r="49" spans="1:72" ht="15.75">
      <c r="A49" s="242" t="s">
        <v>42</v>
      </c>
      <c r="B49" s="243"/>
      <c r="C49" s="243"/>
      <c r="D49" s="244"/>
      <c r="E49" s="124" t="s">
        <v>28</v>
      </c>
      <c r="F49" s="128"/>
      <c r="G49" s="14">
        <v>94.81</v>
      </c>
      <c r="H49" s="14">
        <f>F49*G49</f>
        <v>0</v>
      </c>
      <c r="I49" s="128"/>
      <c r="J49" s="13">
        <v>145.62</v>
      </c>
      <c r="K49" s="13">
        <f t="shared" si="2"/>
        <v>0</v>
      </c>
      <c r="L49" s="129"/>
      <c r="M49" s="13">
        <v>218.43</v>
      </c>
      <c r="N49" s="13">
        <f t="shared" si="3"/>
        <v>0</v>
      </c>
      <c r="O49" s="109"/>
      <c r="P49" s="109"/>
      <c r="Q49" s="109"/>
      <c r="R49" s="109"/>
      <c r="S49" s="109"/>
      <c r="T49" s="109"/>
      <c r="U49" s="107"/>
      <c r="V49" s="15">
        <f t="shared" si="4"/>
        <v>0</v>
      </c>
      <c r="W49" s="107"/>
      <c r="X49" s="107"/>
      <c r="Y49" s="16"/>
      <c r="Z49" s="17"/>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row>
    <row r="50" spans="1:72" ht="15.75">
      <c r="A50" s="167" t="s">
        <v>169</v>
      </c>
      <c r="B50" s="168"/>
      <c r="C50" s="168"/>
      <c r="D50" s="169"/>
      <c r="E50" s="124" t="s">
        <v>28</v>
      </c>
      <c r="F50" s="128"/>
      <c r="G50" s="12">
        <v>243.45</v>
      </c>
      <c r="H50" s="12">
        <f t="shared" ref="H50:H56" si="5">F50*G50</f>
        <v>0</v>
      </c>
      <c r="I50" s="128"/>
      <c r="J50" s="13">
        <v>211.59</v>
      </c>
      <c r="K50" s="13">
        <f t="shared" si="2"/>
        <v>0</v>
      </c>
      <c r="L50" s="129"/>
      <c r="M50" s="13">
        <v>317.39</v>
      </c>
      <c r="N50" s="13">
        <f t="shared" si="3"/>
        <v>0</v>
      </c>
      <c r="O50" s="109"/>
      <c r="P50" s="109"/>
      <c r="Q50" s="109"/>
      <c r="R50" s="109"/>
      <c r="S50" s="109"/>
      <c r="T50" s="109"/>
      <c r="U50" s="107"/>
      <c r="V50" s="15">
        <v>0</v>
      </c>
      <c r="W50" s="107"/>
      <c r="X50" s="107"/>
      <c r="Y50" s="16" t="s">
        <v>170</v>
      </c>
      <c r="Z50" s="17"/>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row>
    <row r="51" spans="1:72" ht="15.75">
      <c r="A51" s="260" t="s">
        <v>27</v>
      </c>
      <c r="B51" s="260"/>
      <c r="C51" s="260"/>
      <c r="D51" s="260"/>
      <c r="E51" s="124" t="s">
        <v>28</v>
      </c>
      <c r="F51" s="128"/>
      <c r="G51" s="12">
        <v>339.75</v>
      </c>
      <c r="H51" s="12">
        <f t="shared" si="5"/>
        <v>0</v>
      </c>
      <c r="I51" s="128"/>
      <c r="J51" s="13">
        <v>325.79000000000002</v>
      </c>
      <c r="K51" s="13">
        <f t="shared" si="2"/>
        <v>0</v>
      </c>
      <c r="L51" s="129"/>
      <c r="M51" s="13">
        <v>488.68</v>
      </c>
      <c r="N51" s="13">
        <f t="shared" si="3"/>
        <v>0</v>
      </c>
      <c r="O51" s="107"/>
      <c r="P51" s="107"/>
      <c r="Q51" s="107"/>
      <c r="R51" s="107"/>
      <c r="S51" s="107"/>
      <c r="T51" s="107"/>
      <c r="U51" s="107"/>
      <c r="V51" s="15">
        <f>+O51+P51+Q51+R51+S51+T51+U51-W51-X51</f>
        <v>0</v>
      </c>
      <c r="W51" s="107"/>
      <c r="X51" s="107"/>
      <c r="Y51" s="16"/>
      <c r="Z51" s="17"/>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row>
    <row r="52" spans="1:72" ht="15.75">
      <c r="A52" s="260" t="s">
        <v>29</v>
      </c>
      <c r="B52" s="260"/>
      <c r="C52" s="260"/>
      <c r="D52" s="260"/>
      <c r="E52" s="124" t="s">
        <v>28</v>
      </c>
      <c r="F52" s="128"/>
      <c r="G52" s="12">
        <v>339.75</v>
      </c>
      <c r="H52" s="12">
        <f t="shared" si="5"/>
        <v>0</v>
      </c>
      <c r="I52" s="128"/>
      <c r="J52" s="13">
        <v>325.79000000000002</v>
      </c>
      <c r="K52" s="13">
        <f t="shared" si="2"/>
        <v>0</v>
      </c>
      <c r="L52" s="129"/>
      <c r="M52" s="13">
        <v>488.68</v>
      </c>
      <c r="N52" s="13">
        <f t="shared" si="3"/>
        <v>0</v>
      </c>
      <c r="O52" s="107"/>
      <c r="P52" s="107"/>
      <c r="Q52" s="107"/>
      <c r="R52" s="107"/>
      <c r="S52" s="107"/>
      <c r="T52" s="107"/>
      <c r="U52" s="107"/>
      <c r="V52" s="15">
        <f>+O52+P52+Q52+R52+S52+T52+U52-W52-X52</f>
        <v>0</v>
      </c>
      <c r="W52" s="107"/>
      <c r="X52" s="107"/>
      <c r="Y52" s="16"/>
      <c r="Z52" s="17"/>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row>
    <row r="53" spans="1:72" ht="15.75">
      <c r="A53" s="242" t="s">
        <v>43</v>
      </c>
      <c r="B53" s="243"/>
      <c r="C53" s="243"/>
      <c r="D53" s="244"/>
      <c r="E53" s="124" t="s">
        <v>28</v>
      </c>
      <c r="F53" s="128"/>
      <c r="G53" s="12">
        <v>339.75</v>
      </c>
      <c r="H53" s="12">
        <f t="shared" si="5"/>
        <v>0</v>
      </c>
      <c r="I53" s="128"/>
      <c r="J53" s="13">
        <v>325.79000000000002</v>
      </c>
      <c r="K53" s="13">
        <f t="shared" si="2"/>
        <v>0</v>
      </c>
      <c r="L53" s="129"/>
      <c r="M53" s="13">
        <v>488.68</v>
      </c>
      <c r="N53" s="13">
        <f t="shared" si="3"/>
        <v>0</v>
      </c>
      <c r="O53" s="107"/>
      <c r="P53" s="107"/>
      <c r="Q53" s="107"/>
      <c r="R53" s="107"/>
      <c r="S53" s="107"/>
      <c r="T53" s="107"/>
      <c r="U53" s="107"/>
      <c r="V53" s="15">
        <f t="shared" si="4"/>
        <v>0</v>
      </c>
      <c r="W53" s="107"/>
      <c r="X53" s="107"/>
      <c r="Y53" s="16"/>
      <c r="Z53" s="17"/>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row>
    <row r="54" spans="1:72" ht="15.75">
      <c r="A54" s="242" t="s">
        <v>44</v>
      </c>
      <c r="B54" s="243"/>
      <c r="C54" s="243"/>
      <c r="D54" s="244"/>
      <c r="E54" s="124" t="s">
        <v>28</v>
      </c>
      <c r="F54" s="128"/>
      <c r="G54" s="12">
        <v>339.75</v>
      </c>
      <c r="H54" s="12">
        <f t="shared" si="5"/>
        <v>0</v>
      </c>
      <c r="I54" s="128"/>
      <c r="J54" s="13">
        <v>325.79000000000002</v>
      </c>
      <c r="K54" s="13">
        <f t="shared" si="2"/>
        <v>0</v>
      </c>
      <c r="L54" s="129"/>
      <c r="M54" s="13">
        <v>488.68</v>
      </c>
      <c r="N54" s="13">
        <f t="shared" si="3"/>
        <v>0</v>
      </c>
      <c r="O54" s="107"/>
      <c r="P54" s="107"/>
      <c r="Q54" s="107"/>
      <c r="R54" s="107"/>
      <c r="S54" s="107"/>
      <c r="T54" s="107"/>
      <c r="U54" s="107"/>
      <c r="V54" s="15">
        <f t="shared" si="4"/>
        <v>0</v>
      </c>
      <c r="W54" s="107"/>
      <c r="X54" s="107"/>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15.75">
      <c r="A55" s="242" t="s">
        <v>45</v>
      </c>
      <c r="B55" s="243"/>
      <c r="C55" s="243"/>
      <c r="D55" s="244"/>
      <c r="E55" s="124" t="s">
        <v>28</v>
      </c>
      <c r="F55" s="128"/>
      <c r="G55" s="14">
        <v>1004.49</v>
      </c>
      <c r="H55" s="14">
        <f t="shared" si="5"/>
        <v>0</v>
      </c>
      <c r="I55" s="128"/>
      <c r="J55" s="13">
        <v>1164.98</v>
      </c>
      <c r="K55" s="13">
        <f t="shared" si="2"/>
        <v>0</v>
      </c>
      <c r="L55" s="129"/>
      <c r="M55" s="13">
        <v>1747.46</v>
      </c>
      <c r="N55" s="13">
        <f t="shared" si="3"/>
        <v>0</v>
      </c>
      <c r="O55" s="107"/>
      <c r="P55" s="107"/>
      <c r="Q55" s="107"/>
      <c r="R55" s="107"/>
      <c r="S55" s="107"/>
      <c r="T55" s="107"/>
      <c r="U55" s="107"/>
      <c r="V55" s="15">
        <f t="shared" si="4"/>
        <v>0</v>
      </c>
      <c r="W55" s="107"/>
      <c r="X55" s="107"/>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15.75">
      <c r="A56" s="242" t="s">
        <v>46</v>
      </c>
      <c r="B56" s="243"/>
      <c r="C56" s="243"/>
      <c r="D56" s="244"/>
      <c r="E56" s="124" t="s">
        <v>28</v>
      </c>
      <c r="F56" s="128"/>
      <c r="G56" s="14"/>
      <c r="H56" s="14">
        <f t="shared" si="5"/>
        <v>0</v>
      </c>
      <c r="I56" s="128"/>
      <c r="J56" s="13">
        <f t="shared" ref="J56" si="6">G56*1.5</f>
        <v>0</v>
      </c>
      <c r="K56" s="13">
        <f t="shared" si="2"/>
        <v>0</v>
      </c>
      <c r="L56" s="129"/>
      <c r="M56" s="13">
        <f t="shared" ref="M56" si="7">G56*2.25</f>
        <v>0</v>
      </c>
      <c r="N56" s="13">
        <f t="shared" si="3"/>
        <v>0</v>
      </c>
      <c r="O56" s="107"/>
      <c r="P56" s="107"/>
      <c r="Q56" s="107"/>
      <c r="R56" s="107"/>
      <c r="S56" s="107"/>
      <c r="T56" s="107"/>
      <c r="U56" s="107"/>
      <c r="V56" s="15">
        <f t="shared" si="4"/>
        <v>0</v>
      </c>
      <c r="W56" s="107"/>
      <c r="X56" s="107"/>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15.75">
      <c r="A57" s="7"/>
      <c r="B57" s="7"/>
      <c r="C57" s="7"/>
      <c r="D57" s="7"/>
      <c r="E57" s="7"/>
      <c r="F57" s="7">
        <f>V57</f>
        <v>0</v>
      </c>
      <c r="G57" s="6" t="s">
        <v>47</v>
      </c>
      <c r="H57" s="19">
        <f>SUM(H34:H56)</f>
        <v>0</v>
      </c>
      <c r="I57" s="103"/>
      <c r="J57" s="6" t="s">
        <v>48</v>
      </c>
      <c r="K57" s="6">
        <f>SUM(K34:K56)</f>
        <v>0</v>
      </c>
      <c r="L57" s="145"/>
      <c r="M57" s="21" t="s">
        <v>48</v>
      </c>
      <c r="N57" s="6">
        <f>SUM(N34:N56)</f>
        <v>0</v>
      </c>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7"/>
      <c r="B58" s="7"/>
      <c r="C58" s="7"/>
      <c r="D58" s="7"/>
      <c r="E58" s="7"/>
      <c r="F58" s="7"/>
      <c r="G58" s="6" t="s">
        <v>49</v>
      </c>
      <c r="H58" s="19">
        <f>H57+K57+N57</f>
        <v>0</v>
      </c>
      <c r="I58" s="22"/>
      <c r="J58" s="22"/>
      <c r="K58" s="22"/>
      <c r="L58" s="7"/>
      <c r="M58" s="23"/>
      <c r="N58" s="22"/>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261" t="s">
        <v>50</v>
      </c>
      <c r="B59" s="261"/>
      <c r="C59" s="261"/>
      <c r="D59" s="261"/>
      <c r="E59" s="24"/>
      <c r="F59" s="25"/>
      <c r="G59" s="26" t="s">
        <v>51</v>
      </c>
      <c r="H59" s="6">
        <f>+H58*0.06</f>
        <v>0</v>
      </c>
      <c r="I59" s="22"/>
      <c r="J59" s="7"/>
      <c r="K59" s="7"/>
      <c r="L59" s="7"/>
      <c r="M59" s="7"/>
      <c r="N59" s="7"/>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27"/>
      <c r="B60" s="7"/>
      <c r="C60" s="7"/>
      <c r="D60" s="7"/>
      <c r="E60" s="7"/>
      <c r="F60" s="7"/>
      <c r="G60" s="124"/>
      <c r="H60" s="14">
        <f>+H58+H59</f>
        <v>0</v>
      </c>
      <c r="I60" s="22"/>
      <c r="J60" s="7"/>
      <c r="K60" s="7"/>
      <c r="L60" s="7"/>
      <c r="M60" s="7"/>
      <c r="N60" s="7"/>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62" t="s">
        <v>52</v>
      </c>
      <c r="B61" s="262"/>
      <c r="C61" s="262"/>
      <c r="D61" s="262"/>
      <c r="E61" s="16"/>
      <c r="F61" s="16"/>
      <c r="G61" s="16"/>
      <c r="H61" s="16"/>
      <c r="I61" s="16"/>
      <c r="J61" s="16"/>
      <c r="K61" s="16"/>
      <c r="L61" s="16"/>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55" t="s">
        <v>7</v>
      </c>
      <c r="B62" s="255"/>
      <c r="C62" s="255"/>
      <c r="D62" s="255"/>
      <c r="E62" s="28" t="s">
        <v>8</v>
      </c>
      <c r="F62" s="118" t="s">
        <v>9</v>
      </c>
      <c r="G62" s="118" t="s">
        <v>10</v>
      </c>
      <c r="H62" s="118" t="s">
        <v>0</v>
      </c>
      <c r="I62" s="38"/>
      <c r="J62" s="118" t="s">
        <v>53</v>
      </c>
      <c r="K62" s="118" t="s">
        <v>54</v>
      </c>
      <c r="L62" s="118" t="s">
        <v>55</v>
      </c>
      <c r="M62" s="118" t="s">
        <v>56</v>
      </c>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33.6" customHeight="1">
      <c r="A63" s="257" t="s">
        <v>133</v>
      </c>
      <c r="B63" s="258"/>
      <c r="C63" s="258"/>
      <c r="D63" s="258"/>
      <c r="E63" s="31" t="s">
        <v>57</v>
      </c>
      <c r="F63" s="146">
        <v>0</v>
      </c>
      <c r="G63" s="127">
        <v>170</v>
      </c>
      <c r="H63" s="127">
        <f t="shared" ref="H63:H69" si="8">F63*G63</f>
        <v>0</v>
      </c>
      <c r="I63" s="30"/>
      <c r="J63" s="31"/>
      <c r="K63" s="31"/>
      <c r="L63" s="31"/>
      <c r="M63" s="31">
        <f>J63+K63+L63</f>
        <v>0</v>
      </c>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33.6" customHeight="1">
      <c r="A64" s="257" t="s">
        <v>134</v>
      </c>
      <c r="B64" s="258"/>
      <c r="C64" s="258"/>
      <c r="D64" s="258"/>
      <c r="E64" s="31" t="s">
        <v>57</v>
      </c>
      <c r="F64" s="146">
        <v>8</v>
      </c>
      <c r="G64" s="127">
        <v>180</v>
      </c>
      <c r="H64" s="127">
        <f t="shared" si="8"/>
        <v>1440</v>
      </c>
      <c r="I64" s="30"/>
      <c r="J64" s="31"/>
      <c r="K64" s="31"/>
      <c r="L64" s="31"/>
      <c r="M64" s="31">
        <f>J64+K64+L64</f>
        <v>0</v>
      </c>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33.6" customHeight="1">
      <c r="A65" s="257" t="s">
        <v>58</v>
      </c>
      <c r="B65" s="258"/>
      <c r="C65" s="258"/>
      <c r="D65" s="258"/>
      <c r="E65" s="31" t="s">
        <v>57</v>
      </c>
      <c r="F65" s="146">
        <v>0</v>
      </c>
      <c r="G65" s="127">
        <v>80</v>
      </c>
      <c r="H65" s="127">
        <f t="shared" si="8"/>
        <v>0</v>
      </c>
      <c r="I65" s="30"/>
      <c r="J65" s="31"/>
      <c r="K65" s="31"/>
      <c r="L65" s="31"/>
      <c r="M65" s="31">
        <f>J65+K65+L65</f>
        <v>0</v>
      </c>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33.6" customHeight="1">
      <c r="A66" s="257" t="s">
        <v>135</v>
      </c>
      <c r="B66" s="258"/>
      <c r="C66" s="258"/>
      <c r="D66" s="258"/>
      <c r="E66" s="31" t="s">
        <v>57</v>
      </c>
      <c r="F66" s="146">
        <v>0</v>
      </c>
      <c r="G66" s="127">
        <v>150</v>
      </c>
      <c r="H66" s="127">
        <f t="shared" si="8"/>
        <v>0</v>
      </c>
      <c r="I66" s="30"/>
      <c r="J66" s="31"/>
      <c r="K66" s="31"/>
      <c r="L66" s="31"/>
      <c r="M66" s="31">
        <f>J66+K66+L66</f>
        <v>0</v>
      </c>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33.6" customHeight="1">
      <c r="A67" s="257"/>
      <c r="B67" s="258"/>
      <c r="C67" s="258"/>
      <c r="D67" s="258"/>
      <c r="E67" s="31" t="s">
        <v>57</v>
      </c>
      <c r="F67" s="146">
        <v>0</v>
      </c>
      <c r="G67" s="127"/>
      <c r="H67" s="127">
        <f t="shared" si="8"/>
        <v>0</v>
      </c>
      <c r="I67" s="30"/>
      <c r="J67" s="31"/>
      <c r="K67" s="31"/>
      <c r="L67" s="31"/>
      <c r="M67" s="31">
        <f t="shared" ref="M67:M69" si="9">J67+K67+L67</f>
        <v>0</v>
      </c>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33.6" customHeight="1">
      <c r="A68" s="257"/>
      <c r="B68" s="258"/>
      <c r="C68" s="258"/>
      <c r="D68" s="258"/>
      <c r="E68" s="31" t="s">
        <v>59</v>
      </c>
      <c r="F68" s="146">
        <v>0</v>
      </c>
      <c r="G68" s="127"/>
      <c r="H68" s="127">
        <f t="shared" si="8"/>
        <v>0</v>
      </c>
      <c r="I68" s="30"/>
      <c r="J68" s="31"/>
      <c r="K68" s="31"/>
      <c r="L68" s="31"/>
      <c r="M68" s="31">
        <f t="shared" si="9"/>
        <v>0</v>
      </c>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33.6" customHeight="1">
      <c r="A69" s="257" t="s">
        <v>60</v>
      </c>
      <c r="B69" s="258"/>
      <c r="C69" s="258"/>
      <c r="D69" s="258"/>
      <c r="E69" s="31" t="s">
        <v>61</v>
      </c>
      <c r="F69" s="146">
        <v>0</v>
      </c>
      <c r="G69" s="127">
        <v>2.5</v>
      </c>
      <c r="H69" s="127">
        <f t="shared" si="8"/>
        <v>0</v>
      </c>
      <c r="I69" s="30"/>
      <c r="J69" s="31"/>
      <c r="K69" s="31"/>
      <c r="L69" s="31"/>
      <c r="M69" s="31">
        <f t="shared" si="9"/>
        <v>0</v>
      </c>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16"/>
      <c r="B70" s="16"/>
      <c r="C70" s="16"/>
      <c r="D70" s="16"/>
      <c r="E70" s="16"/>
      <c r="F70" s="16"/>
      <c r="G70" s="34" t="s">
        <v>62</v>
      </c>
      <c r="H70" s="34">
        <f>SUM(H63:H69)</f>
        <v>1440</v>
      </c>
      <c r="I70" s="22"/>
      <c r="J70" s="16"/>
      <c r="K70" s="16"/>
      <c r="L70" s="16"/>
      <c r="M70" s="139"/>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53" t="s">
        <v>63</v>
      </c>
      <c r="B71" s="253"/>
      <c r="C71" s="16"/>
      <c r="D71" s="16"/>
      <c r="E71" s="16"/>
      <c r="F71" s="16"/>
      <c r="G71" s="16"/>
      <c r="H71" s="16"/>
      <c r="I71" s="16"/>
      <c r="J71" s="16"/>
      <c r="K71" s="16"/>
      <c r="L71" s="16"/>
      <c r="M71" s="139"/>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55" t="s">
        <v>7</v>
      </c>
      <c r="B72" s="255"/>
      <c r="C72" s="255"/>
      <c r="D72" s="255"/>
      <c r="E72" s="28" t="s">
        <v>8</v>
      </c>
      <c r="F72" s="118" t="s">
        <v>9</v>
      </c>
      <c r="G72" s="118" t="s">
        <v>10</v>
      </c>
      <c r="H72" s="118" t="s">
        <v>0</v>
      </c>
      <c r="I72" s="38"/>
      <c r="J72" s="35" t="s">
        <v>64</v>
      </c>
      <c r="K72" s="35" t="s">
        <v>65</v>
      </c>
      <c r="L72" s="35" t="s">
        <v>66</v>
      </c>
      <c r="M72" s="35" t="s">
        <v>56</v>
      </c>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21.6" customHeight="1">
      <c r="A73" s="236" t="s">
        <v>67</v>
      </c>
      <c r="B73" s="237"/>
      <c r="C73" s="237"/>
      <c r="D73" s="259"/>
      <c r="E73" s="32" t="s">
        <v>68</v>
      </c>
      <c r="F73" s="147">
        <v>80</v>
      </c>
      <c r="G73" s="30">
        <v>23</v>
      </c>
      <c r="H73" s="33">
        <f>F73*G73</f>
        <v>1840</v>
      </c>
      <c r="I73" s="30"/>
      <c r="J73" s="36"/>
      <c r="K73" s="36"/>
      <c r="L73" s="36"/>
      <c r="M73" s="36">
        <f>J73+K73+L73</f>
        <v>0</v>
      </c>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21.6" customHeight="1">
      <c r="A74" s="236" t="s">
        <v>69</v>
      </c>
      <c r="B74" s="237"/>
      <c r="C74" s="237"/>
      <c r="D74" s="259"/>
      <c r="E74" s="32" t="s">
        <v>68</v>
      </c>
      <c r="F74" s="147">
        <v>0</v>
      </c>
      <c r="G74" s="29">
        <v>24</v>
      </c>
      <c r="H74" s="33">
        <f>F74*G74</f>
        <v>0</v>
      </c>
      <c r="I74" s="30"/>
      <c r="J74" s="36"/>
      <c r="K74" s="36"/>
      <c r="L74" s="36"/>
      <c r="M74" s="36">
        <f>J74+K74+L74</f>
        <v>0</v>
      </c>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16"/>
      <c r="B75" s="16"/>
      <c r="C75" s="16"/>
      <c r="D75" s="16"/>
      <c r="E75" s="16"/>
      <c r="F75" s="16"/>
      <c r="G75" s="118" t="s">
        <v>70</v>
      </c>
      <c r="H75" s="34">
        <f>SUM(H73:H74)</f>
        <v>1840</v>
      </c>
      <c r="I75" s="30"/>
      <c r="J75" s="16"/>
      <c r="K75" s="16"/>
      <c r="L75" s="16"/>
      <c r="M75" s="16"/>
      <c r="N75" s="16"/>
      <c r="O75" s="16"/>
      <c r="P75" s="16"/>
      <c r="Q75" s="16"/>
      <c r="R75" s="16"/>
      <c r="S75" s="16"/>
      <c r="T75" s="16"/>
      <c r="U75" s="16"/>
      <c r="V75" s="16"/>
      <c r="W75" s="16"/>
      <c r="X75" s="16"/>
      <c r="Y75" s="1"/>
      <c r="Z75" s="120"/>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row>
    <row r="76" spans="1:72" ht="15.75">
      <c r="A76" s="253" t="s">
        <v>71</v>
      </c>
      <c r="B76" s="253"/>
      <c r="C76" s="16"/>
      <c r="D76" s="16"/>
      <c r="E76" s="16"/>
      <c r="F76" s="16"/>
      <c r="G76" s="16"/>
      <c r="H76" s="16"/>
      <c r="I76" s="16"/>
      <c r="J76" s="16"/>
      <c r="K76" s="16"/>
      <c r="L76" s="16"/>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55" t="s">
        <v>7</v>
      </c>
      <c r="B77" s="255"/>
      <c r="C77" s="255"/>
      <c r="D77" s="255"/>
      <c r="E77" s="28" t="s">
        <v>8</v>
      </c>
      <c r="F77" s="118" t="s">
        <v>9</v>
      </c>
      <c r="G77" s="118" t="s">
        <v>10</v>
      </c>
      <c r="H77" s="118" t="s">
        <v>0</v>
      </c>
      <c r="I77" s="38"/>
      <c r="J77" s="37"/>
      <c r="K77" s="16"/>
      <c r="L77" s="16"/>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20.100000000000001" customHeight="1">
      <c r="A78" s="236" t="s">
        <v>179</v>
      </c>
      <c r="B78" s="237"/>
      <c r="C78" s="237"/>
      <c r="D78" s="237"/>
      <c r="E78" s="32" t="s">
        <v>72</v>
      </c>
      <c r="F78" s="128">
        <v>0</v>
      </c>
      <c r="G78" s="29">
        <v>65</v>
      </c>
      <c r="H78" s="33">
        <f>F78*G78</f>
        <v>0</v>
      </c>
      <c r="I78" s="17"/>
      <c r="J78" s="16"/>
      <c r="K78" s="16"/>
      <c r="L78" s="16"/>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20.100000000000001" customHeight="1">
      <c r="A79" s="236" t="s">
        <v>73</v>
      </c>
      <c r="B79" s="237"/>
      <c r="C79" s="237"/>
      <c r="D79" s="237"/>
      <c r="E79" s="32" t="s">
        <v>72</v>
      </c>
      <c r="F79" s="128">
        <v>2</v>
      </c>
      <c r="G79" s="29">
        <v>250</v>
      </c>
      <c r="H79" s="33">
        <f>F79*G79</f>
        <v>500</v>
      </c>
      <c r="I79" s="17"/>
      <c r="J79" s="16"/>
      <c r="K79" s="16"/>
      <c r="L79" s="16"/>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16"/>
      <c r="B80" s="16"/>
      <c r="C80" s="16"/>
      <c r="D80" s="16"/>
      <c r="E80" s="16"/>
      <c r="F80" s="16"/>
      <c r="G80" s="118" t="s">
        <v>74</v>
      </c>
      <c r="H80" s="34">
        <f>SUM(H78:H79)</f>
        <v>500</v>
      </c>
      <c r="I80" s="22"/>
      <c r="J80" s="16"/>
      <c r="K80" s="16"/>
      <c r="L80" s="16"/>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3" t="s">
        <v>75</v>
      </c>
      <c r="B81" s="16"/>
      <c r="C81" s="16"/>
      <c r="D81" s="16"/>
      <c r="E81" s="16"/>
      <c r="F81" s="16"/>
      <c r="G81" s="38"/>
      <c r="H81" s="22"/>
      <c r="I81" s="22"/>
      <c r="J81" s="16"/>
      <c r="K81" s="16"/>
      <c r="L81" s="16"/>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53" t="s">
        <v>76</v>
      </c>
      <c r="B82" s="253"/>
      <c r="C82" s="16"/>
      <c r="D82" s="16"/>
      <c r="E82" s="16"/>
      <c r="F82" s="16"/>
      <c r="G82" s="16"/>
      <c r="H82" s="16"/>
      <c r="I82" s="16"/>
      <c r="J82" s="254"/>
      <c r="K82" s="254"/>
      <c r="L82" s="16"/>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55" t="s">
        <v>7</v>
      </c>
      <c r="B83" s="255"/>
      <c r="C83" s="255"/>
      <c r="D83" s="255"/>
      <c r="E83" s="28" t="s">
        <v>8</v>
      </c>
      <c r="F83" s="118" t="s">
        <v>9</v>
      </c>
      <c r="G83" s="118" t="s">
        <v>10</v>
      </c>
      <c r="H83" s="118" t="s">
        <v>0</v>
      </c>
      <c r="I83" s="38"/>
      <c r="J83" s="130"/>
      <c r="K83" s="130"/>
      <c r="L83" s="130"/>
      <c r="M83" s="130"/>
      <c r="N83" s="130"/>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24" customHeight="1">
      <c r="A84" s="237" t="s">
        <v>77</v>
      </c>
      <c r="B84" s="237"/>
      <c r="C84" s="237"/>
      <c r="D84" s="237"/>
      <c r="E84" s="39" t="s">
        <v>11</v>
      </c>
      <c r="F84" s="128">
        <v>20</v>
      </c>
      <c r="G84" s="29">
        <v>600</v>
      </c>
      <c r="H84" s="20">
        <f>F84*G84</f>
        <v>12000</v>
      </c>
      <c r="I84" s="131"/>
      <c r="J84" s="130"/>
      <c r="K84" s="130"/>
      <c r="L84" s="130"/>
      <c r="M84" s="130"/>
      <c r="N84" s="130"/>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5.75">
      <c r="A85" s="16"/>
      <c r="B85" s="16"/>
      <c r="C85" s="16"/>
      <c r="D85" s="16"/>
      <c r="E85" s="16"/>
      <c r="F85" s="16"/>
      <c r="G85" s="118"/>
      <c r="H85" s="34">
        <f>SUM(H84)</f>
        <v>12000</v>
      </c>
      <c r="I85" s="131"/>
      <c r="J85" s="130"/>
      <c r="K85" s="130"/>
      <c r="L85" s="130"/>
      <c r="M85" s="130"/>
      <c r="N85" s="130"/>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5.75">
      <c r="A86" s="253" t="s">
        <v>78</v>
      </c>
      <c r="B86" s="253"/>
      <c r="C86" s="16"/>
      <c r="D86" s="16"/>
      <c r="E86" s="16"/>
      <c r="F86" s="16"/>
      <c r="G86" s="16"/>
      <c r="H86" s="1"/>
      <c r="I86" s="132"/>
      <c r="J86" s="130"/>
      <c r="K86" s="130"/>
      <c r="L86" s="130"/>
      <c r="M86" s="130"/>
      <c r="N86" s="130"/>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255" t="s">
        <v>7</v>
      </c>
      <c r="B87" s="255"/>
      <c r="C87" s="255"/>
      <c r="D87" s="255"/>
      <c r="E87" s="28" t="s">
        <v>8</v>
      </c>
      <c r="F87" s="118" t="s">
        <v>9</v>
      </c>
      <c r="G87" s="118" t="s">
        <v>10</v>
      </c>
      <c r="H87" s="118" t="s">
        <v>0</v>
      </c>
      <c r="I87" s="38"/>
      <c r="J87" s="16"/>
      <c r="K87" s="16"/>
      <c r="L87" s="133"/>
      <c r="M87" s="16"/>
      <c r="N87" s="16"/>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8.600000000000001" customHeight="1">
      <c r="A88" s="236" t="s">
        <v>79</v>
      </c>
      <c r="B88" s="237"/>
      <c r="C88" s="237"/>
      <c r="D88" s="237"/>
      <c r="E88" s="32" t="s">
        <v>80</v>
      </c>
      <c r="F88" s="128">
        <v>8</v>
      </c>
      <c r="G88" s="29">
        <v>900</v>
      </c>
      <c r="H88" s="20">
        <f>F88*G88</f>
        <v>7200</v>
      </c>
      <c r="I88" s="22"/>
      <c r="J88" s="16"/>
      <c r="K88" s="16"/>
      <c r="L88" s="16"/>
      <c r="M88" s="16"/>
      <c r="N88" s="16"/>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16"/>
      <c r="G89" s="118" t="s">
        <v>81</v>
      </c>
      <c r="H89" s="34">
        <f>SUM(H88)</f>
        <v>7200</v>
      </c>
      <c r="I89" s="22"/>
      <c r="J89" s="16"/>
      <c r="K89" s="16"/>
      <c r="L89" s="16"/>
      <c r="M89" s="16"/>
      <c r="N89" s="16"/>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16"/>
      <c r="F90" s="16"/>
      <c r="G90" s="118" t="s">
        <v>82</v>
      </c>
      <c r="H90" s="34">
        <f>H70+H75+H80+H85+H89+H59+H58+H30</f>
        <v>145411.60999999999</v>
      </c>
      <c r="I90" s="134"/>
      <c r="J90" s="62"/>
      <c r="K90" s="16"/>
      <c r="L90" s="16"/>
      <c r="M90" s="16"/>
      <c r="N90" s="16"/>
      <c r="O90" s="1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3" t="s">
        <v>83</v>
      </c>
      <c r="B91" s="7"/>
      <c r="C91" s="7"/>
      <c r="D91" s="16"/>
      <c r="E91" s="16"/>
      <c r="F91" s="16"/>
      <c r="G91" s="1"/>
      <c r="H91" s="42"/>
      <c r="I91" s="9"/>
      <c r="J91" s="62"/>
      <c r="K91" s="7"/>
      <c r="L91" s="16"/>
      <c r="M91" s="16"/>
      <c r="N91" s="16"/>
      <c r="O91" s="1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256" t="s">
        <v>7</v>
      </c>
      <c r="B92" s="256"/>
      <c r="C92" s="256"/>
      <c r="D92" s="256"/>
      <c r="E92" s="43" t="s">
        <v>8</v>
      </c>
      <c r="F92" s="119" t="s">
        <v>9</v>
      </c>
      <c r="G92" s="119" t="s">
        <v>10</v>
      </c>
      <c r="H92" s="44" t="s">
        <v>0</v>
      </c>
      <c r="I92" s="45" t="s">
        <v>84</v>
      </c>
      <c r="J92" s="46"/>
      <c r="K92" s="46" t="s">
        <v>85</v>
      </c>
      <c r="L92" s="47"/>
      <c r="M92" s="16"/>
      <c r="N92" s="16"/>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236" t="s">
        <v>86</v>
      </c>
      <c r="B93" s="237"/>
      <c r="C93" s="237"/>
      <c r="D93" s="237"/>
      <c r="E93" s="123" t="s">
        <v>87</v>
      </c>
      <c r="F93" s="128"/>
      <c r="G93" s="36">
        <v>2200</v>
      </c>
      <c r="H93" s="48">
        <f>(F93*G93)</f>
        <v>0</v>
      </c>
      <c r="I93" s="49"/>
      <c r="J93" s="50"/>
      <c r="K93" s="51"/>
      <c r="L93" s="62"/>
      <c r="M93" s="16"/>
      <c r="N93" s="16"/>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236" t="s">
        <v>88</v>
      </c>
      <c r="B94" s="237"/>
      <c r="C94" s="237"/>
      <c r="D94" s="237"/>
      <c r="E94" s="123" t="s">
        <v>87</v>
      </c>
      <c r="F94" s="128"/>
      <c r="G94" s="36">
        <v>2000</v>
      </c>
      <c r="H94" s="48">
        <f t="shared" ref="H94:H111" si="10">(F94*G94)</f>
        <v>0</v>
      </c>
      <c r="I94" s="49"/>
      <c r="J94" s="50"/>
      <c r="K94" s="51"/>
      <c r="L94" s="62"/>
      <c r="M94" s="16"/>
      <c r="N94" s="16"/>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236" t="s">
        <v>89</v>
      </c>
      <c r="B95" s="237"/>
      <c r="C95" s="237"/>
      <c r="D95" s="237"/>
      <c r="E95" s="123" t="s">
        <v>87</v>
      </c>
      <c r="F95" s="128"/>
      <c r="G95" s="36">
        <v>7000</v>
      </c>
      <c r="H95" s="48">
        <f t="shared" si="10"/>
        <v>0</v>
      </c>
      <c r="I95" s="49"/>
      <c r="J95" s="50"/>
      <c r="K95" s="51"/>
      <c r="L95" s="62"/>
      <c r="M95" s="16"/>
      <c r="N95" s="16"/>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236" t="s">
        <v>90</v>
      </c>
      <c r="B96" s="237"/>
      <c r="C96" s="237"/>
      <c r="D96" s="237"/>
      <c r="E96" s="123" t="s">
        <v>87</v>
      </c>
      <c r="F96" s="128"/>
      <c r="G96" s="36">
        <v>15200</v>
      </c>
      <c r="H96" s="48">
        <f t="shared" si="10"/>
        <v>0</v>
      </c>
      <c r="I96" s="49"/>
      <c r="J96" s="50"/>
      <c r="K96" s="51"/>
      <c r="L96" s="62"/>
      <c r="M96" s="16"/>
      <c r="N96" s="16"/>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247" t="s">
        <v>91</v>
      </c>
      <c r="B97" s="248"/>
      <c r="C97" s="248"/>
      <c r="D97" s="248"/>
      <c r="E97" s="52" t="s">
        <v>87</v>
      </c>
      <c r="F97" s="128"/>
      <c r="G97" s="53">
        <v>2200</v>
      </c>
      <c r="H97" s="54">
        <f t="shared" si="10"/>
        <v>0</v>
      </c>
      <c r="I97" s="55"/>
      <c r="J97" s="50"/>
      <c r="K97" s="51"/>
      <c r="L97" s="62"/>
      <c r="M97" s="16"/>
      <c r="N97" s="16"/>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236" t="s">
        <v>92</v>
      </c>
      <c r="B98" s="237"/>
      <c r="C98" s="237"/>
      <c r="D98" s="237"/>
      <c r="E98" s="123" t="s">
        <v>87</v>
      </c>
      <c r="F98" s="128"/>
      <c r="G98" s="36">
        <v>2000</v>
      </c>
      <c r="H98" s="48">
        <f t="shared" si="10"/>
        <v>0</v>
      </c>
      <c r="I98" s="49"/>
      <c r="J98" s="50"/>
      <c r="K98" s="51"/>
      <c r="L98" s="62"/>
      <c r="M98" s="16"/>
      <c r="N98" s="16"/>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247" t="s">
        <v>93</v>
      </c>
      <c r="B99" s="248"/>
      <c r="C99" s="248"/>
      <c r="D99" s="248"/>
      <c r="E99" s="52" t="s">
        <v>87</v>
      </c>
      <c r="F99" s="128"/>
      <c r="G99" s="53">
        <v>2500</v>
      </c>
      <c r="H99" s="54">
        <f t="shared" si="10"/>
        <v>0</v>
      </c>
      <c r="I99" s="55"/>
      <c r="J99" s="50"/>
      <c r="K99" s="51"/>
      <c r="L99" s="62"/>
      <c r="M99" s="16"/>
      <c r="N99" s="16"/>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236" t="s">
        <v>94</v>
      </c>
      <c r="B100" s="237"/>
      <c r="C100" s="237"/>
      <c r="D100" s="237"/>
      <c r="E100" s="123" t="s">
        <v>87</v>
      </c>
      <c r="F100" s="128"/>
      <c r="G100" s="36">
        <v>1600</v>
      </c>
      <c r="H100" s="48">
        <f t="shared" si="10"/>
        <v>0</v>
      </c>
      <c r="I100" s="49"/>
      <c r="J100" s="50"/>
      <c r="K100" s="51"/>
      <c r="L100" s="62"/>
      <c r="M100" s="16"/>
      <c r="N100" s="16"/>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249" t="s">
        <v>95</v>
      </c>
      <c r="B101" s="250"/>
      <c r="C101" s="250"/>
      <c r="D101" s="250"/>
      <c r="E101" s="56" t="s">
        <v>87</v>
      </c>
      <c r="F101" s="128"/>
      <c r="G101" s="57">
        <v>1100</v>
      </c>
      <c r="H101" s="58">
        <f t="shared" si="10"/>
        <v>0</v>
      </c>
      <c r="I101" s="49"/>
      <c r="J101" s="50"/>
      <c r="K101" s="51"/>
      <c r="L101" s="62"/>
      <c r="M101" s="16"/>
      <c r="N101" s="16"/>
      <c r="O101" s="16"/>
      <c r="P101" s="16"/>
      <c r="Q101" s="16"/>
      <c r="R101" s="16"/>
      <c r="S101" s="16"/>
      <c r="T101" s="16"/>
      <c r="U101" s="16"/>
      <c r="V101" s="16"/>
      <c r="W101" s="16"/>
      <c r="X101" s="16"/>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236" t="s">
        <v>96</v>
      </c>
      <c r="B102" s="237"/>
      <c r="C102" s="237"/>
      <c r="D102" s="237"/>
      <c r="E102" s="123" t="s">
        <v>87</v>
      </c>
      <c r="F102" s="128"/>
      <c r="G102" s="36">
        <v>2700</v>
      </c>
      <c r="H102" s="48">
        <f t="shared" si="10"/>
        <v>0</v>
      </c>
      <c r="I102" s="59"/>
      <c r="J102" s="50"/>
      <c r="K102" s="51"/>
      <c r="L102" s="62"/>
      <c r="M102" s="16"/>
      <c r="N102" s="16"/>
      <c r="O102" s="16"/>
      <c r="P102" s="16"/>
      <c r="Q102" s="16"/>
      <c r="R102" s="16"/>
      <c r="S102" s="16"/>
      <c r="T102" s="16"/>
      <c r="U102" s="16"/>
      <c r="V102" s="16"/>
      <c r="W102" s="16"/>
      <c r="X102" s="16"/>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238" t="s">
        <v>97</v>
      </c>
      <c r="B103" s="239"/>
      <c r="C103" s="239"/>
      <c r="D103" s="240"/>
      <c r="E103" s="123" t="s">
        <v>87</v>
      </c>
      <c r="F103" s="128"/>
      <c r="G103" s="36">
        <v>2500</v>
      </c>
      <c r="H103" s="48">
        <f t="shared" si="10"/>
        <v>0</v>
      </c>
      <c r="I103" s="59"/>
      <c r="J103" s="50"/>
      <c r="K103" s="51"/>
      <c r="L103" s="62"/>
      <c r="M103" s="16"/>
      <c r="N103" s="16"/>
      <c r="O103" s="16"/>
      <c r="P103" s="16"/>
      <c r="Q103" s="16"/>
      <c r="R103" s="16"/>
      <c r="S103" s="16"/>
      <c r="T103" s="16"/>
      <c r="U103" s="16"/>
      <c r="V103" s="16"/>
      <c r="W103" s="16"/>
      <c r="X103" s="16"/>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236" t="s">
        <v>98</v>
      </c>
      <c r="B104" s="237"/>
      <c r="C104" s="237"/>
      <c r="D104" s="237"/>
      <c r="E104" s="123" t="s">
        <v>87</v>
      </c>
      <c r="F104" s="128"/>
      <c r="G104" s="36">
        <v>13373</v>
      </c>
      <c r="H104" s="48">
        <f t="shared" si="10"/>
        <v>0</v>
      </c>
      <c r="I104" s="59"/>
      <c r="J104" s="50"/>
      <c r="K104" s="51"/>
      <c r="L104" s="62"/>
      <c r="M104" s="16"/>
      <c r="N104" s="16"/>
      <c r="O104" s="16"/>
      <c r="P104" s="16"/>
      <c r="Q104" s="16"/>
      <c r="R104" s="16"/>
      <c r="S104" s="16"/>
      <c r="T104" s="16"/>
      <c r="U104" s="16"/>
      <c r="V104" s="16"/>
      <c r="W104" s="16"/>
      <c r="X104" s="16"/>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238" t="s">
        <v>99</v>
      </c>
      <c r="B105" s="239"/>
      <c r="C105" s="239"/>
      <c r="D105" s="240"/>
      <c r="E105" s="123" t="s">
        <v>87</v>
      </c>
      <c r="F105" s="128"/>
      <c r="G105" s="36">
        <v>800</v>
      </c>
      <c r="H105" s="48">
        <f t="shared" si="10"/>
        <v>0</v>
      </c>
      <c r="I105" s="59"/>
      <c r="J105" s="50"/>
      <c r="K105" s="51"/>
      <c r="L105" s="62"/>
      <c r="M105" s="16"/>
      <c r="N105" s="16"/>
      <c r="O105" s="16"/>
      <c r="P105" s="16"/>
      <c r="Q105" s="16"/>
      <c r="R105" s="16"/>
      <c r="S105" s="16"/>
      <c r="T105" s="16"/>
      <c r="U105" s="16"/>
      <c r="V105" s="16"/>
      <c r="W105" s="16"/>
      <c r="X105" s="16"/>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251" t="s">
        <v>100</v>
      </c>
      <c r="B106" s="252"/>
      <c r="C106" s="252"/>
      <c r="D106" s="252"/>
      <c r="E106" s="4" t="s">
        <v>87</v>
      </c>
      <c r="F106" s="128"/>
      <c r="G106" s="31">
        <v>1900</v>
      </c>
      <c r="H106" s="60">
        <f t="shared" si="10"/>
        <v>0</v>
      </c>
      <c r="I106" s="61"/>
      <c r="J106" s="50"/>
      <c r="K106" s="51"/>
      <c r="L106" s="62"/>
      <c r="M106" s="16"/>
      <c r="N106" s="16"/>
      <c r="O106" s="16"/>
      <c r="P106" s="16"/>
      <c r="Q106" s="16"/>
      <c r="R106" s="16"/>
      <c r="S106" s="16"/>
      <c r="T106" s="16"/>
      <c r="U106" s="16"/>
      <c r="V106" s="16"/>
      <c r="W106" s="16"/>
      <c r="X106" s="16"/>
      <c r="Y106" s="16"/>
      <c r="Z106" s="17"/>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row>
    <row r="107" spans="1:72" ht="15.75">
      <c r="A107" s="236" t="s">
        <v>101</v>
      </c>
      <c r="B107" s="237"/>
      <c r="C107" s="237"/>
      <c r="D107" s="237"/>
      <c r="E107" s="123" t="s">
        <v>87</v>
      </c>
      <c r="F107" s="128"/>
      <c r="G107" s="36">
        <v>2000</v>
      </c>
      <c r="H107" s="48">
        <f t="shared" si="10"/>
        <v>0</v>
      </c>
      <c r="I107" s="59"/>
      <c r="J107" s="50"/>
      <c r="K107" s="51"/>
      <c r="L107" s="62"/>
      <c r="M107" s="16"/>
      <c r="N107" s="16"/>
      <c r="O107" s="16"/>
      <c r="P107" s="16"/>
      <c r="Q107" s="16"/>
      <c r="R107" s="16"/>
      <c r="S107" s="16"/>
      <c r="T107" s="16"/>
      <c r="U107" s="16"/>
      <c r="V107" s="16"/>
      <c r="W107" s="16"/>
      <c r="X107" s="16"/>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236" t="s">
        <v>102</v>
      </c>
      <c r="B108" s="237"/>
      <c r="C108" s="237"/>
      <c r="D108" s="237"/>
      <c r="E108" s="123" t="s">
        <v>87</v>
      </c>
      <c r="F108" s="128"/>
      <c r="G108" s="36">
        <v>200</v>
      </c>
      <c r="H108" s="48">
        <f t="shared" si="10"/>
        <v>0</v>
      </c>
      <c r="I108" s="59"/>
      <c r="J108" s="50"/>
      <c r="K108" s="51"/>
      <c r="L108" s="62"/>
      <c r="M108" s="16"/>
      <c r="N108" s="16"/>
      <c r="O108" s="16"/>
      <c r="P108" s="16"/>
      <c r="Q108" s="16"/>
      <c r="R108" s="16"/>
      <c r="S108" s="16"/>
      <c r="T108" s="16"/>
      <c r="U108" s="16"/>
      <c r="V108" s="16"/>
      <c r="W108" s="16"/>
      <c r="X108" s="16"/>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238" t="s">
        <v>103</v>
      </c>
      <c r="B109" s="239"/>
      <c r="C109" s="239"/>
      <c r="D109" s="240"/>
      <c r="E109" s="123" t="s">
        <v>87</v>
      </c>
      <c r="F109" s="128"/>
      <c r="G109" s="36">
        <v>1100</v>
      </c>
      <c r="H109" s="48">
        <f t="shared" si="10"/>
        <v>0</v>
      </c>
      <c r="I109" s="59"/>
      <c r="J109" s="50"/>
      <c r="K109" s="51"/>
      <c r="L109" s="62"/>
      <c r="M109" s="16"/>
      <c r="N109" s="16"/>
      <c r="O109" s="16"/>
      <c r="P109" s="16"/>
      <c r="Q109" s="16"/>
      <c r="R109" s="16"/>
      <c r="S109" s="16"/>
      <c r="T109" s="16"/>
      <c r="U109" s="16"/>
      <c r="V109" s="16"/>
      <c r="W109" s="16"/>
      <c r="X109" s="16"/>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241" t="s">
        <v>104</v>
      </c>
      <c r="B110" s="241"/>
      <c r="C110" s="241"/>
      <c r="D110" s="241"/>
      <c r="E110" s="63" t="s">
        <v>87</v>
      </c>
      <c r="F110" s="128"/>
      <c r="G110" s="36">
        <v>2200</v>
      </c>
      <c r="H110" s="48">
        <f t="shared" si="10"/>
        <v>0</v>
      </c>
      <c r="I110" s="59"/>
      <c r="J110" s="50"/>
      <c r="K110" s="51"/>
      <c r="L110" s="62"/>
      <c r="M110" s="16"/>
      <c r="N110" s="16"/>
      <c r="O110" s="16"/>
      <c r="P110" s="16"/>
      <c r="Q110" s="16"/>
      <c r="R110" s="16"/>
      <c r="S110" s="16"/>
      <c r="T110" s="16"/>
      <c r="U110" s="16"/>
      <c r="V110" s="16"/>
      <c r="W110" s="16"/>
      <c r="X110" s="16"/>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242" t="s">
        <v>105</v>
      </c>
      <c r="B111" s="243"/>
      <c r="C111" s="243"/>
      <c r="D111" s="244"/>
      <c r="E111" s="4" t="s">
        <v>87</v>
      </c>
      <c r="F111" s="128"/>
      <c r="G111" s="31">
        <v>1420</v>
      </c>
      <c r="H111" s="60">
        <f t="shared" si="10"/>
        <v>0</v>
      </c>
      <c r="I111" s="64"/>
      <c r="J111" s="50"/>
      <c r="K111" s="51"/>
      <c r="L111" s="62"/>
      <c r="M111" s="16"/>
      <c r="N111" s="16"/>
      <c r="O111" s="16"/>
      <c r="P111" s="16"/>
      <c r="Q111" s="16"/>
      <c r="R111" s="16"/>
      <c r="S111" s="16"/>
      <c r="T111" s="16"/>
      <c r="U111" s="16"/>
      <c r="V111" s="16"/>
      <c r="W111" s="16"/>
      <c r="X111" s="16"/>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6.5" thickBot="1">
      <c r="A112" s="236" t="s">
        <v>106</v>
      </c>
      <c r="B112" s="237"/>
      <c r="C112" s="237"/>
      <c r="D112" s="237"/>
      <c r="E112" s="123" t="s">
        <v>87</v>
      </c>
      <c r="F112" s="128"/>
      <c r="G112" s="36">
        <v>383.5</v>
      </c>
      <c r="H112" s="99">
        <f>(F112*G112)</f>
        <v>0</v>
      </c>
      <c r="I112" s="65"/>
      <c r="J112" s="66"/>
      <c r="K112" s="67"/>
      <c r="L112" s="62"/>
      <c r="M112" s="16"/>
      <c r="N112" s="16"/>
      <c r="O112" s="16"/>
      <c r="P112" s="16"/>
      <c r="Q112" s="16"/>
      <c r="R112" s="16"/>
      <c r="S112" s="16"/>
      <c r="T112" s="16"/>
      <c r="U112" s="16"/>
      <c r="V112" s="16"/>
      <c r="W112" s="16"/>
      <c r="X112" s="16"/>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6.5" thickBot="1">
      <c r="A113" s="16"/>
      <c r="B113" s="16"/>
      <c r="C113" s="16"/>
      <c r="D113" s="16"/>
      <c r="E113" s="16"/>
      <c r="F113" s="18"/>
      <c r="G113" s="125" t="s">
        <v>107</v>
      </c>
      <c r="H113" s="110">
        <f>SUM(H93:H112)</f>
        <v>0</v>
      </c>
      <c r="I113" s="68"/>
      <c r="J113" s="69"/>
      <c r="K113" s="70"/>
      <c r="L113" s="135"/>
      <c r="M113" s="7"/>
      <c r="N113" s="7"/>
      <c r="O113" s="16"/>
      <c r="P113" s="16"/>
      <c r="Q113" s="16"/>
      <c r="R113" s="16"/>
      <c r="S113" s="16"/>
      <c r="T113" s="16"/>
      <c r="U113" s="16"/>
      <c r="V113" s="16"/>
      <c r="W113" s="16"/>
      <c r="X113" s="16"/>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6"/>
      <c r="B114" s="16"/>
      <c r="C114" s="16"/>
      <c r="D114" s="16"/>
      <c r="E114" s="16"/>
      <c r="F114" s="7"/>
      <c r="G114" s="38"/>
      <c r="H114" s="22"/>
      <c r="I114" s="71"/>
      <c r="J114" s="18"/>
      <c r="K114" s="137"/>
      <c r="L114" s="136"/>
      <c r="M114" s="7"/>
      <c r="N114" s="7"/>
      <c r="O114" s="16"/>
      <c r="P114" s="16"/>
      <c r="Q114" s="16"/>
      <c r="R114" s="16"/>
      <c r="S114" s="16"/>
      <c r="T114" s="16"/>
      <c r="U114" s="16"/>
      <c r="V114" s="16"/>
      <c r="W114" s="16"/>
      <c r="X114" s="16"/>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6"/>
      <c r="B115" s="16"/>
      <c r="C115" s="16"/>
      <c r="D115" s="16"/>
      <c r="E115" s="138">
        <v>0</v>
      </c>
      <c r="F115" s="7"/>
      <c r="G115" s="38"/>
      <c r="H115" s="142">
        <f>+E115</f>
        <v>0</v>
      </c>
      <c r="I115" s="245" t="s">
        <v>130</v>
      </c>
      <c r="J115" s="230" t="s">
        <v>108</v>
      </c>
      <c r="K115" s="232"/>
      <c r="L115" s="16"/>
      <c r="M115" s="7"/>
      <c r="N115" s="233"/>
      <c r="O115" s="16"/>
      <c r="P115" s="16"/>
      <c r="Q115" s="16"/>
      <c r="R115" s="16"/>
      <c r="S115" s="16"/>
      <c r="T115" s="16"/>
      <c r="U115" s="16"/>
      <c r="V115" s="16"/>
      <c r="W115" s="16"/>
      <c r="X115" s="16"/>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6"/>
      <c r="B116" s="16"/>
      <c r="C116" s="16"/>
      <c r="D116" s="16"/>
      <c r="E116" s="16"/>
      <c r="F116" s="234" t="s">
        <v>109</v>
      </c>
      <c r="G116" s="235"/>
      <c r="H116" s="73">
        <f>H90+H113</f>
        <v>145411.60999999999</v>
      </c>
      <c r="I116" s="246"/>
      <c r="J116" s="231"/>
      <c r="K116" s="232"/>
      <c r="L116" s="16"/>
      <c r="M116" s="7"/>
      <c r="N116" s="233"/>
      <c r="O116" s="16"/>
      <c r="P116" s="16"/>
      <c r="Q116" s="16"/>
      <c r="R116" s="16"/>
      <c r="S116" s="16"/>
      <c r="T116" s="16"/>
      <c r="U116" s="16"/>
      <c r="V116" s="16"/>
      <c r="W116" s="16"/>
      <c r="X116" s="16"/>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6"/>
      <c r="B117" s="16">
        <f>1.13*1.15</f>
        <v>1.2994999999999999</v>
      </c>
      <c r="C117" s="16"/>
      <c r="D117" s="16" t="s">
        <v>173</v>
      </c>
      <c r="E117" s="27"/>
      <c r="F117" s="74" t="s">
        <v>110</v>
      </c>
      <c r="G117" s="172">
        <v>1.1000000000000001</v>
      </c>
      <c r="H117" s="116">
        <f>H116*G117-H116</f>
        <v>14541.161000000022</v>
      </c>
      <c r="I117" s="115">
        <f>+(H124-K123)*0.23</f>
        <v>-14808.157916239992</v>
      </c>
      <c r="J117" s="117">
        <f>H117-M123</f>
        <v>44029.145822000006</v>
      </c>
      <c r="K117" s="9"/>
      <c r="L117" s="9"/>
      <c r="M117" s="9"/>
      <c r="N117" s="126" t="s">
        <v>171</v>
      </c>
      <c r="O117" s="126"/>
      <c r="P117" s="16"/>
      <c r="Q117" s="16"/>
      <c r="R117" s="16"/>
      <c r="S117" s="16"/>
      <c r="T117" s="16"/>
      <c r="U117" s="16"/>
      <c r="V117" s="16"/>
      <c r="W117" s="16"/>
      <c r="X117" s="16"/>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6"/>
      <c r="B118" s="16"/>
      <c r="C118" s="16"/>
      <c r="D118" s="16"/>
      <c r="E118" s="27"/>
      <c r="F118" s="77" t="s">
        <v>111</v>
      </c>
      <c r="G118" s="78"/>
      <c r="H118" s="13">
        <f>H116+H117</f>
        <v>159952.77100000001</v>
      </c>
      <c r="I118" s="20"/>
      <c r="J118" s="79"/>
      <c r="K118" s="22"/>
      <c r="L118" s="22"/>
      <c r="M118" s="7"/>
      <c r="N118" s="126"/>
      <c r="O118" s="126"/>
      <c r="P118" s="16"/>
      <c r="Q118" s="16"/>
      <c r="R118" s="16"/>
      <c r="S118" s="16"/>
      <c r="T118" s="16"/>
      <c r="U118" s="16"/>
      <c r="V118" s="16"/>
      <c r="W118" s="16"/>
      <c r="X118" s="16"/>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A119" s="16"/>
      <c r="B119" s="16"/>
      <c r="C119" s="16"/>
      <c r="D119" s="16"/>
      <c r="E119" s="27"/>
      <c r="F119" s="124" t="s">
        <v>113</v>
      </c>
      <c r="G119" s="82">
        <v>0.06</v>
      </c>
      <c r="H119" s="13">
        <f>H118*G119</f>
        <v>9597.16626</v>
      </c>
      <c r="I119" s="83"/>
      <c r="J119" s="80"/>
      <c r="K119" s="81" t="s">
        <v>112</v>
      </c>
      <c r="L119" s="111" t="s">
        <v>131</v>
      </c>
      <c r="M119" s="7"/>
      <c r="N119" s="135"/>
      <c r="O119" s="16"/>
      <c r="P119" s="16"/>
      <c r="Q119" s="16"/>
      <c r="R119" s="16"/>
      <c r="S119" s="16"/>
      <c r="T119" s="16"/>
      <c r="U119" s="16"/>
      <c r="V119" s="16"/>
      <c r="W119" s="16"/>
      <c r="X119" s="16"/>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A120" s="16"/>
      <c r="B120" s="16"/>
      <c r="C120" s="16"/>
      <c r="D120" s="16"/>
      <c r="E120" s="27"/>
      <c r="F120" s="4" t="s">
        <v>115</v>
      </c>
      <c r="G120" s="77"/>
      <c r="H120" s="13">
        <f>H118+H119</f>
        <v>169549.93726000001</v>
      </c>
      <c r="I120" s="80"/>
      <c r="J120" s="80" t="s">
        <v>114</v>
      </c>
      <c r="K120" s="6">
        <f>+H30</f>
        <v>122431.61</v>
      </c>
      <c r="L120" s="112"/>
      <c r="M120" s="135"/>
      <c r="N120" s="7"/>
      <c r="O120" s="16"/>
      <c r="P120" s="16"/>
      <c r="Q120" s="16"/>
      <c r="R120" s="16"/>
      <c r="S120" s="16"/>
      <c r="T120" s="16"/>
      <c r="U120" s="16"/>
      <c r="V120" s="16"/>
      <c r="W120" s="16"/>
      <c r="X120" s="16"/>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row r="121" spans="1:72" ht="15.75">
      <c r="A121" s="16"/>
      <c r="B121" s="16"/>
      <c r="C121" s="16"/>
      <c r="D121" s="16"/>
      <c r="E121" s="170">
        <v>0.27500000000000002</v>
      </c>
      <c r="F121" s="124" t="s">
        <v>117</v>
      </c>
      <c r="G121" s="82">
        <v>0.2</v>
      </c>
      <c r="H121" s="13">
        <f>H120*G121</f>
        <v>33909.987452000001</v>
      </c>
      <c r="I121" s="80"/>
      <c r="J121" s="80" t="s">
        <v>116</v>
      </c>
      <c r="K121" s="6">
        <f>H58</f>
        <v>0</v>
      </c>
      <c r="L121" s="112"/>
      <c r="M121" s="135"/>
      <c r="N121" s="7"/>
      <c r="O121" s="16"/>
      <c r="P121" s="16"/>
      <c r="Q121" s="16"/>
      <c r="R121" s="16"/>
      <c r="S121" s="16"/>
      <c r="T121" s="16"/>
      <c r="U121" s="16"/>
      <c r="V121" s="16"/>
      <c r="W121" s="16"/>
      <c r="X121" s="16"/>
      <c r="Y121" s="1"/>
      <c r="Z121" s="120"/>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row>
    <row r="122" spans="1:72" ht="15.75">
      <c r="A122" s="16"/>
      <c r="B122" s="16"/>
      <c r="C122" s="16"/>
      <c r="D122" s="16"/>
      <c r="E122" s="16"/>
      <c r="F122" s="124" t="s">
        <v>119</v>
      </c>
      <c r="G122" s="74"/>
      <c r="H122" s="85">
        <f>H120+H121</f>
        <v>203459.92471200001</v>
      </c>
      <c r="I122" s="13"/>
      <c r="J122" s="80" t="s">
        <v>118</v>
      </c>
      <c r="K122" s="6">
        <f>H90-H60</f>
        <v>145411.60999999999</v>
      </c>
      <c r="L122" s="112"/>
      <c r="M122" s="84" t="s">
        <v>127</v>
      </c>
      <c r="N122" s="7"/>
      <c r="O122" s="16"/>
      <c r="P122" s="16"/>
      <c r="Q122" s="16"/>
      <c r="R122" s="16"/>
      <c r="S122" s="16"/>
      <c r="T122" s="16"/>
      <c r="U122" s="16"/>
      <c r="V122" s="16"/>
      <c r="W122" s="16"/>
      <c r="X122" s="16"/>
      <c r="Y122" s="1"/>
      <c r="Z122" s="120"/>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row>
    <row r="123" spans="1:72" ht="15.75">
      <c r="A123" s="16"/>
      <c r="B123" s="16"/>
      <c r="C123" s="16"/>
      <c r="D123" s="16"/>
      <c r="E123" s="16"/>
      <c r="F123" s="124"/>
      <c r="G123" s="87"/>
      <c r="H123" s="13"/>
      <c r="I123" s="88" t="s">
        <v>120</v>
      </c>
      <c r="J123" s="86" t="s">
        <v>56</v>
      </c>
      <c r="K123" s="6">
        <f>SUM(K120:K122)</f>
        <v>267843.21999999997</v>
      </c>
      <c r="L123" s="113">
        <f>H122-H121</f>
        <v>169549.93726000001</v>
      </c>
      <c r="M123" s="114">
        <f>+(L123-K123)*0.3</f>
        <v>-29487.984821999988</v>
      </c>
      <c r="N123" s="7"/>
      <c r="O123" s="16"/>
      <c r="P123" s="16"/>
      <c r="Q123" s="16"/>
      <c r="R123" s="16"/>
      <c r="S123" s="16"/>
      <c r="T123" s="16"/>
      <c r="U123" s="16"/>
      <c r="V123" s="16"/>
      <c r="W123" s="16"/>
      <c r="X123" s="16"/>
      <c r="Y123" s="1"/>
      <c r="Z123" s="120"/>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row>
    <row r="124" spans="1:72" ht="15.75">
      <c r="A124" s="16"/>
      <c r="B124" s="16" t="s">
        <v>121</v>
      </c>
      <c r="C124" s="16"/>
      <c r="D124" s="16"/>
      <c r="E124" s="16"/>
      <c r="F124" s="124" t="s">
        <v>126</v>
      </c>
      <c r="G124" s="90"/>
      <c r="H124" s="98">
        <f>H122+H123</f>
        <v>203459.92471200001</v>
      </c>
      <c r="I124" s="13"/>
      <c r="J124" s="89">
        <f>H122/H116</f>
        <v>1.3992000000000002</v>
      </c>
      <c r="K124" s="7"/>
      <c r="L124" s="7"/>
      <c r="M124" s="23"/>
      <c r="N124" s="7"/>
      <c r="O124" s="16"/>
      <c r="P124" s="16"/>
      <c r="Q124" s="16"/>
      <c r="R124" s="16"/>
      <c r="S124" s="16"/>
      <c r="T124" s="16"/>
      <c r="U124" s="16"/>
      <c r="V124" s="16"/>
      <c r="W124" s="16"/>
      <c r="X124" s="16"/>
      <c r="Y124" s="1"/>
      <c r="Z124" s="120"/>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row>
    <row r="125" spans="1:72" ht="15.75">
      <c r="A125" s="16"/>
      <c r="B125" s="139" t="s">
        <v>172</v>
      </c>
      <c r="C125" s="139" t="s">
        <v>123</v>
      </c>
      <c r="D125" s="140" t="s">
        <v>124</v>
      </c>
      <c r="E125" s="132"/>
      <c r="F125" s="7"/>
      <c r="G125" s="92"/>
      <c r="H125" s="9"/>
      <c r="I125" s="7"/>
      <c r="J125" s="7"/>
      <c r="K125" s="7"/>
      <c r="L125" s="7"/>
      <c r="M125" s="9"/>
      <c r="N125" s="91"/>
      <c r="O125" s="16"/>
      <c r="P125" s="16"/>
      <c r="Q125" s="16"/>
      <c r="R125" s="16"/>
      <c r="S125" s="16"/>
      <c r="T125" s="16"/>
      <c r="U125" s="16"/>
      <c r="V125" s="16"/>
      <c r="W125" s="16"/>
      <c r="X125" s="16"/>
      <c r="Y125" s="1"/>
      <c r="Z125" s="120"/>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row>
    <row r="126" spans="1:72" ht="15.75">
      <c r="A126" s="16"/>
      <c r="B126" s="141">
        <v>0.27500000000000002</v>
      </c>
      <c r="C126" s="141">
        <v>0.05</v>
      </c>
      <c r="D126" s="171">
        <f>1.275*1.05</f>
        <v>1.3387499999999999</v>
      </c>
      <c r="E126" s="16"/>
      <c r="F126" s="92"/>
      <c r="G126" s="93"/>
      <c r="H126" s="9"/>
      <c r="I126" s="7"/>
      <c r="J126" s="7"/>
      <c r="K126" s="7"/>
      <c r="L126" s="7"/>
      <c r="M126" s="9"/>
      <c r="N126" s="7"/>
      <c r="O126" s="16"/>
      <c r="P126" s="16"/>
      <c r="Q126" s="16"/>
      <c r="R126" s="16"/>
      <c r="S126" s="16"/>
      <c r="T126" s="16"/>
      <c r="U126" s="16"/>
      <c r="V126" s="16"/>
      <c r="W126" s="16"/>
      <c r="X126" s="16"/>
      <c r="Y126" s="1"/>
      <c r="Z126" s="120"/>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row>
    <row r="127" spans="1:72" ht="15.75">
      <c r="A127" s="16"/>
      <c r="B127" s="16"/>
      <c r="C127" s="16"/>
      <c r="D127" s="170">
        <v>0.33879999999999999</v>
      </c>
      <c r="E127" s="16"/>
      <c r="F127" s="23"/>
      <c r="G127" s="94"/>
      <c r="H127" s="93"/>
      <c r="I127" s="27"/>
      <c r="J127" s="7"/>
      <c r="K127" s="7"/>
      <c r="L127" s="7"/>
      <c r="M127" s="7"/>
      <c r="N127" s="7"/>
      <c r="O127" s="16"/>
      <c r="P127" s="16"/>
      <c r="Q127" s="16"/>
      <c r="R127" s="16"/>
      <c r="S127" s="16"/>
      <c r="T127" s="16"/>
      <c r="U127" s="16"/>
      <c r="V127" s="16"/>
      <c r="W127" s="16"/>
      <c r="X127" s="16"/>
      <c r="Y127" s="1"/>
      <c r="Z127" s="120"/>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row>
    <row r="128" spans="1:72" ht="15.75">
      <c r="A128" s="1"/>
      <c r="B128" s="1"/>
      <c r="C128" s="1"/>
      <c r="D128" s="1"/>
      <c r="E128" s="1"/>
      <c r="F128" s="23"/>
      <c r="G128" s="94"/>
      <c r="H128" s="93"/>
      <c r="I128" s="95"/>
      <c r="J128" s="18"/>
      <c r="K128" s="18"/>
      <c r="L128" s="18"/>
      <c r="M128" s="18"/>
      <c r="N128" s="18"/>
      <c r="O128" s="1"/>
      <c r="P128" s="1"/>
      <c r="Q128" s="1"/>
      <c r="R128" s="1"/>
      <c r="S128" s="1"/>
      <c r="T128" s="1"/>
      <c r="U128" s="1"/>
      <c r="V128" s="1"/>
      <c r="W128" s="1"/>
      <c r="X128" s="1"/>
      <c r="Y128" s="1"/>
      <c r="Z128" s="120"/>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row>
    <row r="129" spans="1:72" ht="15.75">
      <c r="A129" s="1"/>
      <c r="B129" s="1"/>
      <c r="C129" s="1"/>
      <c r="D129" s="1"/>
      <c r="E129" s="1"/>
      <c r="F129" s="23"/>
      <c r="G129" s="76"/>
      <c r="H129" s="76"/>
      <c r="I129" s="18"/>
      <c r="J129" s="18"/>
      <c r="K129" s="18"/>
      <c r="L129" s="18"/>
      <c r="M129" s="18"/>
      <c r="N129" s="18"/>
      <c r="O129" s="1"/>
      <c r="P129" s="1"/>
      <c r="Q129" s="1"/>
      <c r="R129" s="1"/>
      <c r="S129" s="1"/>
      <c r="T129" s="1"/>
      <c r="U129" s="1"/>
      <c r="V129" s="1"/>
      <c r="W129" s="1"/>
      <c r="X129" s="1"/>
      <c r="Y129" s="1"/>
      <c r="Z129" s="120"/>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row>
    <row r="130" spans="1:72" ht="15.75">
      <c r="A130" s="1"/>
      <c r="B130" s="1"/>
      <c r="C130" s="1"/>
      <c r="D130" s="1"/>
      <c r="E130" s="1"/>
      <c r="F130" s="23"/>
      <c r="G130" s="5"/>
      <c r="H130" s="1"/>
      <c r="I130" s="1"/>
      <c r="J130" s="18"/>
      <c r="K130" s="18"/>
      <c r="L130" s="18"/>
      <c r="M130" s="18"/>
      <c r="N130" s="18"/>
      <c r="O130" s="1"/>
      <c r="P130" s="1"/>
      <c r="Q130" s="1"/>
      <c r="R130" s="1"/>
      <c r="S130" s="1"/>
      <c r="T130" s="1"/>
      <c r="U130" s="1"/>
      <c r="V130" s="1"/>
      <c r="W130" s="1"/>
      <c r="X130" s="1"/>
      <c r="Y130" s="1"/>
      <c r="Z130" s="120"/>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row>
    <row r="131" spans="1:72" ht="15.75">
      <c r="A131" s="1"/>
      <c r="B131" s="1"/>
      <c r="C131" s="1"/>
      <c r="D131" s="1"/>
      <c r="E131" s="1"/>
      <c r="F131" s="1"/>
      <c r="G131" s="18"/>
      <c r="H131" s="41"/>
      <c r="I131" s="1"/>
      <c r="J131" s="1"/>
      <c r="K131" s="1"/>
      <c r="L131" s="1"/>
      <c r="M131" s="1"/>
      <c r="N131" s="1"/>
      <c r="O131" s="1"/>
      <c r="P131" s="1"/>
      <c r="Q131" s="1"/>
      <c r="R131" s="1"/>
      <c r="S131" s="1"/>
      <c r="T131" s="1"/>
      <c r="U131" s="1"/>
      <c r="V131" s="1"/>
      <c r="W131" s="1"/>
      <c r="X131" s="1"/>
      <c r="Y131" s="1"/>
      <c r="Z131" s="120"/>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row>
    <row r="132" spans="1:72" ht="15.75">
      <c r="A132" s="1"/>
      <c r="B132" s="1"/>
      <c r="C132" s="96"/>
      <c r="D132" s="1"/>
      <c r="E132" s="1"/>
      <c r="F132" s="1"/>
      <c r="G132" s="1"/>
      <c r="H132" s="1"/>
      <c r="I132" s="1"/>
      <c r="J132" s="1"/>
      <c r="K132" s="1"/>
      <c r="L132" s="1"/>
      <c r="M132" s="1"/>
      <c r="N132" s="1"/>
      <c r="O132" s="1"/>
      <c r="P132" s="1"/>
      <c r="Q132" s="1"/>
      <c r="R132" s="1"/>
      <c r="S132" s="1"/>
      <c r="T132" s="1"/>
      <c r="U132" s="1"/>
      <c r="V132" s="1"/>
      <c r="W132" s="1"/>
      <c r="X132" s="1"/>
      <c r="Y132" s="1"/>
      <c r="Z132" s="120"/>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row>
    <row r="133" spans="1:72" ht="15.75">
      <c r="A133" s="1"/>
      <c r="B133" s="1"/>
      <c r="C133" s="96"/>
      <c r="D133" s="1"/>
      <c r="E133" s="1"/>
      <c r="F133" s="1"/>
      <c r="G133" s="18"/>
      <c r="H133" s="41"/>
      <c r="I133" s="1"/>
      <c r="J133" s="1"/>
      <c r="K133" s="1"/>
      <c r="L133" s="1"/>
      <c r="M133" s="1"/>
      <c r="N133" s="1"/>
      <c r="O133" s="1"/>
      <c r="P133" s="1"/>
      <c r="Q133" s="1"/>
      <c r="R133" s="1"/>
      <c r="S133" s="1"/>
      <c r="T133" s="1"/>
      <c r="U133" s="1"/>
      <c r="V133" s="1"/>
      <c r="W133" s="1"/>
      <c r="X133" s="1"/>
      <c r="Y133" s="1"/>
      <c r="Z133" s="120"/>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row>
    <row r="134" spans="1:72" ht="15.75">
      <c r="A134" s="1"/>
      <c r="B134" s="1"/>
      <c r="C134" s="96"/>
      <c r="D134" s="1"/>
      <c r="E134" s="1"/>
      <c r="F134" s="1"/>
      <c r="G134" s="1"/>
      <c r="H134" s="1"/>
      <c r="I134" s="1"/>
      <c r="J134" s="1"/>
      <c r="K134" s="1"/>
      <c r="L134" s="1"/>
      <c r="M134" s="1"/>
      <c r="N134" s="1"/>
      <c r="O134" s="1"/>
      <c r="P134" s="1"/>
      <c r="Q134" s="1"/>
      <c r="R134" s="1"/>
      <c r="S134" s="1"/>
      <c r="T134" s="1"/>
      <c r="U134" s="1"/>
      <c r="V134" s="1"/>
      <c r="W134" s="1"/>
      <c r="X134" s="1"/>
      <c r="Y134" s="1"/>
      <c r="Z134" s="120"/>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row>
    <row r="135" spans="1:72" ht="15.75">
      <c r="A135" s="1"/>
      <c r="B135" s="1"/>
      <c r="C135" s="96"/>
      <c r="D135" s="1"/>
      <c r="E135" s="1"/>
      <c r="F135" s="1"/>
      <c r="G135" s="1"/>
      <c r="H135" s="1"/>
      <c r="I135" s="1"/>
      <c r="J135" s="1"/>
      <c r="K135" s="1"/>
      <c r="L135" s="1"/>
      <c r="M135" s="1"/>
      <c r="N135" s="1"/>
      <c r="O135" s="1"/>
      <c r="P135" s="1"/>
      <c r="Q135" s="1"/>
      <c r="R135" s="1"/>
      <c r="S135" s="1"/>
      <c r="T135" s="1"/>
      <c r="U135" s="1"/>
      <c r="V135" s="1"/>
      <c r="W135" s="1"/>
      <c r="X135" s="1"/>
      <c r="Y135" s="1"/>
      <c r="Z135" s="120"/>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row>
    <row r="136" spans="1:72" ht="15.75">
      <c r="A136" s="1"/>
      <c r="B136" s="1"/>
      <c r="C136" s="40"/>
      <c r="D136" s="96"/>
      <c r="E136" s="96"/>
      <c r="F136" s="1"/>
      <c r="G136" s="1"/>
      <c r="H136" s="1"/>
      <c r="I136" s="1"/>
      <c r="J136" s="1"/>
      <c r="K136" s="1"/>
      <c r="L136" s="1"/>
      <c r="M136" s="1"/>
      <c r="N136" s="1"/>
      <c r="O136" s="1"/>
      <c r="P136" s="1"/>
      <c r="Q136" s="1"/>
      <c r="R136" s="1"/>
      <c r="S136" s="1"/>
      <c r="T136" s="1"/>
      <c r="U136" s="1"/>
      <c r="V136" s="1"/>
      <c r="W136" s="1"/>
      <c r="X136" s="1"/>
      <c r="Y136" s="1"/>
      <c r="Z136" s="120"/>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row>
    <row r="137" spans="1:72" ht="15.75">
      <c r="A137" s="1"/>
      <c r="B137" s="96"/>
      <c r="C137" s="1"/>
      <c r="D137" s="1"/>
      <c r="E137" s="1"/>
      <c r="F137" s="1"/>
      <c r="G137" s="1"/>
      <c r="H137" s="1"/>
      <c r="I137" s="1"/>
      <c r="J137" s="1"/>
      <c r="K137" s="1"/>
      <c r="L137" s="1"/>
      <c r="M137" s="1"/>
      <c r="N137" s="1"/>
      <c r="O137" s="1"/>
      <c r="P137" s="1"/>
      <c r="Q137" s="1"/>
      <c r="R137" s="1"/>
      <c r="S137" s="1"/>
      <c r="T137" s="1"/>
      <c r="U137" s="1"/>
      <c r="V137" s="1"/>
      <c r="W137" s="1"/>
      <c r="X137" s="1"/>
      <c r="Y137" s="1"/>
      <c r="Z137" s="120"/>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row>
    <row r="138" spans="1:72" ht="15.75">
      <c r="A138" s="1"/>
      <c r="B138" s="96"/>
      <c r="C138" s="1"/>
      <c r="D138" s="1"/>
      <c r="E138" s="1"/>
      <c r="F138" s="1"/>
      <c r="G138" s="1"/>
      <c r="H138" s="1"/>
      <c r="I138" s="1"/>
      <c r="J138" s="1"/>
      <c r="K138" s="1"/>
      <c r="L138" s="1"/>
      <c r="M138" s="1"/>
      <c r="N138" s="1"/>
      <c r="O138" s="1"/>
      <c r="P138" s="1"/>
      <c r="Q138" s="1"/>
      <c r="R138" s="1"/>
      <c r="S138" s="1"/>
      <c r="T138" s="1"/>
      <c r="U138" s="1"/>
      <c r="V138" s="1"/>
      <c r="W138" s="1"/>
      <c r="X138" s="1"/>
      <c r="Y138" s="1"/>
      <c r="Z138" s="120"/>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row>
    <row r="139" spans="1:72" ht="15.75">
      <c r="A139" s="1"/>
      <c r="B139" s="96"/>
      <c r="C139" s="96"/>
      <c r="D139" s="96"/>
      <c r="E139" s="96"/>
      <c r="F139" s="1"/>
      <c r="G139" s="1"/>
      <c r="H139" s="1"/>
      <c r="I139" s="1"/>
      <c r="J139" s="1"/>
      <c r="K139" s="1"/>
      <c r="L139" s="1"/>
      <c r="M139" s="1"/>
      <c r="N139" s="1"/>
      <c r="O139" s="1"/>
      <c r="P139" s="1"/>
      <c r="Q139" s="1"/>
      <c r="R139" s="1"/>
      <c r="S139" s="1"/>
      <c r="T139" s="1"/>
      <c r="U139" s="1"/>
      <c r="V139" s="1"/>
      <c r="W139" s="1"/>
      <c r="X139" s="1"/>
      <c r="Y139" s="1"/>
      <c r="Z139" s="120"/>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row>
    <row r="140" spans="1:72" ht="15.75">
      <c r="A140" s="1"/>
      <c r="B140" s="1"/>
      <c r="C140" s="1"/>
      <c r="D140" s="1"/>
      <c r="E140" s="1"/>
      <c r="F140" s="96"/>
      <c r="G140" s="72"/>
      <c r="H140" s="1"/>
      <c r="I140" s="1"/>
      <c r="J140" s="1"/>
      <c r="K140" s="1"/>
      <c r="L140" s="1"/>
      <c r="M140" s="1"/>
      <c r="N140" s="1"/>
      <c r="O140" s="1"/>
      <c r="P140" s="1"/>
      <c r="Q140" s="1"/>
      <c r="R140" s="1"/>
      <c r="S140" s="1"/>
      <c r="T140" s="1"/>
      <c r="U140" s="1"/>
      <c r="V140" s="1"/>
      <c r="W140" s="1"/>
      <c r="X140" s="1"/>
      <c r="Y140" s="1"/>
      <c r="Z140" s="120"/>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row>
    <row r="141" spans="1:72" ht="15.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20"/>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row>
    <row r="142" spans="1:72" ht="15.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20"/>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row>
    <row r="143" spans="1:72" ht="15.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20"/>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row>
    <row r="144" spans="1:72" ht="15.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20"/>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row>
    <row r="145" spans="1:72" ht="15.75">
      <c r="A145" s="1"/>
      <c r="B145" s="1"/>
      <c r="C145" s="1"/>
      <c r="D145" s="1"/>
      <c r="E145" s="1"/>
      <c r="F145" s="1"/>
      <c r="G145" s="1"/>
      <c r="H145" s="1"/>
      <c r="I145" s="1"/>
      <c r="J145" s="1"/>
      <c r="K145" s="1"/>
      <c r="L145" s="1"/>
      <c r="O145" s="1"/>
      <c r="P145" s="1"/>
      <c r="Q145" s="1"/>
      <c r="R145" s="1"/>
      <c r="S145" s="1"/>
      <c r="T145" s="1"/>
      <c r="U145" s="1"/>
      <c r="V145" s="1"/>
      <c r="W145" s="1"/>
      <c r="X145" s="1"/>
      <c r="Y145" s="1"/>
      <c r="Z145" s="120"/>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row>
    <row r="146" spans="1:72" ht="15.75">
      <c r="F146" s="1"/>
      <c r="G146" s="1"/>
      <c r="H146" s="1"/>
      <c r="I146" s="1"/>
      <c r="J146" s="1"/>
      <c r="K146" s="1"/>
      <c r="L146" s="1"/>
      <c r="O146" s="1"/>
      <c r="P146" s="1"/>
      <c r="Q146" s="1"/>
      <c r="R146" s="1"/>
      <c r="S146" s="1"/>
      <c r="T146" s="1"/>
      <c r="U146" s="1"/>
      <c r="V146" s="1"/>
      <c r="W146" s="1"/>
      <c r="X146" s="1"/>
      <c r="Y146" s="1"/>
      <c r="Z146" s="120"/>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row>
    <row r="147" spans="1:72" ht="15.75">
      <c r="J147" s="1"/>
      <c r="K147" s="1"/>
      <c r="L147" s="1"/>
      <c r="M147" s="1"/>
      <c r="N147" s="1"/>
      <c r="O147" s="1"/>
      <c r="P147" s="1"/>
      <c r="Q147" s="1"/>
      <c r="R147" s="1"/>
      <c r="S147" s="1"/>
      <c r="T147" s="1"/>
      <c r="U147" s="1"/>
      <c r="V147" s="1"/>
      <c r="W147" s="1"/>
      <c r="X147" s="1"/>
      <c r="Y147" s="1"/>
      <c r="Z147" s="120"/>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row>
  </sheetData>
  <mergeCells count="103">
    <mergeCell ref="A10:D10"/>
    <mergeCell ref="A11:D11"/>
    <mergeCell ref="A12:D12"/>
    <mergeCell ref="A13:D13"/>
    <mergeCell ref="A14:D14"/>
    <mergeCell ref="A15:D15"/>
    <mergeCell ref="A1:H1"/>
    <mergeCell ref="A2:H2"/>
    <mergeCell ref="B5:J5"/>
    <mergeCell ref="A8:D8"/>
    <mergeCell ref="J8:M8"/>
    <mergeCell ref="A9:D9"/>
    <mergeCell ref="A22:D22"/>
    <mergeCell ref="A23:D23"/>
    <mergeCell ref="A24:D24"/>
    <mergeCell ref="A25:D25"/>
    <mergeCell ref="L25:Q28"/>
    <mergeCell ref="A26:D26"/>
    <mergeCell ref="A27:D27"/>
    <mergeCell ref="A28:D28"/>
    <mergeCell ref="A16:D16"/>
    <mergeCell ref="A17:D17"/>
    <mergeCell ref="A18:D18"/>
    <mergeCell ref="A19:D19"/>
    <mergeCell ref="A20:D20"/>
    <mergeCell ref="A21:D21"/>
    <mergeCell ref="A36:D36"/>
    <mergeCell ref="A37:D37"/>
    <mergeCell ref="A38:D38"/>
    <mergeCell ref="A39:D39"/>
    <mergeCell ref="A40:D40"/>
    <mergeCell ref="A41:D41"/>
    <mergeCell ref="A29:D29"/>
    <mergeCell ref="O32:U32"/>
    <mergeCell ref="V32:X32"/>
    <mergeCell ref="A33:D33"/>
    <mergeCell ref="A34:D34"/>
    <mergeCell ref="A35:D35"/>
    <mergeCell ref="A48:D48"/>
    <mergeCell ref="A49:D49"/>
    <mergeCell ref="A51:D51"/>
    <mergeCell ref="A52:D52"/>
    <mergeCell ref="A53:D53"/>
    <mergeCell ref="A54:D54"/>
    <mergeCell ref="A42:D42"/>
    <mergeCell ref="A43:D43"/>
    <mergeCell ref="A44:D44"/>
    <mergeCell ref="A45:D45"/>
    <mergeCell ref="A46:D46"/>
    <mergeCell ref="A47:D47"/>
    <mergeCell ref="A64:D64"/>
    <mergeCell ref="A65:D65"/>
    <mergeCell ref="A66:D66"/>
    <mergeCell ref="A67:D67"/>
    <mergeCell ref="A68:D68"/>
    <mergeCell ref="A69:D69"/>
    <mergeCell ref="A55:D55"/>
    <mergeCell ref="A56:D56"/>
    <mergeCell ref="A59:D59"/>
    <mergeCell ref="A61:D61"/>
    <mergeCell ref="A62:D62"/>
    <mergeCell ref="A63:D63"/>
    <mergeCell ref="J82:K82"/>
    <mergeCell ref="A83:D83"/>
    <mergeCell ref="A84:D84"/>
    <mergeCell ref="A71:B71"/>
    <mergeCell ref="A72:D72"/>
    <mergeCell ref="A73:D73"/>
    <mergeCell ref="A74:D74"/>
    <mergeCell ref="A76:B76"/>
    <mergeCell ref="A77:D77"/>
    <mergeCell ref="A86:B86"/>
    <mergeCell ref="A87:D87"/>
    <mergeCell ref="A88:D88"/>
    <mergeCell ref="A92:D92"/>
    <mergeCell ref="A93:D93"/>
    <mergeCell ref="A94:D94"/>
    <mergeCell ref="A78:D78"/>
    <mergeCell ref="A79:D79"/>
    <mergeCell ref="A82:B82"/>
    <mergeCell ref="A101:D101"/>
    <mergeCell ref="A102:D102"/>
    <mergeCell ref="A103:D103"/>
    <mergeCell ref="A104:D104"/>
    <mergeCell ref="A105:D105"/>
    <mergeCell ref="A106:D106"/>
    <mergeCell ref="A95:D95"/>
    <mergeCell ref="A96:D96"/>
    <mergeCell ref="A97:D97"/>
    <mergeCell ref="A98:D98"/>
    <mergeCell ref="A99:D99"/>
    <mergeCell ref="A100:D100"/>
    <mergeCell ref="I115:I116"/>
    <mergeCell ref="J115:J116"/>
    <mergeCell ref="K115:K116"/>
    <mergeCell ref="N115:N116"/>
    <mergeCell ref="F116:G116"/>
    <mergeCell ref="A107:D107"/>
    <mergeCell ref="A108:D108"/>
    <mergeCell ref="A109:D109"/>
    <mergeCell ref="A110:D110"/>
    <mergeCell ref="A111:D111"/>
    <mergeCell ref="A112:D112"/>
  </mergeCells>
  <pageMargins left="0.7" right="0.7" top="0.75" bottom="0.75" header="0.3" footer="0.3"/>
  <pageSetup paperSize="9" scale="23" fitToWidth="0" orientation="landscape" horizontalDpi="300" verticalDpi="300" r:id="rId1"/>
  <rowBreaks count="1" manualBreakCount="1">
    <brk id="126" max="16383"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077CF-087E-4B94-BABA-B74DDB0F6075}">
  <sheetPr>
    <pageSetUpPr fitToPage="1"/>
  </sheetPr>
  <dimension ref="A1:BT120"/>
  <sheetViews>
    <sheetView view="pageBreakPreview" topLeftCell="A68" zoomScale="70" zoomScaleNormal="70" zoomScaleSheetLayoutView="70" workbookViewId="0">
      <selection activeCell="H97" sqref="H97"/>
    </sheetView>
  </sheetViews>
  <sheetFormatPr baseColWidth="10" defaultColWidth="10.7109375" defaultRowHeight="15"/>
  <cols>
    <col min="4" max="4" width="14.5703125" customWidth="1"/>
    <col min="8" max="8" width="15.42578125" customWidth="1"/>
    <col min="10" max="10" width="13" customWidth="1"/>
    <col min="11" max="12" width="13.42578125" customWidth="1"/>
    <col min="13" max="13" width="12.5703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136</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180</v>
      </c>
      <c r="B9" s="274"/>
      <c r="C9" s="274"/>
      <c r="D9" s="275"/>
      <c r="E9" s="4" t="s">
        <v>11</v>
      </c>
      <c r="F9" s="128"/>
      <c r="G9" s="129"/>
      <c r="H9" s="148">
        <f>G9*F9</f>
        <v>0</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85"/>
      <c r="B10" s="285"/>
      <c r="C10" s="285"/>
      <c r="D10" s="285"/>
      <c r="E10" s="4" t="s">
        <v>11</v>
      </c>
      <c r="F10" s="128"/>
      <c r="G10" s="129"/>
      <c r="H10" s="148">
        <f t="shared" ref="H10:H16" si="0">G10*F10</f>
        <v>0</v>
      </c>
      <c r="I10" s="134"/>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82"/>
      <c r="B11" s="283"/>
      <c r="C11" s="283"/>
      <c r="D11" s="284"/>
      <c r="E11" s="4" t="s">
        <v>11</v>
      </c>
      <c r="F11" s="128"/>
      <c r="G11" s="129"/>
      <c r="H11" s="148">
        <f t="shared" si="0"/>
        <v>0</v>
      </c>
      <c r="I11" s="134"/>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82"/>
      <c r="B12" s="283"/>
      <c r="C12" s="283"/>
      <c r="D12" s="284"/>
      <c r="E12" s="4" t="s">
        <v>11</v>
      </c>
      <c r="F12" s="128"/>
      <c r="G12" s="129"/>
      <c r="H12" s="148">
        <f t="shared" si="0"/>
        <v>0</v>
      </c>
      <c r="I12" s="134"/>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82"/>
      <c r="B13" s="283"/>
      <c r="C13" s="283"/>
      <c r="D13" s="284"/>
      <c r="E13" s="4" t="s">
        <v>11</v>
      </c>
      <c r="F13" s="128"/>
      <c r="G13" s="129"/>
      <c r="H13" s="148">
        <f t="shared" si="0"/>
        <v>0</v>
      </c>
      <c r="I13" s="134"/>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82"/>
      <c r="B14" s="283"/>
      <c r="C14" s="283"/>
      <c r="D14" s="284"/>
      <c r="E14" s="4" t="s">
        <v>11</v>
      </c>
      <c r="F14" s="128"/>
      <c r="G14" s="129"/>
      <c r="H14" s="148">
        <f t="shared" si="0"/>
        <v>0</v>
      </c>
      <c r="I14" s="134"/>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82"/>
      <c r="B15" s="283"/>
      <c r="C15" s="283"/>
      <c r="D15" s="284"/>
      <c r="E15" s="4" t="s">
        <v>11</v>
      </c>
      <c r="F15" s="128"/>
      <c r="G15" s="129"/>
      <c r="H15" s="148">
        <f t="shared" si="0"/>
        <v>0</v>
      </c>
      <c r="I15" s="134"/>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c r="B16" s="267"/>
      <c r="C16" s="267"/>
      <c r="D16" s="268"/>
      <c r="E16" s="4" t="s">
        <v>11</v>
      </c>
      <c r="F16" s="128"/>
      <c r="G16" s="129"/>
      <c r="H16" s="148">
        <f t="shared" si="0"/>
        <v>0</v>
      </c>
      <c r="I16" s="134">
        <f>H16*1.455</f>
        <v>0</v>
      </c>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16"/>
      <c r="B17" s="16"/>
      <c r="C17" s="16"/>
      <c r="D17" s="16"/>
      <c r="E17" s="16"/>
      <c r="F17" s="16"/>
      <c r="G17" s="6" t="s">
        <v>12</v>
      </c>
      <c r="H17" s="6">
        <f>SUM(H9:H16)</f>
        <v>0</v>
      </c>
      <c r="I17" s="134"/>
      <c r="J17" s="2"/>
      <c r="K17" s="139"/>
      <c r="L17" s="139"/>
      <c r="M17" s="143"/>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
      <c r="B18" s="16"/>
      <c r="C18" s="16"/>
      <c r="D18" s="16"/>
      <c r="E18" s="16"/>
      <c r="F18" s="16"/>
      <c r="G18" s="16"/>
      <c r="H18" s="30"/>
      <c r="I18" s="30"/>
      <c r="J18" s="144"/>
      <c r="K18" s="144"/>
      <c r="L18" s="16"/>
      <c r="M18" s="3"/>
      <c r="N18" s="16"/>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3" t="s">
        <v>13</v>
      </c>
      <c r="B19" s="7"/>
      <c r="C19" s="7"/>
      <c r="D19" s="7"/>
      <c r="E19" s="7"/>
      <c r="F19" s="7"/>
      <c r="G19" s="8"/>
      <c r="H19" s="9"/>
      <c r="I19" s="9"/>
      <c r="J19" s="10"/>
      <c r="K19" s="7"/>
      <c r="L19" s="7"/>
      <c r="M19" s="7"/>
      <c r="N19" s="7"/>
      <c r="O19" s="269" t="s">
        <v>14</v>
      </c>
      <c r="P19" s="270"/>
      <c r="Q19" s="270"/>
      <c r="R19" s="270"/>
      <c r="S19" s="270"/>
      <c r="T19" s="270"/>
      <c r="U19" s="271"/>
      <c r="V19" s="263" t="s">
        <v>15</v>
      </c>
      <c r="W19" s="263"/>
      <c r="X19" s="264"/>
      <c r="Y19" s="1" t="s">
        <v>157</v>
      </c>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31.5">
      <c r="A20" s="265" t="s">
        <v>16</v>
      </c>
      <c r="B20" s="265"/>
      <c r="C20" s="265"/>
      <c r="D20" s="265"/>
      <c r="E20" s="121" t="s">
        <v>8</v>
      </c>
      <c r="F20" s="121" t="s">
        <v>9</v>
      </c>
      <c r="G20" s="121" t="s">
        <v>159</v>
      </c>
      <c r="H20" s="121" t="s">
        <v>0</v>
      </c>
      <c r="I20" s="121" t="s">
        <v>9</v>
      </c>
      <c r="J20" s="121" t="s">
        <v>17</v>
      </c>
      <c r="K20" s="121" t="s">
        <v>0</v>
      </c>
      <c r="L20" s="121" t="s">
        <v>9</v>
      </c>
      <c r="M20" s="11" t="s">
        <v>160</v>
      </c>
      <c r="N20" s="121" t="s">
        <v>0</v>
      </c>
      <c r="O20" s="121" t="s">
        <v>18</v>
      </c>
      <c r="P20" s="121" t="s">
        <v>19</v>
      </c>
      <c r="Q20" s="121" t="s">
        <v>20</v>
      </c>
      <c r="R20" s="121" t="s">
        <v>21</v>
      </c>
      <c r="S20" s="121" t="s">
        <v>22</v>
      </c>
      <c r="T20" s="121" t="s">
        <v>23</v>
      </c>
      <c r="U20" s="121" t="s">
        <v>24</v>
      </c>
      <c r="V20" s="11" t="s">
        <v>25</v>
      </c>
      <c r="W20" s="11" t="s">
        <v>24</v>
      </c>
      <c r="X20" s="11" t="s">
        <v>26</v>
      </c>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42" t="s">
        <v>30</v>
      </c>
      <c r="B21" s="243"/>
      <c r="C21" s="243"/>
      <c r="D21" s="244"/>
      <c r="E21" s="124" t="s">
        <v>28</v>
      </c>
      <c r="F21" s="128"/>
      <c r="G21" s="12">
        <v>390.39</v>
      </c>
      <c r="H21" s="12">
        <f t="shared" ref="H21:H35" si="1">F21*G21</f>
        <v>0</v>
      </c>
      <c r="I21" s="128"/>
      <c r="J21" s="13">
        <v>358.81</v>
      </c>
      <c r="K21" s="13">
        <f t="shared" ref="K21:K43" si="2">I21*J21</f>
        <v>0</v>
      </c>
      <c r="L21" s="129"/>
      <c r="M21" s="13">
        <v>538.27</v>
      </c>
      <c r="N21" s="13">
        <f t="shared" ref="N21:N43" si="3">L21*M21</f>
        <v>0</v>
      </c>
      <c r="O21" s="107"/>
      <c r="P21" s="107"/>
      <c r="Q21" s="107"/>
      <c r="R21" s="107"/>
      <c r="S21" s="107"/>
      <c r="T21" s="107"/>
      <c r="U21" s="107"/>
      <c r="V21" s="15">
        <f t="shared" ref="V21:V43" si="4">+O21+P21+Q21+R21+S21+T21+U21-W21-X21</f>
        <v>0</v>
      </c>
      <c r="W21" s="107"/>
      <c r="X21" s="107"/>
      <c r="Y21" s="16"/>
      <c r="Z21" s="17"/>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row>
    <row r="22" spans="1:72" ht="15.75">
      <c r="A22" s="260" t="s">
        <v>163</v>
      </c>
      <c r="B22" s="260"/>
      <c r="C22" s="260"/>
      <c r="D22" s="260"/>
      <c r="E22" s="124" t="s">
        <v>28</v>
      </c>
      <c r="F22" s="128"/>
      <c r="G22" s="12">
        <v>317.98</v>
      </c>
      <c r="H22" s="12">
        <f t="shared" si="1"/>
        <v>0</v>
      </c>
      <c r="I22" s="128"/>
      <c r="J22" s="13">
        <v>326.25</v>
      </c>
      <c r="K22" s="13">
        <f t="shared" si="2"/>
        <v>0</v>
      </c>
      <c r="L22" s="129"/>
      <c r="M22" s="13">
        <v>489.37</v>
      </c>
      <c r="N22" s="13">
        <f t="shared" si="3"/>
        <v>0</v>
      </c>
      <c r="O22" s="107"/>
      <c r="P22" s="107"/>
      <c r="Q22" s="107"/>
      <c r="R22" s="107"/>
      <c r="S22" s="107"/>
      <c r="T22" s="107"/>
      <c r="U22" s="107"/>
      <c r="V22" s="15">
        <f t="shared" si="4"/>
        <v>0</v>
      </c>
      <c r="W22" s="107"/>
      <c r="X22" s="107"/>
      <c r="Y22" s="16" t="s">
        <v>168</v>
      </c>
      <c r="Z22" s="17"/>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row>
    <row r="23" spans="1:72" s="102" customFormat="1" ht="15.75">
      <c r="A23" s="242" t="s">
        <v>31</v>
      </c>
      <c r="B23" s="243"/>
      <c r="C23" s="243"/>
      <c r="D23" s="244"/>
      <c r="E23" s="124" t="s">
        <v>28</v>
      </c>
      <c r="F23" s="128">
        <f>9.5*5</f>
        <v>47.5</v>
      </c>
      <c r="G23" s="14">
        <v>390.39</v>
      </c>
      <c r="H23" s="12">
        <f t="shared" si="1"/>
        <v>18543.524999999998</v>
      </c>
      <c r="I23" s="128">
        <v>6</v>
      </c>
      <c r="J23" s="13">
        <v>358.81</v>
      </c>
      <c r="K23" s="13">
        <f t="shared" si="2"/>
        <v>2152.86</v>
      </c>
      <c r="L23" s="129"/>
      <c r="M23" s="13">
        <v>538.22</v>
      </c>
      <c r="N23" s="13">
        <f t="shared" si="3"/>
        <v>0</v>
      </c>
      <c r="O23" s="107"/>
      <c r="P23" s="107"/>
      <c r="Q23" s="107"/>
      <c r="R23" s="107"/>
      <c r="S23" s="107"/>
      <c r="T23" s="107"/>
      <c r="U23" s="107"/>
      <c r="V23" s="15">
        <f t="shared" si="4"/>
        <v>0</v>
      </c>
      <c r="W23" s="107"/>
      <c r="X23" s="107"/>
      <c r="Y23" s="7" t="s">
        <v>161</v>
      </c>
      <c r="Z23" s="101"/>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row>
    <row r="24" spans="1:72" s="106" customFormat="1" ht="15.75">
      <c r="A24" s="242" t="s">
        <v>32</v>
      </c>
      <c r="B24" s="243"/>
      <c r="C24" s="243"/>
      <c r="D24" s="244"/>
      <c r="E24" s="124" t="s">
        <v>28</v>
      </c>
      <c r="F24" s="128"/>
      <c r="G24" s="14">
        <v>317.98</v>
      </c>
      <c r="H24" s="12">
        <f t="shared" si="1"/>
        <v>0</v>
      </c>
      <c r="I24" s="128"/>
      <c r="J24" s="13">
        <v>244.27</v>
      </c>
      <c r="K24" s="13">
        <f t="shared" si="2"/>
        <v>0</v>
      </c>
      <c r="L24" s="129"/>
      <c r="M24" s="13">
        <v>489.37</v>
      </c>
      <c r="N24" s="13">
        <f t="shared" si="3"/>
        <v>0</v>
      </c>
      <c r="O24" s="107"/>
      <c r="P24" s="107"/>
      <c r="Q24" s="107"/>
      <c r="R24" s="107"/>
      <c r="S24" s="107"/>
      <c r="T24" s="107"/>
      <c r="U24" s="107"/>
      <c r="V24" s="15">
        <f t="shared" si="4"/>
        <v>0</v>
      </c>
      <c r="W24" s="107"/>
      <c r="X24" s="107"/>
      <c r="Y24" s="104" t="s">
        <v>162</v>
      </c>
      <c r="Z24" s="105"/>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c r="BN24" s="104"/>
      <c r="BO24" s="104"/>
      <c r="BP24" s="104"/>
      <c r="BQ24" s="104"/>
      <c r="BR24" s="104"/>
      <c r="BS24" s="104"/>
      <c r="BT24" s="104"/>
    </row>
    <row r="25" spans="1:72" ht="15.75">
      <c r="A25" s="242" t="s">
        <v>33</v>
      </c>
      <c r="B25" s="243"/>
      <c r="C25" s="243"/>
      <c r="D25" s="244"/>
      <c r="E25" s="124" t="s">
        <v>28</v>
      </c>
      <c r="F25" s="128"/>
      <c r="G25" s="14">
        <v>310.62</v>
      </c>
      <c r="H25" s="12">
        <f t="shared" si="1"/>
        <v>0</v>
      </c>
      <c r="I25" s="128"/>
      <c r="J25" s="13">
        <v>335</v>
      </c>
      <c r="K25" s="13">
        <f t="shared" si="2"/>
        <v>0</v>
      </c>
      <c r="L25" s="129"/>
      <c r="M25" s="13">
        <v>436.87</v>
      </c>
      <c r="N25" s="13">
        <f t="shared" si="3"/>
        <v>0</v>
      </c>
      <c r="O25" s="107"/>
      <c r="P25" s="107"/>
      <c r="Q25" s="107"/>
      <c r="R25" s="107"/>
      <c r="S25" s="107"/>
      <c r="T25" s="107"/>
      <c r="U25" s="107"/>
      <c r="V25" s="15">
        <f t="shared" si="4"/>
        <v>0</v>
      </c>
      <c r="W25" s="107"/>
      <c r="X25" s="107"/>
      <c r="Y25" s="16"/>
      <c r="Z25" s="17"/>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row>
    <row r="26" spans="1:72" s="100" customFormat="1" ht="15.75">
      <c r="A26" s="242" t="s">
        <v>34</v>
      </c>
      <c r="B26" s="243"/>
      <c r="C26" s="243"/>
      <c r="D26" s="244"/>
      <c r="E26" s="124" t="s">
        <v>28</v>
      </c>
      <c r="F26" s="128">
        <f>9.5*5</f>
        <v>47.5</v>
      </c>
      <c r="G26" s="14">
        <v>209.25</v>
      </c>
      <c r="H26" s="12">
        <f t="shared" si="1"/>
        <v>9939.375</v>
      </c>
      <c r="I26" s="128">
        <v>6</v>
      </c>
      <c r="J26" s="13">
        <v>221.7</v>
      </c>
      <c r="K26" s="13">
        <f t="shared" si="2"/>
        <v>1330.1999999999998</v>
      </c>
      <c r="L26" s="129"/>
      <c r="M26" s="13">
        <v>437.63</v>
      </c>
      <c r="N26" s="13">
        <f t="shared" si="3"/>
        <v>0</v>
      </c>
      <c r="O26" s="107"/>
      <c r="P26" s="107"/>
      <c r="Q26" s="107"/>
      <c r="R26" s="107"/>
      <c r="S26" s="107"/>
      <c r="T26" s="107"/>
      <c r="U26" s="107"/>
      <c r="V26" s="15">
        <f t="shared" si="4"/>
        <v>0</v>
      </c>
      <c r="W26" s="107"/>
      <c r="X26" s="107"/>
      <c r="Y26" s="16" t="s">
        <v>164</v>
      </c>
      <c r="Z26" s="17"/>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row>
    <row r="27" spans="1:72" s="106" customFormat="1" ht="15.75">
      <c r="A27" s="260" t="s">
        <v>128</v>
      </c>
      <c r="B27" s="260"/>
      <c r="C27" s="260"/>
      <c r="D27" s="260"/>
      <c r="E27" s="124" t="s">
        <v>28</v>
      </c>
      <c r="F27" s="128"/>
      <c r="G27" s="14">
        <v>237.68</v>
      </c>
      <c r="H27" s="12">
        <f t="shared" si="1"/>
        <v>0</v>
      </c>
      <c r="I27" s="128"/>
      <c r="J27" s="13">
        <v>277.97000000000003</v>
      </c>
      <c r="K27" s="13">
        <f t="shared" si="2"/>
        <v>0</v>
      </c>
      <c r="L27" s="129"/>
      <c r="M27" s="13">
        <v>538.84</v>
      </c>
      <c r="N27" s="13">
        <f t="shared" si="3"/>
        <v>0</v>
      </c>
      <c r="O27" s="107"/>
      <c r="P27" s="107"/>
      <c r="Q27" s="107"/>
      <c r="R27" s="107"/>
      <c r="S27" s="107"/>
      <c r="T27" s="108"/>
      <c r="U27" s="107"/>
      <c r="V27" s="15">
        <f t="shared" si="4"/>
        <v>0</v>
      </c>
      <c r="W27" s="107"/>
      <c r="X27" s="107"/>
      <c r="Y27" s="104"/>
      <c r="Z27" s="105"/>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04"/>
      <c r="BJ27" s="104"/>
      <c r="BK27" s="104"/>
      <c r="BL27" s="104"/>
      <c r="BM27" s="104"/>
      <c r="BN27" s="104"/>
      <c r="BO27" s="104"/>
      <c r="BP27" s="104"/>
      <c r="BQ27" s="104"/>
      <c r="BR27" s="104"/>
      <c r="BS27" s="104"/>
      <c r="BT27" s="104"/>
    </row>
    <row r="28" spans="1:72" ht="15.75">
      <c r="A28" s="242" t="s">
        <v>35</v>
      </c>
      <c r="B28" s="243"/>
      <c r="C28" s="243"/>
      <c r="D28" s="244"/>
      <c r="E28" s="124" t="s">
        <v>28</v>
      </c>
      <c r="F28" s="128"/>
      <c r="G28" s="14">
        <v>368.59</v>
      </c>
      <c r="H28" s="14">
        <f t="shared" si="1"/>
        <v>0</v>
      </c>
      <c r="I28" s="128"/>
      <c r="J28" s="13">
        <v>221.7</v>
      </c>
      <c r="K28" s="13">
        <f t="shared" si="2"/>
        <v>0</v>
      </c>
      <c r="L28" s="129"/>
      <c r="M28" s="13">
        <v>538.84</v>
      </c>
      <c r="N28" s="13">
        <f t="shared" si="3"/>
        <v>0</v>
      </c>
      <c r="O28" s="107"/>
      <c r="P28" s="107"/>
      <c r="Q28" s="107"/>
      <c r="R28" s="107"/>
      <c r="S28" s="107"/>
      <c r="T28" s="108"/>
      <c r="U28" s="107"/>
      <c r="V28" s="15">
        <f t="shared" si="4"/>
        <v>0</v>
      </c>
      <c r="W28" s="107"/>
      <c r="X28" s="107"/>
      <c r="Y28" s="16"/>
      <c r="Z28" s="17"/>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row>
    <row r="29" spans="1:72" s="106" customFormat="1" ht="15.75">
      <c r="A29" s="260" t="s">
        <v>129</v>
      </c>
      <c r="B29" s="260"/>
      <c r="C29" s="260"/>
      <c r="D29" s="260"/>
      <c r="E29" s="124" t="s">
        <v>28</v>
      </c>
      <c r="F29" s="128">
        <f>9.5*5</f>
        <v>47.5</v>
      </c>
      <c r="G29" s="14">
        <v>143</v>
      </c>
      <c r="H29" s="14">
        <f t="shared" si="1"/>
        <v>6792.5</v>
      </c>
      <c r="I29" s="128">
        <v>6</v>
      </c>
      <c r="J29" s="13">
        <v>165</v>
      </c>
      <c r="K29" s="13">
        <f t="shared" si="2"/>
        <v>990</v>
      </c>
      <c r="L29" s="129"/>
      <c r="M29" s="13">
        <v>277.56</v>
      </c>
      <c r="N29" s="13">
        <f t="shared" si="3"/>
        <v>0</v>
      </c>
      <c r="O29" s="107"/>
      <c r="P29" s="107"/>
      <c r="Q29" s="107"/>
      <c r="R29" s="107"/>
      <c r="S29" s="107"/>
      <c r="T29" s="108"/>
      <c r="U29" s="107"/>
      <c r="V29" s="15">
        <f t="shared" si="4"/>
        <v>0</v>
      </c>
      <c r="W29" s="107"/>
      <c r="X29" s="107"/>
      <c r="Y29" s="104"/>
      <c r="Z29" s="105"/>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c r="BO29" s="104"/>
      <c r="BP29" s="104"/>
      <c r="BQ29" s="104"/>
      <c r="BR29" s="104"/>
      <c r="BS29" s="104"/>
      <c r="BT29" s="104"/>
    </row>
    <row r="30" spans="1:72" s="100" customFormat="1" ht="15.75">
      <c r="A30" s="260" t="s">
        <v>36</v>
      </c>
      <c r="B30" s="260"/>
      <c r="C30" s="260"/>
      <c r="D30" s="260"/>
      <c r="E30" s="124" t="s">
        <v>28</v>
      </c>
      <c r="F30" s="128"/>
      <c r="G30" s="14">
        <v>190.25</v>
      </c>
      <c r="H30" s="14">
        <f t="shared" si="1"/>
        <v>0</v>
      </c>
      <c r="I30" s="128"/>
      <c r="J30" s="13">
        <v>221.7</v>
      </c>
      <c r="K30" s="13">
        <f t="shared" si="2"/>
        <v>0</v>
      </c>
      <c r="L30" s="129"/>
      <c r="M30" s="13">
        <v>297.41000000000003</v>
      </c>
      <c r="N30" s="13">
        <f t="shared" si="3"/>
        <v>0</v>
      </c>
      <c r="O30" s="107"/>
      <c r="P30" s="107"/>
      <c r="Q30" s="107"/>
      <c r="R30" s="107"/>
      <c r="S30" s="107"/>
      <c r="T30" s="108"/>
      <c r="U30" s="107"/>
      <c r="V30" s="15">
        <f t="shared" si="4"/>
        <v>0</v>
      </c>
      <c r="W30" s="107"/>
      <c r="X30" s="107"/>
      <c r="Y30" s="16"/>
      <c r="Z30" s="17"/>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row>
    <row r="31" spans="1:72" s="100" customFormat="1" ht="15.75">
      <c r="A31" s="260" t="s">
        <v>37</v>
      </c>
      <c r="B31" s="260"/>
      <c r="C31" s="260"/>
      <c r="D31" s="260"/>
      <c r="E31" s="124" t="s">
        <v>28</v>
      </c>
      <c r="F31" s="128">
        <f>9.5*5</f>
        <v>47.5</v>
      </c>
      <c r="G31" s="14">
        <v>119.54</v>
      </c>
      <c r="H31" s="12">
        <f t="shared" si="1"/>
        <v>5678.1500000000005</v>
      </c>
      <c r="I31" s="128">
        <v>6</v>
      </c>
      <c r="J31" s="13">
        <v>137.91999999999999</v>
      </c>
      <c r="K31" s="13">
        <f>I31*J31</f>
        <v>827.52</v>
      </c>
      <c r="L31" s="129"/>
      <c r="M31" s="13">
        <v>0</v>
      </c>
      <c r="N31" s="13">
        <f t="shared" si="3"/>
        <v>0</v>
      </c>
      <c r="O31" s="107"/>
      <c r="P31" s="107"/>
      <c r="Q31" s="107"/>
      <c r="R31" s="107"/>
      <c r="S31" s="107"/>
      <c r="T31" s="108"/>
      <c r="U31" s="107"/>
      <c r="V31" s="15">
        <f t="shared" si="4"/>
        <v>0</v>
      </c>
      <c r="W31" s="107"/>
      <c r="X31" s="107"/>
      <c r="Y31" s="16" t="s">
        <v>166</v>
      </c>
      <c r="Z31" s="17"/>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row>
    <row r="32" spans="1:72" ht="15.75">
      <c r="A32" s="260" t="s">
        <v>38</v>
      </c>
      <c r="B32" s="260"/>
      <c r="C32" s="260"/>
      <c r="D32" s="260"/>
      <c r="E32" s="124" t="s">
        <v>28</v>
      </c>
      <c r="F32" s="128"/>
      <c r="G32" s="14">
        <v>119.54</v>
      </c>
      <c r="H32" s="12">
        <f t="shared" si="1"/>
        <v>0</v>
      </c>
      <c r="I32" s="128"/>
      <c r="J32" s="13">
        <v>137.91999999999999</v>
      </c>
      <c r="K32" s="13">
        <f>I32*J32</f>
        <v>0</v>
      </c>
      <c r="L32" s="129"/>
      <c r="M32" s="13">
        <v>240.95</v>
      </c>
      <c r="N32" s="13">
        <f t="shared" si="3"/>
        <v>0</v>
      </c>
      <c r="O32" s="107"/>
      <c r="P32" s="107"/>
      <c r="Q32" s="107"/>
      <c r="R32" s="107"/>
      <c r="S32" s="107"/>
      <c r="T32" s="108"/>
      <c r="U32" s="107"/>
      <c r="V32" s="15">
        <f t="shared" si="4"/>
        <v>0</v>
      </c>
      <c r="W32" s="107"/>
      <c r="X32" s="107"/>
      <c r="Y32" s="16" t="s">
        <v>165</v>
      </c>
      <c r="Z32" s="17"/>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row>
    <row r="33" spans="1:72" ht="15.75">
      <c r="A33" s="260" t="s">
        <v>39</v>
      </c>
      <c r="B33" s="260"/>
      <c r="C33" s="260"/>
      <c r="D33" s="260"/>
      <c r="E33" s="124" t="s">
        <v>28</v>
      </c>
      <c r="F33" s="128"/>
      <c r="G33" s="14">
        <v>106.45</v>
      </c>
      <c r="H33" s="14">
        <f t="shared" si="1"/>
        <v>0</v>
      </c>
      <c r="I33" s="128"/>
      <c r="J33" s="13">
        <v>137.91999999999999</v>
      </c>
      <c r="K33" s="13">
        <f t="shared" si="2"/>
        <v>0</v>
      </c>
      <c r="L33" s="129"/>
      <c r="M33" s="13">
        <v>260.95</v>
      </c>
      <c r="N33" s="13">
        <f t="shared" si="3"/>
        <v>0</v>
      </c>
      <c r="O33" s="107"/>
      <c r="P33" s="107"/>
      <c r="Q33" s="107"/>
      <c r="R33" s="107"/>
      <c r="S33" s="107"/>
      <c r="T33" s="108"/>
      <c r="U33" s="107"/>
      <c r="V33" s="15">
        <f t="shared" si="4"/>
        <v>0</v>
      </c>
      <c r="W33" s="107"/>
      <c r="X33" s="107"/>
      <c r="Y33" s="16"/>
      <c r="Z33" s="17"/>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row>
    <row r="34" spans="1:72" s="100" customFormat="1" ht="15.75">
      <c r="A34" s="242" t="s">
        <v>40</v>
      </c>
      <c r="B34" s="243"/>
      <c r="C34" s="243"/>
      <c r="D34" s="244"/>
      <c r="E34" s="124" t="s">
        <v>28</v>
      </c>
      <c r="F34" s="128"/>
      <c r="G34" s="14">
        <v>106.45</v>
      </c>
      <c r="H34" s="14">
        <f t="shared" si="1"/>
        <v>0</v>
      </c>
      <c r="I34" s="128"/>
      <c r="J34" s="13">
        <v>122.4</v>
      </c>
      <c r="K34" s="13">
        <f t="shared" si="2"/>
        <v>0</v>
      </c>
      <c r="L34" s="129"/>
      <c r="M34" s="13"/>
      <c r="N34" s="13">
        <f t="shared" si="3"/>
        <v>0</v>
      </c>
      <c r="O34" s="107"/>
      <c r="P34" s="107"/>
      <c r="Q34" s="107"/>
      <c r="R34" s="107"/>
      <c r="S34" s="107"/>
      <c r="T34" s="108"/>
      <c r="U34" s="107"/>
      <c r="V34" s="15">
        <f t="shared" si="4"/>
        <v>0</v>
      </c>
      <c r="W34" s="107"/>
      <c r="X34" s="107"/>
      <c r="Y34" s="3"/>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s="100" customFormat="1" ht="15.75">
      <c r="A35" s="242" t="s">
        <v>41</v>
      </c>
      <c r="B35" s="243"/>
      <c r="C35" s="243"/>
      <c r="D35" s="244"/>
      <c r="E35" s="124" t="s">
        <v>28</v>
      </c>
      <c r="F35" s="128"/>
      <c r="G35" s="14">
        <v>106.54</v>
      </c>
      <c r="H35" s="14">
        <f t="shared" si="1"/>
        <v>0</v>
      </c>
      <c r="I35" s="128"/>
      <c r="J35" s="13">
        <v>122.4</v>
      </c>
      <c r="K35" s="13">
        <f t="shared" si="2"/>
        <v>0</v>
      </c>
      <c r="L35" s="129"/>
      <c r="M35" s="13">
        <v>198.17</v>
      </c>
      <c r="N35" s="13">
        <f t="shared" si="3"/>
        <v>0</v>
      </c>
      <c r="O35" s="107"/>
      <c r="P35" s="107"/>
      <c r="Q35" s="107"/>
      <c r="R35" s="107"/>
      <c r="S35" s="107"/>
      <c r="T35" s="107"/>
      <c r="U35" s="107"/>
      <c r="V35" s="15">
        <f t="shared" si="4"/>
        <v>0</v>
      </c>
      <c r="W35" s="107"/>
      <c r="X35" s="107"/>
      <c r="Y35" s="16" t="s">
        <v>167</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ht="15.75">
      <c r="A36" s="242" t="s">
        <v>42</v>
      </c>
      <c r="B36" s="243"/>
      <c r="C36" s="243"/>
      <c r="D36" s="244"/>
      <c r="E36" s="124" t="s">
        <v>28</v>
      </c>
      <c r="F36" s="128"/>
      <c r="G36" s="14">
        <v>100.42</v>
      </c>
      <c r="H36" s="14">
        <f>F36*G36</f>
        <v>0</v>
      </c>
      <c r="I36" s="128"/>
      <c r="J36" s="13">
        <v>122.4</v>
      </c>
      <c r="K36" s="13">
        <f t="shared" si="2"/>
        <v>0</v>
      </c>
      <c r="L36" s="129"/>
      <c r="M36" s="13">
        <v>0</v>
      </c>
      <c r="N36" s="13">
        <f t="shared" si="3"/>
        <v>0</v>
      </c>
      <c r="O36" s="109"/>
      <c r="P36" s="109"/>
      <c r="Q36" s="109"/>
      <c r="R36" s="109"/>
      <c r="S36" s="109"/>
      <c r="T36" s="109"/>
      <c r="U36" s="107"/>
      <c r="V36" s="15">
        <f t="shared" si="4"/>
        <v>0</v>
      </c>
      <c r="W36" s="107"/>
      <c r="X36" s="107"/>
      <c r="Y36" s="16"/>
      <c r="Z36" s="17"/>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row>
    <row r="37" spans="1:72" ht="15.75">
      <c r="A37" s="167" t="s">
        <v>169</v>
      </c>
      <c r="B37" s="168"/>
      <c r="C37" s="168"/>
      <c r="D37" s="169"/>
      <c r="E37" s="124" t="s">
        <v>28</v>
      </c>
      <c r="F37" s="128"/>
      <c r="G37" s="12">
        <v>209.25</v>
      </c>
      <c r="H37" s="12">
        <f t="shared" ref="H37:H43" si="5">F37*G37</f>
        <v>0</v>
      </c>
      <c r="I37" s="128"/>
      <c r="J37" s="13">
        <v>406</v>
      </c>
      <c r="K37" s="13">
        <f t="shared" si="2"/>
        <v>0</v>
      </c>
      <c r="L37" s="129"/>
      <c r="M37" s="13">
        <v>564.86</v>
      </c>
      <c r="N37" s="13">
        <f t="shared" si="3"/>
        <v>0</v>
      </c>
      <c r="O37" s="109"/>
      <c r="P37" s="109"/>
      <c r="Q37" s="109"/>
      <c r="R37" s="109"/>
      <c r="S37" s="109"/>
      <c r="T37" s="109"/>
      <c r="U37" s="107"/>
      <c r="V37" s="15">
        <v>0</v>
      </c>
      <c r="W37" s="107"/>
      <c r="X37" s="107"/>
      <c r="Y37" s="16" t="s">
        <v>170</v>
      </c>
      <c r="Z37" s="17"/>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row>
    <row r="38" spans="1:72" ht="15.75">
      <c r="A38" s="260" t="s">
        <v>27</v>
      </c>
      <c r="B38" s="260"/>
      <c r="C38" s="260"/>
      <c r="D38" s="260"/>
      <c r="E38" s="124" t="s">
        <v>28</v>
      </c>
      <c r="F38" s="128"/>
      <c r="G38" s="12">
        <v>0</v>
      </c>
      <c r="H38" s="12">
        <f t="shared" si="5"/>
        <v>0</v>
      </c>
      <c r="I38" s="128"/>
      <c r="J38" s="13">
        <v>0</v>
      </c>
      <c r="K38" s="13">
        <f t="shared" si="2"/>
        <v>0</v>
      </c>
      <c r="L38" s="129"/>
      <c r="M38" s="13">
        <v>0</v>
      </c>
      <c r="N38" s="13">
        <f t="shared" si="3"/>
        <v>0</v>
      </c>
      <c r="O38" s="107"/>
      <c r="P38" s="107"/>
      <c r="Q38" s="107"/>
      <c r="R38" s="107"/>
      <c r="S38" s="107"/>
      <c r="T38" s="107"/>
      <c r="U38" s="107"/>
      <c r="V38" s="15">
        <f>+O38+P38+Q38+R38+S38+T38+U38-W38-X38</f>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ht="15.75">
      <c r="A39" s="260" t="s">
        <v>29</v>
      </c>
      <c r="B39" s="260"/>
      <c r="C39" s="260"/>
      <c r="D39" s="260"/>
      <c r="E39" s="124" t="s">
        <v>28</v>
      </c>
      <c r="F39" s="128"/>
      <c r="G39" s="12">
        <v>339.75</v>
      </c>
      <c r="H39" s="12">
        <f t="shared" si="5"/>
        <v>0</v>
      </c>
      <c r="I39" s="128"/>
      <c r="J39" s="13">
        <v>325.79000000000002</v>
      </c>
      <c r="K39" s="13">
        <f t="shared" si="2"/>
        <v>0</v>
      </c>
      <c r="L39" s="129"/>
      <c r="M39" s="13">
        <v>488.68</v>
      </c>
      <c r="N39" s="13">
        <f t="shared" si="3"/>
        <v>0</v>
      </c>
      <c r="O39" s="107"/>
      <c r="P39" s="107"/>
      <c r="Q39" s="107"/>
      <c r="R39" s="107"/>
      <c r="S39" s="107"/>
      <c r="T39" s="107"/>
      <c r="U39" s="107"/>
      <c r="V39" s="15">
        <f>+O39+P39+Q39+R39+S39+T39+U39-W39-X39</f>
        <v>0</v>
      </c>
      <c r="W39" s="107"/>
      <c r="X39" s="107"/>
      <c r="Y39" s="16"/>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ht="15.75">
      <c r="A40" s="242" t="s">
        <v>43</v>
      </c>
      <c r="B40" s="243"/>
      <c r="C40" s="243"/>
      <c r="D40" s="244"/>
      <c r="E40" s="124" t="s">
        <v>28</v>
      </c>
      <c r="F40" s="128"/>
      <c r="G40" s="12">
        <v>339.75</v>
      </c>
      <c r="H40" s="12">
        <f t="shared" si="5"/>
        <v>0</v>
      </c>
      <c r="I40" s="128"/>
      <c r="J40" s="13">
        <v>325.79000000000002</v>
      </c>
      <c r="K40" s="13">
        <f t="shared" si="2"/>
        <v>0</v>
      </c>
      <c r="L40" s="129"/>
      <c r="M40" s="13">
        <v>488.68</v>
      </c>
      <c r="N40" s="13">
        <f t="shared" si="3"/>
        <v>0</v>
      </c>
      <c r="O40" s="107"/>
      <c r="P40" s="107"/>
      <c r="Q40" s="107"/>
      <c r="R40" s="107"/>
      <c r="S40" s="107"/>
      <c r="T40" s="107"/>
      <c r="U40" s="107"/>
      <c r="V40" s="15">
        <f t="shared" si="4"/>
        <v>0</v>
      </c>
      <c r="W40" s="107"/>
      <c r="X40" s="107"/>
      <c r="Y40" s="16"/>
      <c r="Z40" s="17"/>
      <c r="AA40" s="16"/>
      <c r="AB40" s="16"/>
      <c r="AC40" s="16"/>
      <c r="AD40" s="16"/>
      <c r="AE40" s="16"/>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row>
    <row r="41" spans="1:72" ht="15.75">
      <c r="A41" s="242" t="s">
        <v>44</v>
      </c>
      <c r="B41" s="243"/>
      <c r="C41" s="243"/>
      <c r="D41" s="244"/>
      <c r="E41" s="124" t="s">
        <v>28</v>
      </c>
      <c r="F41" s="128"/>
      <c r="G41" s="12">
        <v>339.75</v>
      </c>
      <c r="H41" s="12">
        <f t="shared" si="5"/>
        <v>0</v>
      </c>
      <c r="I41" s="128"/>
      <c r="J41" s="13">
        <v>325.79000000000002</v>
      </c>
      <c r="K41" s="13">
        <f t="shared" si="2"/>
        <v>0</v>
      </c>
      <c r="L41" s="129"/>
      <c r="M41" s="13">
        <v>488.68</v>
      </c>
      <c r="N41" s="13">
        <f t="shared" si="3"/>
        <v>0</v>
      </c>
      <c r="O41" s="107"/>
      <c r="P41" s="107"/>
      <c r="Q41" s="107"/>
      <c r="R41" s="107"/>
      <c r="S41" s="107"/>
      <c r="T41" s="107"/>
      <c r="U41" s="107"/>
      <c r="V41" s="15">
        <f t="shared" si="4"/>
        <v>0</v>
      </c>
      <c r="W41" s="107"/>
      <c r="X41" s="107"/>
      <c r="Y41" s="1"/>
      <c r="Z41" s="120"/>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row>
    <row r="42" spans="1:72" ht="15.75">
      <c r="A42" s="242" t="s">
        <v>45</v>
      </c>
      <c r="B42" s="243"/>
      <c r="C42" s="243"/>
      <c r="D42" s="244"/>
      <c r="E42" s="124" t="s">
        <v>28</v>
      </c>
      <c r="F42" s="128"/>
      <c r="G42" s="14">
        <v>650</v>
      </c>
      <c r="H42" s="14">
        <f t="shared" si="5"/>
        <v>0</v>
      </c>
      <c r="I42" s="128"/>
      <c r="J42" s="13">
        <f>G42*1.5</f>
        <v>975</v>
      </c>
      <c r="K42" s="13">
        <f t="shared" si="2"/>
        <v>0</v>
      </c>
      <c r="L42" s="129"/>
      <c r="M42" s="13">
        <v>1747.46</v>
      </c>
      <c r="N42" s="13">
        <f t="shared" si="3"/>
        <v>0</v>
      </c>
      <c r="O42" s="107"/>
      <c r="P42" s="107"/>
      <c r="Q42" s="107"/>
      <c r="R42" s="107"/>
      <c r="S42" s="107"/>
      <c r="T42" s="107"/>
      <c r="U42" s="107"/>
      <c r="V42" s="15">
        <f t="shared" si="4"/>
        <v>0</v>
      </c>
      <c r="W42" s="107"/>
      <c r="X42" s="107"/>
      <c r="Y42" s="1"/>
      <c r="Z42" s="120"/>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row>
    <row r="43" spans="1:72" ht="15.75">
      <c r="A43" s="242" t="s">
        <v>46</v>
      </c>
      <c r="B43" s="243"/>
      <c r="C43" s="243"/>
      <c r="D43" s="244"/>
      <c r="E43" s="124" t="s">
        <v>28</v>
      </c>
      <c r="F43" s="128"/>
      <c r="G43" s="14"/>
      <c r="H43" s="14">
        <f t="shared" si="5"/>
        <v>0</v>
      </c>
      <c r="I43" s="128"/>
      <c r="J43" s="13">
        <f t="shared" ref="J43" si="6">G43*1.5</f>
        <v>0</v>
      </c>
      <c r="K43" s="13">
        <f t="shared" si="2"/>
        <v>0</v>
      </c>
      <c r="L43" s="129"/>
      <c r="M43" s="13">
        <f t="shared" ref="M43" si="7">G43*2.25</f>
        <v>0</v>
      </c>
      <c r="N43" s="13">
        <f t="shared" si="3"/>
        <v>0</v>
      </c>
      <c r="O43" s="107"/>
      <c r="P43" s="107"/>
      <c r="Q43" s="107"/>
      <c r="R43" s="107"/>
      <c r="S43" s="107"/>
      <c r="T43" s="107"/>
      <c r="U43" s="107"/>
      <c r="V43" s="15">
        <f t="shared" si="4"/>
        <v>0</v>
      </c>
      <c r="W43" s="107"/>
      <c r="X43" s="107"/>
      <c r="Y43" s="1"/>
      <c r="Z43" s="120"/>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row>
    <row r="44" spans="1:72" ht="15.75">
      <c r="A44" s="7"/>
      <c r="B44" s="7"/>
      <c r="C44" s="7"/>
      <c r="D44" s="7"/>
      <c r="E44" s="7"/>
      <c r="F44" s="7">
        <f>V44</f>
        <v>0</v>
      </c>
      <c r="G44" s="6" t="s">
        <v>47</v>
      </c>
      <c r="H44" s="19">
        <f>SUM(H21:H43)</f>
        <v>40953.549999999996</v>
      </c>
      <c r="I44" s="103"/>
      <c r="J44" s="6" t="s">
        <v>48</v>
      </c>
      <c r="K44" s="6">
        <f>SUM(K21:K43)</f>
        <v>5300.58</v>
      </c>
      <c r="L44" s="145"/>
      <c r="M44" s="21" t="s">
        <v>48</v>
      </c>
      <c r="N44" s="6">
        <f>SUM(N21:N43)</f>
        <v>0</v>
      </c>
      <c r="O44" s="16"/>
      <c r="P44" s="16"/>
      <c r="Q44" s="16"/>
      <c r="R44" s="16"/>
      <c r="S44" s="16"/>
      <c r="T44" s="16"/>
      <c r="U44" s="16"/>
      <c r="V44" s="16"/>
      <c r="W44" s="16"/>
      <c r="X44" s="16"/>
      <c r="Y44" s="1"/>
      <c r="Z44" s="120"/>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row>
    <row r="45" spans="1:72" ht="15.75">
      <c r="A45" s="7"/>
      <c r="B45" s="7"/>
      <c r="C45" s="7"/>
      <c r="D45" s="7"/>
      <c r="E45" s="7"/>
      <c r="F45" s="7"/>
      <c r="G45" s="6" t="s">
        <v>49</v>
      </c>
      <c r="H45" s="19">
        <f>H44+K44+N44</f>
        <v>46254.13</v>
      </c>
      <c r="I45" s="22"/>
      <c r="J45" s="22"/>
      <c r="K45" s="22"/>
      <c r="L45" s="7"/>
      <c r="M45" s="23"/>
      <c r="N45" s="22"/>
      <c r="O45" s="16"/>
      <c r="P45" s="16"/>
      <c r="Q45" s="16"/>
      <c r="R45" s="16"/>
      <c r="S45" s="16"/>
      <c r="T45" s="16"/>
      <c r="U45" s="16"/>
      <c r="V45" s="16"/>
      <c r="W45" s="16"/>
      <c r="X45" s="16"/>
      <c r="Y45" s="1"/>
      <c r="Z45" s="120"/>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row>
    <row r="46" spans="1:72" ht="15.75">
      <c r="A46" s="281" t="s">
        <v>50</v>
      </c>
      <c r="B46" s="281"/>
      <c r="C46" s="281"/>
      <c r="D46" s="281"/>
      <c r="E46" s="24"/>
      <c r="F46" s="25"/>
      <c r="G46" s="26" t="s">
        <v>51</v>
      </c>
      <c r="H46" s="6">
        <f>+H45*0.06</f>
        <v>2775.2477999999996</v>
      </c>
      <c r="I46" s="22"/>
      <c r="J46" s="7"/>
      <c r="K46" s="7"/>
      <c r="L46" s="7"/>
      <c r="M46" s="7"/>
      <c r="N46" s="7"/>
      <c r="O46" s="16"/>
      <c r="P46" s="16"/>
      <c r="Q46" s="16"/>
      <c r="R46" s="16"/>
      <c r="S46" s="16"/>
      <c r="T46" s="16"/>
      <c r="U46" s="16"/>
      <c r="V46" s="16"/>
      <c r="W46" s="16"/>
      <c r="X46" s="16"/>
      <c r="Y46" s="1"/>
      <c r="Z46" s="120"/>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row>
    <row r="47" spans="1:72" ht="15.75">
      <c r="A47" s="173"/>
      <c r="B47" s="173"/>
      <c r="C47" s="173"/>
      <c r="D47" s="173"/>
      <c r="E47" s="7"/>
      <c r="F47" s="7"/>
      <c r="G47" s="176"/>
      <c r="H47" s="22"/>
      <c r="I47" s="174"/>
      <c r="J47" s="7"/>
      <c r="K47" s="7"/>
      <c r="L47" s="7"/>
      <c r="M47" s="7"/>
      <c r="N47" s="7"/>
      <c r="O47" s="16"/>
      <c r="P47" s="16"/>
      <c r="Q47" s="16"/>
      <c r="R47" s="16"/>
      <c r="S47" s="16"/>
      <c r="T47" s="16"/>
      <c r="U47" s="16"/>
      <c r="V47" s="16"/>
      <c r="W47" s="16"/>
      <c r="X47" s="16"/>
      <c r="Y47" s="1"/>
      <c r="Z47" s="120"/>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row>
    <row r="48" spans="1:72" ht="15.75">
      <c r="A48" s="37"/>
      <c r="B48" s="37"/>
      <c r="C48" s="37"/>
      <c r="D48" s="37"/>
      <c r="E48" s="7"/>
      <c r="F48" s="7"/>
      <c r="G48" s="176"/>
      <c r="H48" s="22"/>
      <c r="I48" s="22"/>
      <c r="J48" s="7"/>
      <c r="K48" s="7"/>
      <c r="L48" s="7"/>
      <c r="M48" s="7"/>
      <c r="N48" s="7"/>
      <c r="O48" s="16"/>
      <c r="P48" s="16"/>
      <c r="Q48" s="16"/>
      <c r="R48" s="16"/>
      <c r="S48" s="16"/>
      <c r="T48" s="16"/>
      <c r="U48" s="16"/>
      <c r="V48" s="16"/>
      <c r="W48" s="16"/>
      <c r="X48" s="16"/>
      <c r="Y48" s="1"/>
      <c r="Z48" s="120"/>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row>
    <row r="49" spans="1:72" ht="15.75">
      <c r="A49" s="262" t="s">
        <v>52</v>
      </c>
      <c r="B49" s="262"/>
      <c r="C49" s="262"/>
      <c r="D49" s="262"/>
      <c r="E49" s="7"/>
      <c r="F49" s="7"/>
      <c r="G49" s="38"/>
      <c r="H49" s="22"/>
      <c r="I49" s="22"/>
      <c r="J49" s="7"/>
      <c r="K49" s="7"/>
      <c r="L49" s="7"/>
      <c r="M49" s="7"/>
      <c r="N49" s="7"/>
      <c r="O49" s="16"/>
      <c r="P49" s="16"/>
      <c r="Q49" s="16"/>
      <c r="R49" s="16"/>
      <c r="S49" s="16"/>
      <c r="T49" s="16"/>
      <c r="U49" s="16"/>
      <c r="V49" s="16"/>
      <c r="W49" s="16"/>
      <c r="X49" s="16"/>
      <c r="Y49" s="1"/>
      <c r="Z49" s="120"/>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row>
    <row r="50" spans="1:72" ht="15.75">
      <c r="A50" s="255" t="s">
        <v>7</v>
      </c>
      <c r="B50" s="255"/>
      <c r="C50" s="255"/>
      <c r="D50" s="255"/>
      <c r="E50" s="28" t="s">
        <v>8</v>
      </c>
      <c r="F50" s="175" t="s">
        <v>9</v>
      </c>
      <c r="G50" s="175" t="s">
        <v>10</v>
      </c>
      <c r="H50" s="175" t="s">
        <v>0</v>
      </c>
      <c r="I50" s="38"/>
      <c r="J50" s="118" t="s">
        <v>53</v>
      </c>
      <c r="K50" s="118" t="s">
        <v>54</v>
      </c>
      <c r="L50" s="118" t="s">
        <v>55</v>
      </c>
      <c r="M50" s="118" t="s">
        <v>56</v>
      </c>
      <c r="N50" s="16"/>
      <c r="O50" s="16"/>
      <c r="P50" s="16"/>
      <c r="Q50" s="16"/>
      <c r="R50" s="16"/>
      <c r="S50" s="16"/>
      <c r="T50" s="16"/>
      <c r="U50" s="16"/>
      <c r="V50" s="16"/>
      <c r="W50" s="16"/>
      <c r="X50" s="16"/>
      <c r="Y50" s="1"/>
      <c r="Z50" s="120"/>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row>
    <row r="51" spans="1:72" ht="33.6" customHeight="1">
      <c r="A51" s="257" t="s">
        <v>133</v>
      </c>
      <c r="B51" s="258"/>
      <c r="C51" s="258"/>
      <c r="D51" s="258"/>
      <c r="E51" s="31" t="s">
        <v>57</v>
      </c>
      <c r="F51" s="146">
        <v>0</v>
      </c>
      <c r="G51" s="127">
        <v>150</v>
      </c>
      <c r="H51" s="127">
        <f t="shared" ref="H51:H57" si="8">F51*G51</f>
        <v>0</v>
      </c>
      <c r="I51" s="30"/>
      <c r="J51" s="31"/>
      <c r="K51" s="31"/>
      <c r="L51" s="31"/>
      <c r="M51" s="31">
        <f>J51+K51+L51</f>
        <v>0</v>
      </c>
      <c r="N51" s="16"/>
      <c r="O51" s="16"/>
      <c r="P51" s="16"/>
      <c r="Q51" s="16"/>
      <c r="R51" s="16"/>
      <c r="S51" s="16"/>
      <c r="T51" s="16"/>
      <c r="U51" s="16"/>
      <c r="V51" s="16"/>
      <c r="W51" s="16"/>
      <c r="X51" s="16"/>
      <c r="Y51" s="1"/>
      <c r="Z51" s="120"/>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row>
    <row r="52" spans="1:72" ht="33.6" customHeight="1">
      <c r="A52" s="257" t="s">
        <v>134</v>
      </c>
      <c r="B52" s="258"/>
      <c r="C52" s="258"/>
      <c r="D52" s="258"/>
      <c r="E52" s="31" t="s">
        <v>57</v>
      </c>
      <c r="F52" s="146">
        <v>0</v>
      </c>
      <c r="G52" s="127">
        <v>150</v>
      </c>
      <c r="H52" s="127">
        <f t="shared" si="8"/>
        <v>0</v>
      </c>
      <c r="I52" s="30"/>
      <c r="J52" s="31"/>
      <c r="K52" s="31"/>
      <c r="L52" s="31"/>
      <c r="M52" s="31">
        <f>J52+K52+L52</f>
        <v>0</v>
      </c>
      <c r="N52" s="16"/>
      <c r="O52" s="16"/>
      <c r="P52" s="16"/>
      <c r="Q52" s="16"/>
      <c r="R52" s="16"/>
      <c r="S52" s="16"/>
      <c r="T52" s="16"/>
      <c r="U52" s="16"/>
      <c r="V52" s="16"/>
      <c r="W52" s="16"/>
      <c r="X52" s="16"/>
      <c r="Y52" s="1"/>
      <c r="Z52" s="120"/>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row>
    <row r="53" spans="1:72" ht="33.6" customHeight="1">
      <c r="A53" s="257" t="s">
        <v>58</v>
      </c>
      <c r="B53" s="258"/>
      <c r="C53" s="258"/>
      <c r="D53" s="258"/>
      <c r="E53" s="31" t="s">
        <v>57</v>
      </c>
      <c r="F53" s="146">
        <v>0</v>
      </c>
      <c r="G53" s="127">
        <v>60</v>
      </c>
      <c r="H53" s="127">
        <f t="shared" si="8"/>
        <v>0</v>
      </c>
      <c r="I53" s="30"/>
      <c r="J53" s="31"/>
      <c r="K53" s="31"/>
      <c r="L53" s="31"/>
      <c r="M53" s="31">
        <f>J53+K53+L53</f>
        <v>0</v>
      </c>
      <c r="N53" s="16"/>
      <c r="O53" s="16"/>
      <c r="P53" s="16"/>
      <c r="Q53" s="16"/>
      <c r="R53" s="16"/>
      <c r="S53" s="16"/>
      <c r="T53" s="16"/>
      <c r="U53" s="16"/>
      <c r="V53" s="16"/>
      <c r="W53" s="16"/>
      <c r="X53" s="16"/>
      <c r="Y53" s="1"/>
      <c r="Z53" s="120"/>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row>
    <row r="54" spans="1:72" ht="33.6" customHeight="1">
      <c r="A54" s="257" t="s">
        <v>135</v>
      </c>
      <c r="B54" s="258"/>
      <c r="C54" s="258"/>
      <c r="D54" s="258"/>
      <c r="E54" s="31" t="s">
        <v>57</v>
      </c>
      <c r="F54" s="146">
        <v>0</v>
      </c>
      <c r="G54" s="127">
        <v>120</v>
      </c>
      <c r="H54" s="127">
        <f t="shared" si="8"/>
        <v>0</v>
      </c>
      <c r="I54" s="30"/>
      <c r="J54" s="31"/>
      <c r="K54" s="31"/>
      <c r="L54" s="31"/>
      <c r="M54" s="31">
        <f>J54+K54+L54</f>
        <v>0</v>
      </c>
      <c r="N54" s="16"/>
      <c r="O54" s="16"/>
      <c r="P54" s="16"/>
      <c r="Q54" s="16"/>
      <c r="R54" s="16"/>
      <c r="S54" s="16"/>
      <c r="T54" s="16"/>
      <c r="U54" s="16"/>
      <c r="V54" s="16"/>
      <c r="W54" s="16"/>
      <c r="X54" s="16"/>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33.6" customHeight="1">
      <c r="A55" s="257"/>
      <c r="B55" s="258"/>
      <c r="C55" s="258"/>
      <c r="D55" s="258"/>
      <c r="E55" s="31" t="s">
        <v>57</v>
      </c>
      <c r="F55" s="146">
        <v>0</v>
      </c>
      <c r="G55" s="127"/>
      <c r="H55" s="127">
        <f t="shared" si="8"/>
        <v>0</v>
      </c>
      <c r="I55" s="30"/>
      <c r="J55" s="31"/>
      <c r="K55" s="31"/>
      <c r="L55" s="31"/>
      <c r="M55" s="31">
        <f t="shared" ref="M55:M57" si="9">J55+K55+L55</f>
        <v>0</v>
      </c>
      <c r="N55" s="16"/>
      <c r="O55" s="16"/>
      <c r="P55" s="16"/>
      <c r="Q55" s="16"/>
      <c r="R55" s="16"/>
      <c r="S55" s="16"/>
      <c r="T55" s="16"/>
      <c r="U55" s="16"/>
      <c r="V55" s="16"/>
      <c r="W55" s="16"/>
      <c r="X55" s="16"/>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33.6" customHeight="1">
      <c r="A56" s="257"/>
      <c r="B56" s="258"/>
      <c r="C56" s="258"/>
      <c r="D56" s="258"/>
      <c r="E56" s="31" t="s">
        <v>59</v>
      </c>
      <c r="F56" s="146">
        <v>0</v>
      </c>
      <c r="G56" s="127"/>
      <c r="H56" s="127">
        <f t="shared" si="8"/>
        <v>0</v>
      </c>
      <c r="I56" s="30"/>
      <c r="J56" s="31"/>
      <c r="K56" s="31"/>
      <c r="L56" s="31"/>
      <c r="M56" s="31">
        <f t="shared" si="9"/>
        <v>0</v>
      </c>
      <c r="N56" s="16"/>
      <c r="O56" s="16"/>
      <c r="P56" s="16"/>
      <c r="Q56" s="16"/>
      <c r="R56" s="16"/>
      <c r="S56" s="16"/>
      <c r="T56" s="16"/>
      <c r="U56" s="16"/>
      <c r="V56" s="16"/>
      <c r="W56" s="16"/>
      <c r="X56" s="16"/>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33.6" customHeight="1">
      <c r="A57" s="257" t="s">
        <v>60</v>
      </c>
      <c r="B57" s="258"/>
      <c r="C57" s="258"/>
      <c r="D57" s="258"/>
      <c r="E57" s="31" t="s">
        <v>61</v>
      </c>
      <c r="F57" s="146">
        <v>0</v>
      </c>
      <c r="G57" s="127">
        <v>2.5</v>
      </c>
      <c r="H57" s="127">
        <f t="shared" si="8"/>
        <v>0</v>
      </c>
      <c r="I57" s="30"/>
      <c r="J57" s="31"/>
      <c r="K57" s="31"/>
      <c r="L57" s="31"/>
      <c r="M57" s="31">
        <f t="shared" si="9"/>
        <v>0</v>
      </c>
      <c r="N57" s="16"/>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16"/>
      <c r="B58" s="16"/>
      <c r="C58" s="16"/>
      <c r="D58" s="16"/>
      <c r="E58" s="16"/>
      <c r="F58" s="16"/>
      <c r="G58" s="34" t="s">
        <v>62</v>
      </c>
      <c r="H58" s="34">
        <f>SUM(H51:H57)</f>
        <v>0</v>
      </c>
      <c r="I58" s="22"/>
      <c r="J58" s="16"/>
      <c r="K58" s="16"/>
      <c r="L58" s="16"/>
      <c r="M58" s="139"/>
      <c r="N58" s="16"/>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16"/>
      <c r="B59" s="16"/>
      <c r="C59" s="16"/>
      <c r="D59" s="16"/>
      <c r="E59" s="16"/>
      <c r="F59" s="16"/>
      <c r="G59" s="118" t="s">
        <v>82</v>
      </c>
      <c r="H59" s="34">
        <f>H58+H45+H17</f>
        <v>46254.13</v>
      </c>
      <c r="I59" s="134"/>
      <c r="J59" s="62"/>
      <c r="K59" s="16"/>
      <c r="L59" s="16"/>
      <c r="M59" s="16"/>
      <c r="N59" s="16"/>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3" t="s">
        <v>83</v>
      </c>
      <c r="B60" s="7"/>
      <c r="C60" s="7"/>
      <c r="D60" s="16"/>
      <c r="E60" s="16"/>
      <c r="F60" s="16"/>
      <c r="G60" s="1"/>
      <c r="H60" s="42"/>
      <c r="I60" s="9"/>
      <c r="J60" s="62"/>
      <c r="K60" s="7"/>
      <c r="L60" s="16"/>
      <c r="M60" s="16"/>
      <c r="N60" s="16"/>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56" t="s">
        <v>7</v>
      </c>
      <c r="B61" s="256"/>
      <c r="C61" s="256"/>
      <c r="D61" s="256"/>
      <c r="E61" s="43" t="s">
        <v>8</v>
      </c>
      <c r="F61" s="119" t="s">
        <v>9</v>
      </c>
      <c r="G61" s="119" t="s">
        <v>10</v>
      </c>
      <c r="H61" s="44" t="s">
        <v>0</v>
      </c>
      <c r="I61" s="45" t="s">
        <v>84</v>
      </c>
      <c r="J61" s="46"/>
      <c r="K61" s="46" t="s">
        <v>85</v>
      </c>
      <c r="L61" s="47"/>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36" t="s">
        <v>86</v>
      </c>
      <c r="B62" s="237"/>
      <c r="C62" s="237"/>
      <c r="D62" s="237"/>
      <c r="E62" s="123" t="s">
        <v>87</v>
      </c>
      <c r="F62" s="128">
        <v>0.3</v>
      </c>
      <c r="G62" s="36">
        <v>2200</v>
      </c>
      <c r="H62" s="48">
        <f>(F62*G62)</f>
        <v>660</v>
      </c>
      <c r="I62" s="49"/>
      <c r="J62" s="50"/>
      <c r="K62" s="51"/>
      <c r="L62" s="62"/>
      <c r="M62" s="16"/>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15.75">
      <c r="A63" s="236" t="s">
        <v>88</v>
      </c>
      <c r="B63" s="237"/>
      <c r="C63" s="237"/>
      <c r="D63" s="237"/>
      <c r="E63" s="123" t="s">
        <v>87</v>
      </c>
      <c r="F63" s="128"/>
      <c r="G63" s="36">
        <v>2000</v>
      </c>
      <c r="H63" s="48">
        <f t="shared" ref="H63:H84" si="10">(F63*G63)</f>
        <v>0</v>
      </c>
      <c r="I63" s="49"/>
      <c r="J63" s="50"/>
      <c r="K63" s="51"/>
      <c r="L63" s="62"/>
      <c r="M63" s="16"/>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15.75">
      <c r="A64" s="236" t="s">
        <v>89</v>
      </c>
      <c r="B64" s="237"/>
      <c r="C64" s="237"/>
      <c r="D64" s="237"/>
      <c r="E64" s="123" t="s">
        <v>87</v>
      </c>
      <c r="F64" s="128"/>
      <c r="G64" s="36">
        <v>7000</v>
      </c>
      <c r="H64" s="48">
        <f t="shared" si="10"/>
        <v>0</v>
      </c>
      <c r="I64" s="49"/>
      <c r="J64" s="50"/>
      <c r="K64" s="51"/>
      <c r="L64" s="62"/>
      <c r="M64" s="16"/>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15.75">
      <c r="A65" s="236" t="s">
        <v>90</v>
      </c>
      <c r="B65" s="237"/>
      <c r="C65" s="237"/>
      <c r="D65" s="237"/>
      <c r="E65" s="123" t="s">
        <v>87</v>
      </c>
      <c r="F65" s="128"/>
      <c r="G65" s="36">
        <v>15200</v>
      </c>
      <c r="H65" s="48">
        <f t="shared" si="10"/>
        <v>0</v>
      </c>
      <c r="I65" s="49"/>
      <c r="J65" s="50"/>
      <c r="K65" s="51"/>
      <c r="L65" s="62"/>
      <c r="M65" s="16"/>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15.75">
      <c r="A66" s="236" t="s">
        <v>91</v>
      </c>
      <c r="B66" s="237"/>
      <c r="C66" s="237"/>
      <c r="D66" s="237"/>
      <c r="E66" s="123" t="s">
        <v>87</v>
      </c>
      <c r="F66" s="128"/>
      <c r="G66" s="36">
        <v>2200</v>
      </c>
      <c r="H66" s="48">
        <f t="shared" si="10"/>
        <v>0</v>
      </c>
      <c r="I66" s="55"/>
      <c r="J66" s="50"/>
      <c r="K66" s="51"/>
      <c r="L66" s="62"/>
      <c r="M66" s="16"/>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15.75">
      <c r="A67" s="236" t="s">
        <v>92</v>
      </c>
      <c r="B67" s="237"/>
      <c r="C67" s="237"/>
      <c r="D67" s="237"/>
      <c r="E67" s="123" t="s">
        <v>87</v>
      </c>
      <c r="F67" s="128"/>
      <c r="G67" s="36">
        <v>2000</v>
      </c>
      <c r="H67" s="48">
        <f t="shared" si="10"/>
        <v>0</v>
      </c>
      <c r="I67" s="49"/>
      <c r="J67" s="50"/>
      <c r="K67" s="51"/>
      <c r="L67" s="62"/>
      <c r="M67" s="16"/>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15.75">
      <c r="A68" s="236" t="s">
        <v>93</v>
      </c>
      <c r="B68" s="237"/>
      <c r="C68" s="237"/>
      <c r="D68" s="237"/>
      <c r="E68" s="123" t="s">
        <v>87</v>
      </c>
      <c r="F68" s="128"/>
      <c r="G68" s="36">
        <v>2500</v>
      </c>
      <c r="H68" s="48">
        <f t="shared" si="10"/>
        <v>0</v>
      </c>
      <c r="I68" s="55"/>
      <c r="J68" s="50"/>
      <c r="K68" s="51"/>
      <c r="L68" s="62"/>
      <c r="M68" s="16"/>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15.75">
      <c r="A69" s="236" t="s">
        <v>94</v>
      </c>
      <c r="B69" s="237"/>
      <c r="C69" s="237"/>
      <c r="D69" s="237"/>
      <c r="E69" s="123" t="s">
        <v>87</v>
      </c>
      <c r="F69" s="128"/>
      <c r="G69" s="36">
        <v>1600</v>
      </c>
      <c r="H69" s="48">
        <f t="shared" si="10"/>
        <v>0</v>
      </c>
      <c r="I69" s="49"/>
      <c r="J69" s="50"/>
      <c r="K69" s="51"/>
      <c r="L69" s="62"/>
      <c r="M69" s="16"/>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236" t="s">
        <v>95</v>
      </c>
      <c r="B70" s="237"/>
      <c r="C70" s="237"/>
      <c r="D70" s="237"/>
      <c r="E70" s="123" t="s">
        <v>87</v>
      </c>
      <c r="F70" s="128"/>
      <c r="G70" s="36">
        <v>1100</v>
      </c>
      <c r="H70" s="48">
        <f t="shared" si="10"/>
        <v>0</v>
      </c>
      <c r="I70" s="49"/>
      <c r="J70" s="50"/>
      <c r="K70" s="51"/>
      <c r="L70" s="62"/>
      <c r="M70" s="16"/>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36" t="s">
        <v>96</v>
      </c>
      <c r="B71" s="237"/>
      <c r="C71" s="237"/>
      <c r="D71" s="237"/>
      <c r="E71" s="123" t="s">
        <v>87</v>
      </c>
      <c r="F71" s="128"/>
      <c r="G71" s="36">
        <v>2700</v>
      </c>
      <c r="H71" s="48">
        <f t="shared" si="10"/>
        <v>0</v>
      </c>
      <c r="I71" s="59"/>
      <c r="J71" s="50"/>
      <c r="K71" s="51"/>
      <c r="L71" s="62"/>
      <c r="M71" s="16"/>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36" t="s">
        <v>97</v>
      </c>
      <c r="B72" s="237"/>
      <c r="C72" s="237"/>
      <c r="D72" s="237"/>
      <c r="E72" s="123" t="s">
        <v>87</v>
      </c>
      <c r="F72" s="128"/>
      <c r="G72" s="36">
        <v>2500</v>
      </c>
      <c r="H72" s="48">
        <f t="shared" si="10"/>
        <v>0</v>
      </c>
      <c r="I72" s="59"/>
      <c r="J72" s="50"/>
      <c r="K72" s="51"/>
      <c r="L72" s="62"/>
      <c r="M72" s="16"/>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15.75">
      <c r="A73" s="236" t="s">
        <v>98</v>
      </c>
      <c r="B73" s="237"/>
      <c r="C73" s="237"/>
      <c r="D73" s="237"/>
      <c r="E73" s="123" t="s">
        <v>87</v>
      </c>
      <c r="F73" s="128"/>
      <c r="G73" s="36">
        <v>13373</v>
      </c>
      <c r="H73" s="48">
        <f t="shared" si="10"/>
        <v>0</v>
      </c>
      <c r="I73" s="59"/>
      <c r="J73" s="50"/>
      <c r="K73" s="51"/>
      <c r="L73" s="62"/>
      <c r="M73" s="16"/>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15.75">
      <c r="A74" s="236" t="s">
        <v>99</v>
      </c>
      <c r="B74" s="237"/>
      <c r="C74" s="237"/>
      <c r="D74" s="237"/>
      <c r="E74" s="123" t="s">
        <v>87</v>
      </c>
      <c r="F74" s="128"/>
      <c r="G74" s="36">
        <v>800</v>
      </c>
      <c r="H74" s="48">
        <f t="shared" si="10"/>
        <v>0</v>
      </c>
      <c r="I74" s="59"/>
      <c r="J74" s="50"/>
      <c r="K74" s="51"/>
      <c r="L74" s="62"/>
      <c r="M74" s="16"/>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236" t="s">
        <v>156</v>
      </c>
      <c r="B75" s="237"/>
      <c r="C75" s="237"/>
      <c r="D75" s="237"/>
      <c r="E75" s="4" t="s">
        <v>87</v>
      </c>
      <c r="F75" s="128"/>
      <c r="G75" s="31">
        <v>1900</v>
      </c>
      <c r="H75" s="60">
        <f t="shared" si="10"/>
        <v>0</v>
      </c>
      <c r="I75" s="61"/>
      <c r="J75" s="50"/>
      <c r="K75" s="51"/>
      <c r="L75" s="62"/>
      <c r="M75" s="16"/>
      <c r="N75" s="16"/>
      <c r="O75" s="16"/>
      <c r="P75" s="16"/>
      <c r="Q75" s="16"/>
      <c r="R75" s="16"/>
      <c r="S75" s="16"/>
      <c r="T75" s="16"/>
      <c r="U75" s="16"/>
      <c r="V75" s="16"/>
      <c r="W75" s="16"/>
      <c r="X75" s="16"/>
      <c r="Y75" s="16"/>
      <c r="Z75" s="17"/>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row>
    <row r="76" spans="1:72" ht="15.75">
      <c r="A76" s="236" t="s">
        <v>101</v>
      </c>
      <c r="B76" s="237"/>
      <c r="C76" s="237"/>
      <c r="D76" s="237"/>
      <c r="E76" s="123" t="s">
        <v>87</v>
      </c>
      <c r="F76" s="128"/>
      <c r="G76" s="36">
        <v>2000</v>
      </c>
      <c r="H76" s="48">
        <f t="shared" si="10"/>
        <v>0</v>
      </c>
      <c r="I76" s="59"/>
      <c r="J76" s="50"/>
      <c r="K76" s="51"/>
      <c r="L76" s="62"/>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36" t="s">
        <v>102</v>
      </c>
      <c r="B77" s="237"/>
      <c r="C77" s="237"/>
      <c r="D77" s="237"/>
      <c r="E77" s="123" t="s">
        <v>87</v>
      </c>
      <c r="F77" s="128"/>
      <c r="G77" s="36">
        <v>200</v>
      </c>
      <c r="H77" s="48">
        <f t="shared" si="10"/>
        <v>0</v>
      </c>
      <c r="I77" s="59"/>
      <c r="J77" s="50"/>
      <c r="K77" s="51"/>
      <c r="L77" s="62"/>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15.75">
      <c r="A78" s="236" t="s">
        <v>103</v>
      </c>
      <c r="B78" s="237"/>
      <c r="C78" s="237"/>
      <c r="D78" s="237"/>
      <c r="E78" s="123" t="s">
        <v>87</v>
      </c>
      <c r="F78" s="128"/>
      <c r="G78" s="36">
        <v>1100</v>
      </c>
      <c r="H78" s="48">
        <f t="shared" si="10"/>
        <v>0</v>
      </c>
      <c r="I78" s="59"/>
      <c r="J78" s="50"/>
      <c r="K78" s="51"/>
      <c r="L78" s="62"/>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15.75">
      <c r="A79" s="236" t="s">
        <v>104</v>
      </c>
      <c r="B79" s="237"/>
      <c r="C79" s="237"/>
      <c r="D79" s="237"/>
      <c r="E79" s="123" t="s">
        <v>87</v>
      </c>
      <c r="F79" s="128"/>
      <c r="G79" s="36">
        <v>2200</v>
      </c>
      <c r="H79" s="48">
        <f t="shared" si="10"/>
        <v>0</v>
      </c>
      <c r="I79" s="59"/>
      <c r="J79" s="50"/>
      <c r="K79" s="51"/>
      <c r="L79" s="62"/>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236" t="s">
        <v>105</v>
      </c>
      <c r="B80" s="237"/>
      <c r="C80" s="237"/>
      <c r="D80" s="237"/>
      <c r="E80" s="4" t="s">
        <v>87</v>
      </c>
      <c r="F80" s="128"/>
      <c r="G80" s="31">
        <v>1420</v>
      </c>
      <c r="H80" s="60">
        <f t="shared" si="10"/>
        <v>0</v>
      </c>
      <c r="I80" s="64"/>
      <c r="J80" s="50"/>
      <c r="K80" s="51"/>
      <c r="L80" s="62"/>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236" t="s">
        <v>153</v>
      </c>
      <c r="B81" s="237"/>
      <c r="C81" s="237"/>
      <c r="D81" s="237"/>
      <c r="E81" s="4" t="s">
        <v>87</v>
      </c>
      <c r="F81" s="128"/>
      <c r="G81" s="31">
        <v>15200</v>
      </c>
      <c r="H81" s="60">
        <f t="shared" si="10"/>
        <v>0</v>
      </c>
      <c r="I81" s="166"/>
      <c r="J81" s="66"/>
      <c r="K81" s="67"/>
      <c r="L81" s="62"/>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36" t="s">
        <v>155</v>
      </c>
      <c r="B82" s="237"/>
      <c r="C82" s="237"/>
      <c r="D82" s="237"/>
      <c r="E82" s="4" t="s">
        <v>87</v>
      </c>
      <c r="F82" s="128"/>
      <c r="G82" s="31">
        <v>5800</v>
      </c>
      <c r="H82" s="60">
        <f t="shared" si="10"/>
        <v>0</v>
      </c>
      <c r="I82" s="166"/>
      <c r="J82" s="66"/>
      <c r="K82" s="67"/>
      <c r="L82" s="62"/>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36"/>
      <c r="B83" s="237"/>
      <c r="C83" s="237"/>
      <c r="D83" s="237"/>
      <c r="E83" s="4" t="s">
        <v>87</v>
      </c>
      <c r="F83" s="128"/>
      <c r="G83" s="31"/>
      <c r="H83" s="60">
        <f t="shared" si="10"/>
        <v>0</v>
      </c>
      <c r="I83" s="166"/>
      <c r="J83" s="66"/>
      <c r="K83" s="67"/>
      <c r="L83" s="62"/>
      <c r="M83" s="16"/>
      <c r="N83" s="16"/>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15.75">
      <c r="A84" s="236" t="s">
        <v>154</v>
      </c>
      <c r="B84" s="237"/>
      <c r="C84" s="237"/>
      <c r="D84" s="237"/>
      <c r="E84" s="4" t="s">
        <v>87</v>
      </c>
      <c r="F84" s="128"/>
      <c r="G84" s="31">
        <v>15000</v>
      </c>
      <c r="H84" s="60">
        <f t="shared" si="10"/>
        <v>0</v>
      </c>
      <c r="I84" s="166"/>
      <c r="J84" s="66"/>
      <c r="K84" s="67"/>
      <c r="L84" s="62"/>
      <c r="M84" s="16"/>
      <c r="N84" s="16"/>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6.5" thickBot="1">
      <c r="A85" s="236" t="s">
        <v>106</v>
      </c>
      <c r="B85" s="237"/>
      <c r="C85" s="237"/>
      <c r="D85" s="237"/>
      <c r="E85" s="123" t="s">
        <v>87</v>
      </c>
      <c r="F85" s="128">
        <v>1</v>
      </c>
      <c r="G85" s="36">
        <v>383.5</v>
      </c>
      <c r="H85" s="99">
        <f>(F85*G85)</f>
        <v>383.5</v>
      </c>
      <c r="I85" s="65"/>
      <c r="J85" s="66"/>
      <c r="K85" s="67"/>
      <c r="L85" s="62"/>
      <c r="M85" s="16"/>
      <c r="N85" s="16"/>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6.5" thickBot="1">
      <c r="A86" s="16"/>
      <c r="B86" s="16"/>
      <c r="C86" s="16"/>
      <c r="D86" s="16"/>
      <c r="E86" s="16"/>
      <c r="F86" s="18"/>
      <c r="G86" s="125" t="s">
        <v>107</v>
      </c>
      <c r="H86" s="110">
        <f>SUM(H62:H85)</f>
        <v>1043.5</v>
      </c>
      <c r="I86" s="68"/>
      <c r="J86" s="69"/>
      <c r="K86" s="70"/>
      <c r="L86" s="135"/>
      <c r="M86" s="7"/>
      <c r="N86" s="7"/>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16"/>
      <c r="B87" s="16"/>
      <c r="C87" s="16"/>
      <c r="D87" s="16"/>
      <c r="E87" s="16"/>
      <c r="F87" s="7"/>
      <c r="G87" s="38"/>
      <c r="H87" s="22"/>
      <c r="I87" s="71"/>
      <c r="J87" s="18"/>
      <c r="K87" s="137"/>
      <c r="L87" s="136"/>
      <c r="M87" s="7"/>
      <c r="N87" s="7"/>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5.75">
      <c r="A88" s="16"/>
      <c r="B88" s="16"/>
      <c r="C88" s="16"/>
      <c r="D88" s="16"/>
      <c r="E88" s="138">
        <v>0</v>
      </c>
      <c r="F88" s="7"/>
      <c r="G88" s="38"/>
      <c r="H88" s="142">
        <f>+E88</f>
        <v>0</v>
      </c>
      <c r="I88" s="245" t="s">
        <v>130</v>
      </c>
      <c r="J88" s="230" t="s">
        <v>108</v>
      </c>
      <c r="K88" s="232"/>
      <c r="L88" s="16"/>
      <c r="M88" s="7"/>
      <c r="N88" s="233"/>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234" t="s">
        <v>109</v>
      </c>
      <c r="G89" s="235"/>
      <c r="H89" s="73">
        <f>H59+H86</f>
        <v>47297.63</v>
      </c>
      <c r="I89" s="246"/>
      <c r="J89" s="231"/>
      <c r="K89" s="232"/>
      <c r="L89" s="16"/>
      <c r="M89" s="7"/>
      <c r="N89" s="233"/>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27"/>
      <c r="F90" s="74" t="s">
        <v>110</v>
      </c>
      <c r="G90" s="75">
        <v>0.25</v>
      </c>
      <c r="H90" s="116">
        <f>H89*G90</f>
        <v>11824.407499999999</v>
      </c>
      <c r="I90" s="115">
        <f>+M96</f>
        <v>-6528.9217349999972</v>
      </c>
      <c r="J90" s="117">
        <f>H90-M96</f>
        <v>18353.329234999997</v>
      </c>
      <c r="K90" s="9"/>
      <c r="L90" s="9"/>
      <c r="M90" s="9"/>
      <c r="N90" s="126" t="s">
        <v>132</v>
      </c>
      <c r="O90" s="12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16"/>
      <c r="B91" s="16"/>
      <c r="C91" s="16"/>
      <c r="D91" s="16"/>
      <c r="E91" s="27"/>
      <c r="F91" s="77" t="s">
        <v>111</v>
      </c>
      <c r="G91" s="78"/>
      <c r="H91" s="13">
        <f>H89+H90</f>
        <v>59122.037499999999</v>
      </c>
      <c r="I91" s="20"/>
      <c r="J91" s="79"/>
      <c r="K91" s="22"/>
      <c r="L91" s="22"/>
      <c r="M91" s="7"/>
      <c r="N91" s="126"/>
      <c r="O91" s="12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16"/>
      <c r="B92" s="16"/>
      <c r="C92" s="16"/>
      <c r="D92" s="16"/>
      <c r="E92" s="27"/>
      <c r="F92" s="124" t="s">
        <v>113</v>
      </c>
      <c r="G92" s="82">
        <v>0.06</v>
      </c>
      <c r="H92" s="13">
        <f>H91*G92</f>
        <v>3547.3222499999997</v>
      </c>
      <c r="I92" s="83"/>
      <c r="J92" s="80"/>
      <c r="K92" s="81" t="s">
        <v>112</v>
      </c>
      <c r="L92" s="111" t="s">
        <v>131</v>
      </c>
      <c r="M92" s="7"/>
      <c r="N92" s="135"/>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16"/>
      <c r="B93" s="16"/>
      <c r="C93" s="16"/>
      <c r="D93" s="16"/>
      <c r="E93" s="27"/>
      <c r="F93" s="4" t="s">
        <v>115</v>
      </c>
      <c r="G93" s="77"/>
      <c r="H93" s="13">
        <f>H91+H92</f>
        <v>62669.359749999996</v>
      </c>
      <c r="I93" s="80"/>
      <c r="J93" s="80" t="s">
        <v>114</v>
      </c>
      <c r="K93" s="6">
        <f>+H17</f>
        <v>0</v>
      </c>
      <c r="L93" s="112"/>
      <c r="M93" s="135"/>
      <c r="N93" s="7"/>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16"/>
      <c r="B94" s="16"/>
      <c r="C94" s="16"/>
      <c r="D94" s="16"/>
      <c r="E94" s="16"/>
      <c r="F94" s="124" t="s">
        <v>117</v>
      </c>
      <c r="G94" s="82">
        <v>0.2</v>
      </c>
      <c r="H94" s="13">
        <f>H93*G94</f>
        <v>12533.871950000001</v>
      </c>
      <c r="I94" s="80"/>
      <c r="J94" s="80" t="s">
        <v>116</v>
      </c>
      <c r="K94" s="6">
        <f>H44</f>
        <v>40953.549999999996</v>
      </c>
      <c r="L94" s="112"/>
      <c r="M94" s="135"/>
      <c r="N94" s="7"/>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16"/>
      <c r="B95" s="16"/>
      <c r="C95" s="16"/>
      <c r="D95" s="16"/>
      <c r="E95" s="16"/>
      <c r="F95" s="124" t="s">
        <v>119</v>
      </c>
      <c r="G95" s="74"/>
      <c r="H95" s="85">
        <f>H93+H94</f>
        <v>75203.231700000004</v>
      </c>
      <c r="I95" s="13"/>
      <c r="J95" s="80" t="s">
        <v>118</v>
      </c>
      <c r="K95" s="6">
        <f>H59-H46</f>
        <v>43478.8822</v>
      </c>
      <c r="L95" s="112"/>
      <c r="M95" s="84" t="s">
        <v>127</v>
      </c>
      <c r="N95" s="7"/>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16"/>
      <c r="B96" s="16"/>
      <c r="C96" s="16"/>
      <c r="D96" s="16"/>
      <c r="E96" s="16"/>
      <c r="F96" s="124" t="s">
        <v>125</v>
      </c>
      <c r="G96" s="87"/>
      <c r="H96" s="97">
        <f>'MAT (15)'!H124</f>
        <v>203459.92471200001</v>
      </c>
      <c r="I96" s="88" t="s">
        <v>120</v>
      </c>
      <c r="J96" s="86" t="s">
        <v>56</v>
      </c>
      <c r="K96" s="6">
        <f>SUM(K93:K95)</f>
        <v>84432.432199999996</v>
      </c>
      <c r="L96" s="113">
        <f>H95-H94</f>
        <v>62669.359750000003</v>
      </c>
      <c r="M96" s="114">
        <f>+(L96-K96)*0.3</f>
        <v>-6528.9217349999972</v>
      </c>
      <c r="N96" s="7"/>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16"/>
      <c r="B97" s="16" t="s">
        <v>121</v>
      </c>
      <c r="C97" s="16"/>
      <c r="D97" s="16"/>
      <c r="E97" s="16"/>
      <c r="F97" s="124" t="s">
        <v>126</v>
      </c>
      <c r="G97" s="90"/>
      <c r="H97" s="98">
        <f>H95+H96</f>
        <v>278663.15641200001</v>
      </c>
      <c r="I97" s="13"/>
      <c r="J97" s="89">
        <f>H95/H89</f>
        <v>1.59</v>
      </c>
      <c r="K97" s="7"/>
      <c r="L97" s="7"/>
      <c r="M97" s="23"/>
      <c r="N97" s="7"/>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16"/>
      <c r="B98" s="139" t="s">
        <v>122</v>
      </c>
      <c r="C98" s="139" t="s">
        <v>123</v>
      </c>
      <c r="D98" s="140" t="s">
        <v>124</v>
      </c>
      <c r="E98" s="132"/>
      <c r="F98" s="7"/>
      <c r="G98" s="92"/>
      <c r="H98" s="9"/>
      <c r="I98" s="7"/>
      <c r="J98" s="7"/>
      <c r="K98" s="7"/>
      <c r="L98" s="7"/>
      <c r="M98" s="9"/>
      <c r="N98" s="91"/>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16"/>
      <c r="B99" s="141">
        <v>0.27500000000000002</v>
      </c>
      <c r="C99" s="141">
        <v>0.05</v>
      </c>
      <c r="D99" s="141">
        <f>B99+C99</f>
        <v>0.32500000000000001</v>
      </c>
      <c r="E99" s="16"/>
      <c r="F99" s="92"/>
      <c r="G99" s="93"/>
      <c r="H99" s="9"/>
      <c r="I99" s="7"/>
      <c r="J99" s="7"/>
      <c r="K99" s="7"/>
      <c r="L99" s="7"/>
      <c r="M99" s="9"/>
      <c r="N99" s="7"/>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16"/>
      <c r="B100" s="16"/>
      <c r="C100" s="16"/>
      <c r="D100" s="16"/>
      <c r="E100" s="16"/>
      <c r="F100" s="23"/>
      <c r="G100" s="94"/>
      <c r="H100" s="93"/>
      <c r="I100" s="27"/>
      <c r="J100" s="7"/>
      <c r="K100" s="7"/>
      <c r="L100" s="7"/>
      <c r="M100" s="7"/>
      <c r="N100" s="7"/>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1"/>
      <c r="B101" s="1"/>
      <c r="C101" s="1"/>
      <c r="D101" s="1"/>
      <c r="E101" s="1"/>
      <c r="F101" s="23"/>
      <c r="G101" s="94"/>
      <c r="H101" s="93"/>
      <c r="I101" s="95"/>
      <c r="J101" s="18"/>
      <c r="K101" s="18"/>
      <c r="L101" s="18"/>
      <c r="M101" s="18"/>
      <c r="N101" s="18"/>
      <c r="O101" s="1"/>
      <c r="P101" s="1"/>
      <c r="Q101" s="1"/>
      <c r="R101" s="1"/>
      <c r="S101" s="1"/>
      <c r="T101" s="1"/>
      <c r="U101" s="1"/>
      <c r="V101" s="1"/>
      <c r="W101" s="1"/>
      <c r="X101" s="1"/>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1"/>
      <c r="B102" s="1"/>
      <c r="C102" s="1"/>
      <c r="D102" s="1"/>
      <c r="E102" s="1"/>
      <c r="F102" s="23"/>
      <c r="G102" s="76"/>
      <c r="H102" s="76"/>
      <c r="I102" s="18"/>
      <c r="J102" s="18"/>
      <c r="K102" s="18"/>
      <c r="L102" s="18"/>
      <c r="M102" s="18"/>
      <c r="N102" s="18"/>
      <c r="O102" s="1"/>
      <c r="P102" s="1"/>
      <c r="Q102" s="1"/>
      <c r="R102" s="1"/>
      <c r="S102" s="1"/>
      <c r="T102" s="1"/>
      <c r="U102" s="1"/>
      <c r="V102" s="1"/>
      <c r="W102" s="1"/>
      <c r="X102" s="1"/>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1"/>
      <c r="B103" s="1"/>
      <c r="C103" s="1"/>
      <c r="D103" s="1"/>
      <c r="E103" s="1"/>
      <c r="F103" s="23"/>
      <c r="G103" s="5"/>
      <c r="H103" s="1"/>
      <c r="I103" s="1"/>
      <c r="J103" s="18"/>
      <c r="K103" s="18"/>
      <c r="L103" s="18"/>
      <c r="M103" s="18"/>
      <c r="N103" s="18"/>
      <c r="O103" s="1"/>
      <c r="P103" s="1"/>
      <c r="Q103" s="1"/>
      <c r="R103" s="1"/>
      <c r="S103" s="1"/>
      <c r="T103" s="1"/>
      <c r="U103" s="1"/>
      <c r="V103" s="1"/>
      <c r="W103" s="1"/>
      <c r="X103" s="1"/>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1"/>
      <c r="B104" s="1"/>
      <c r="C104" s="1"/>
      <c r="D104" s="1"/>
      <c r="E104" s="1"/>
      <c r="F104" s="1"/>
      <c r="G104" s="18"/>
      <c r="H104" s="41"/>
      <c r="I104" s="1"/>
      <c r="J104" s="1"/>
      <c r="K104" s="1"/>
      <c r="L104" s="1"/>
      <c r="M104" s="1"/>
      <c r="N104" s="1"/>
      <c r="O104" s="1"/>
      <c r="P104" s="1"/>
      <c r="Q104" s="1"/>
      <c r="R104" s="1"/>
      <c r="S104" s="1"/>
      <c r="T104" s="1"/>
      <c r="U104" s="1"/>
      <c r="V104" s="1"/>
      <c r="W104" s="1"/>
      <c r="X104" s="1"/>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1"/>
      <c r="B105" s="1"/>
      <c r="C105" s="96"/>
      <c r="D105" s="1"/>
      <c r="E105" s="1"/>
      <c r="F105" s="1"/>
      <c r="G105" s="1"/>
      <c r="H105" s="1"/>
      <c r="I105" s="1"/>
      <c r="J105" s="1"/>
      <c r="K105" s="1"/>
      <c r="L105" s="1"/>
      <c r="M105" s="1"/>
      <c r="N105" s="1"/>
      <c r="O105" s="1"/>
      <c r="P105" s="1"/>
      <c r="Q105" s="1"/>
      <c r="R105" s="1"/>
      <c r="S105" s="1"/>
      <c r="T105" s="1"/>
      <c r="U105" s="1"/>
      <c r="V105" s="1"/>
      <c r="W105" s="1"/>
      <c r="X105" s="1"/>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1"/>
      <c r="B106" s="1"/>
      <c r="C106" s="96"/>
      <c r="D106" s="1"/>
      <c r="E106" s="1"/>
      <c r="F106" s="1"/>
      <c r="G106" s="18"/>
      <c r="H106" s="41"/>
      <c r="I106" s="1"/>
      <c r="J106" s="1"/>
      <c r="K106" s="1"/>
      <c r="L106" s="1"/>
      <c r="M106" s="1"/>
      <c r="N106" s="1"/>
      <c r="O106" s="1"/>
      <c r="P106" s="1"/>
      <c r="Q106" s="1"/>
      <c r="R106" s="1"/>
      <c r="S106" s="1"/>
      <c r="T106" s="1"/>
      <c r="U106" s="1"/>
      <c r="V106" s="1"/>
      <c r="W106" s="1"/>
      <c r="X106" s="1"/>
      <c r="Y106" s="1"/>
      <c r="Z106" s="120"/>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row>
    <row r="107" spans="1:72" ht="15.75">
      <c r="A107" s="1"/>
      <c r="B107" s="1"/>
      <c r="C107" s="96"/>
      <c r="D107" s="1"/>
      <c r="E107" s="1"/>
      <c r="F107" s="1"/>
      <c r="G107" s="1"/>
      <c r="H107" s="1"/>
      <c r="I107" s="1"/>
      <c r="J107" s="1"/>
      <c r="K107" s="1"/>
      <c r="L107" s="1"/>
      <c r="M107" s="1"/>
      <c r="N107" s="1"/>
      <c r="O107" s="1"/>
      <c r="P107" s="1"/>
      <c r="Q107" s="1"/>
      <c r="R107" s="1"/>
      <c r="S107" s="1"/>
      <c r="T107" s="1"/>
      <c r="U107" s="1"/>
      <c r="V107" s="1"/>
      <c r="W107" s="1"/>
      <c r="X107" s="1"/>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1"/>
      <c r="B108" s="1"/>
      <c r="C108" s="96"/>
      <c r="D108" s="1"/>
      <c r="E108" s="1"/>
      <c r="F108" s="1"/>
      <c r="G108" s="1"/>
      <c r="H108" s="1"/>
      <c r="I108" s="1"/>
      <c r="J108" s="1"/>
      <c r="K108" s="1"/>
      <c r="L108" s="1"/>
      <c r="M108" s="1"/>
      <c r="N108" s="1"/>
      <c r="O108" s="1"/>
      <c r="P108" s="1"/>
      <c r="Q108" s="1"/>
      <c r="R108" s="1"/>
      <c r="S108" s="1"/>
      <c r="T108" s="1"/>
      <c r="U108" s="1"/>
      <c r="V108" s="1"/>
      <c r="W108" s="1"/>
      <c r="X108" s="1"/>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1"/>
      <c r="B109" s="1"/>
      <c r="C109" s="40"/>
      <c r="D109" s="96"/>
      <c r="E109" s="96"/>
      <c r="F109" s="1"/>
      <c r="G109" s="1"/>
      <c r="H109" s="1"/>
      <c r="I109" s="1"/>
      <c r="J109" s="1"/>
      <c r="K109" s="1"/>
      <c r="L109" s="1"/>
      <c r="M109" s="1"/>
      <c r="N109" s="1"/>
      <c r="O109" s="1"/>
      <c r="P109" s="1"/>
      <c r="Q109" s="1"/>
      <c r="R109" s="1"/>
      <c r="S109" s="1"/>
      <c r="T109" s="1"/>
      <c r="U109" s="1"/>
      <c r="V109" s="1"/>
      <c r="W109" s="1"/>
      <c r="X109" s="1"/>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1"/>
      <c r="B110" s="96"/>
      <c r="C110" s="1"/>
      <c r="D110" s="1"/>
      <c r="E110" s="1"/>
      <c r="F110" s="1"/>
      <c r="G110" s="1"/>
      <c r="H110" s="1"/>
      <c r="I110" s="1"/>
      <c r="J110" s="1"/>
      <c r="K110" s="1"/>
      <c r="L110" s="1"/>
      <c r="M110" s="1"/>
      <c r="N110" s="1"/>
      <c r="O110" s="1"/>
      <c r="P110" s="1"/>
      <c r="Q110" s="1"/>
      <c r="R110" s="1"/>
      <c r="S110" s="1"/>
      <c r="T110" s="1"/>
      <c r="U110" s="1"/>
      <c r="V110" s="1"/>
      <c r="W110" s="1"/>
      <c r="X110" s="1"/>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1"/>
      <c r="B111" s="96"/>
      <c r="C111" s="1"/>
      <c r="D111" s="1"/>
      <c r="E111" s="1"/>
      <c r="F111" s="1"/>
      <c r="G111" s="1"/>
      <c r="H111" s="1"/>
      <c r="I111" s="1"/>
      <c r="J111" s="1"/>
      <c r="K111" s="1"/>
      <c r="L111" s="1"/>
      <c r="M111" s="1"/>
      <c r="N111" s="1"/>
      <c r="O111" s="1"/>
      <c r="P111" s="1"/>
      <c r="Q111" s="1"/>
      <c r="R111" s="1"/>
      <c r="S111" s="1"/>
      <c r="T111" s="1"/>
      <c r="U111" s="1"/>
      <c r="V111" s="1"/>
      <c r="W111" s="1"/>
      <c r="X111" s="1"/>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5.75">
      <c r="A112" s="1"/>
      <c r="B112" s="96"/>
      <c r="C112" s="96"/>
      <c r="D112" s="96"/>
      <c r="E112" s="96"/>
      <c r="F112" s="1"/>
      <c r="G112" s="1"/>
      <c r="H112" s="1"/>
      <c r="I112" s="1"/>
      <c r="J112" s="1"/>
      <c r="K112" s="1"/>
      <c r="L112" s="1"/>
      <c r="M112" s="1"/>
      <c r="N112" s="1"/>
      <c r="O112" s="1"/>
      <c r="P112" s="1"/>
      <c r="Q112" s="1"/>
      <c r="R112" s="1"/>
      <c r="S112" s="1"/>
      <c r="T112" s="1"/>
      <c r="U112" s="1"/>
      <c r="V112" s="1"/>
      <c r="W112" s="1"/>
      <c r="X112" s="1"/>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5.75">
      <c r="A113" s="1"/>
      <c r="B113" s="1"/>
      <c r="C113" s="1"/>
      <c r="D113" s="1"/>
      <c r="E113" s="1"/>
      <c r="F113" s="96"/>
      <c r="G113" s="72"/>
      <c r="H113" s="1"/>
      <c r="I113" s="1"/>
      <c r="J113" s="1"/>
      <c r="K113" s="1"/>
      <c r="L113" s="1"/>
      <c r="M113" s="1"/>
      <c r="N113" s="1"/>
      <c r="O113" s="1"/>
      <c r="P113" s="1"/>
      <c r="Q113" s="1"/>
      <c r="R113" s="1"/>
      <c r="S113" s="1"/>
      <c r="T113" s="1"/>
      <c r="U113" s="1"/>
      <c r="V113" s="1"/>
      <c r="W113" s="1"/>
      <c r="X113" s="1"/>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
      <c r="B118" s="1"/>
      <c r="C118" s="1"/>
      <c r="D118" s="1"/>
      <c r="E118" s="1"/>
      <c r="F118" s="1"/>
      <c r="G118" s="1"/>
      <c r="H118" s="1"/>
      <c r="I118" s="1"/>
      <c r="J118" s="1"/>
      <c r="K118" s="1"/>
      <c r="L118" s="1"/>
      <c r="O118" s="1"/>
      <c r="P118" s="1"/>
      <c r="Q118" s="1"/>
      <c r="R118" s="1"/>
      <c r="S118" s="1"/>
      <c r="T118" s="1"/>
      <c r="U118" s="1"/>
      <c r="V118" s="1"/>
      <c r="W118" s="1"/>
      <c r="X118" s="1"/>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F119" s="1"/>
      <c r="G119" s="1"/>
      <c r="H119" s="1"/>
      <c r="I119" s="1"/>
      <c r="J119" s="1"/>
      <c r="K119" s="1"/>
      <c r="L119" s="1"/>
      <c r="O119" s="1"/>
      <c r="P119" s="1"/>
      <c r="Q119" s="1"/>
      <c r="R119" s="1"/>
      <c r="S119" s="1"/>
      <c r="T119" s="1"/>
      <c r="U119" s="1"/>
      <c r="V119" s="1"/>
      <c r="W119" s="1"/>
      <c r="X119" s="1"/>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J120" s="1"/>
      <c r="K120" s="1"/>
      <c r="L120" s="1"/>
      <c r="M120" s="1"/>
      <c r="N120" s="1"/>
      <c r="O120" s="1"/>
      <c r="P120" s="1"/>
      <c r="Q120" s="1"/>
      <c r="R120" s="1"/>
      <c r="S120" s="1"/>
      <c r="T120" s="1"/>
      <c r="U120" s="1"/>
      <c r="V120" s="1"/>
      <c r="W120" s="1"/>
      <c r="X120" s="1"/>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sheetData>
  <mergeCells count="78">
    <mergeCell ref="A15:D15"/>
    <mergeCell ref="A1:H1"/>
    <mergeCell ref="A2:H2"/>
    <mergeCell ref="B5:J5"/>
    <mergeCell ref="A8:D8"/>
    <mergeCell ref="J8:M8"/>
    <mergeCell ref="A9:D9"/>
    <mergeCell ref="A10:D10"/>
    <mergeCell ref="A11:D11"/>
    <mergeCell ref="A12:D12"/>
    <mergeCell ref="A13:D13"/>
    <mergeCell ref="A14:D14"/>
    <mergeCell ref="A28:D28"/>
    <mergeCell ref="A16:D16"/>
    <mergeCell ref="O19:U19"/>
    <mergeCell ref="V19:X19"/>
    <mergeCell ref="A20:D20"/>
    <mergeCell ref="A21:D21"/>
    <mergeCell ref="A22:D22"/>
    <mergeCell ref="A23:D23"/>
    <mergeCell ref="A24:D24"/>
    <mergeCell ref="A25:D25"/>
    <mergeCell ref="A26:D26"/>
    <mergeCell ref="A27:D27"/>
    <mergeCell ref="A41:D41"/>
    <mergeCell ref="A29:D29"/>
    <mergeCell ref="A30:D30"/>
    <mergeCell ref="A31:D31"/>
    <mergeCell ref="A32:D32"/>
    <mergeCell ref="A33:D33"/>
    <mergeCell ref="A34:D34"/>
    <mergeCell ref="A35:D35"/>
    <mergeCell ref="A36:D36"/>
    <mergeCell ref="A38:D38"/>
    <mergeCell ref="A39:D39"/>
    <mergeCell ref="A40:D40"/>
    <mergeCell ref="A57:D57"/>
    <mergeCell ref="A42:D42"/>
    <mergeCell ref="A43:D43"/>
    <mergeCell ref="A46:D46"/>
    <mergeCell ref="A49:D49"/>
    <mergeCell ref="A50:D50"/>
    <mergeCell ref="A51:D51"/>
    <mergeCell ref="A52:D52"/>
    <mergeCell ref="A53:D53"/>
    <mergeCell ref="A54:D54"/>
    <mergeCell ref="A55:D55"/>
    <mergeCell ref="A56:D56"/>
    <mergeCell ref="A72:D72"/>
    <mergeCell ref="A61:D61"/>
    <mergeCell ref="A62:D62"/>
    <mergeCell ref="A63:D63"/>
    <mergeCell ref="A64:D64"/>
    <mergeCell ref="A65:D65"/>
    <mergeCell ref="A66:D66"/>
    <mergeCell ref="A67:D67"/>
    <mergeCell ref="A68:D68"/>
    <mergeCell ref="A69:D69"/>
    <mergeCell ref="A70:D70"/>
    <mergeCell ref="A71:D71"/>
    <mergeCell ref="A84:D84"/>
    <mergeCell ref="A73:D73"/>
    <mergeCell ref="A74:D74"/>
    <mergeCell ref="A75:D75"/>
    <mergeCell ref="A76:D76"/>
    <mergeCell ref="A77:D77"/>
    <mergeCell ref="A78:D78"/>
    <mergeCell ref="A79:D79"/>
    <mergeCell ref="A80:D80"/>
    <mergeCell ref="A81:D81"/>
    <mergeCell ref="A82:D82"/>
    <mergeCell ref="A83:D83"/>
    <mergeCell ref="A85:D85"/>
    <mergeCell ref="I88:I89"/>
    <mergeCell ref="J88:J89"/>
    <mergeCell ref="K88:K89"/>
    <mergeCell ref="N88:N89"/>
    <mergeCell ref="F89:G89"/>
  </mergeCells>
  <pageMargins left="0.7" right="0.7" top="0.75" bottom="0.75" header="0.3" footer="0.3"/>
  <pageSetup paperSize="9" scale="29" fitToWidth="0" orientation="landscape" horizontalDpi="300" verticalDpi="300" r:id="rId1"/>
  <rowBreaks count="1" manualBreakCount="1">
    <brk id="99"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46E6A-1EDE-4F2A-AA1F-38F002799B74}">
  <sheetPr>
    <pageSetUpPr fitToPage="1"/>
  </sheetPr>
  <dimension ref="A1:BT147"/>
  <sheetViews>
    <sheetView view="pageBreakPreview" topLeftCell="A91" zoomScale="87" zoomScaleNormal="70" zoomScaleSheetLayoutView="87" workbookViewId="0">
      <selection activeCell="I31" sqref="I31"/>
    </sheetView>
  </sheetViews>
  <sheetFormatPr baseColWidth="10" defaultColWidth="10.7109375" defaultRowHeight="15"/>
  <cols>
    <col min="3" max="3" width="11.42578125" customWidth="1"/>
    <col min="4" max="4" width="21.7109375" bestFit="1" customWidth="1"/>
    <col min="5" max="6" width="11.42578125" customWidth="1"/>
    <col min="7" max="7" width="13.42578125" customWidth="1"/>
    <col min="8" max="8" width="15.42578125" customWidth="1"/>
    <col min="10" max="10" width="13" customWidth="1"/>
    <col min="11" max="12" width="13.42578125" customWidth="1"/>
    <col min="13" max="13" width="12.42578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137</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184</v>
      </c>
      <c r="B9" s="274"/>
      <c r="C9" s="274"/>
      <c r="D9" s="275"/>
      <c r="E9" s="4" t="s">
        <v>11</v>
      </c>
      <c r="F9" s="129">
        <v>6</v>
      </c>
      <c r="G9" s="129">
        <v>2540.0100000000002</v>
      </c>
      <c r="H9" s="148">
        <f>G9*F9</f>
        <v>15240.060000000001</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66" t="s">
        <v>185</v>
      </c>
      <c r="B10" s="267"/>
      <c r="C10" s="267"/>
      <c r="D10" s="268"/>
      <c r="E10" s="4" t="s">
        <v>11</v>
      </c>
      <c r="F10" s="129">
        <v>6</v>
      </c>
      <c r="G10" s="129">
        <v>1001</v>
      </c>
      <c r="H10" s="148">
        <f t="shared" ref="H10:H29" si="0">G10*F10</f>
        <v>6006</v>
      </c>
      <c r="I10" s="38"/>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66" t="s">
        <v>186</v>
      </c>
      <c r="B11" s="267"/>
      <c r="C11" s="267"/>
      <c r="D11" s="268"/>
      <c r="E11" s="4" t="s">
        <v>11</v>
      </c>
      <c r="F11" s="129">
        <v>4</v>
      </c>
      <c r="G11" s="129">
        <v>450.5</v>
      </c>
      <c r="H11" s="148">
        <f t="shared" si="0"/>
        <v>1802</v>
      </c>
      <c r="I11" s="38"/>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66" t="s">
        <v>187</v>
      </c>
      <c r="B12" s="267"/>
      <c r="C12" s="267"/>
      <c r="D12" s="268"/>
      <c r="E12" s="4" t="s">
        <v>11</v>
      </c>
      <c r="F12" s="129">
        <v>4</v>
      </c>
      <c r="G12" s="129">
        <v>136.52000000000001</v>
      </c>
      <c r="H12" s="148">
        <f t="shared" si="0"/>
        <v>546.08000000000004</v>
      </c>
      <c r="I12" s="38"/>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66" t="s">
        <v>188</v>
      </c>
      <c r="B13" s="267"/>
      <c r="C13" s="267"/>
      <c r="D13" s="268"/>
      <c r="E13" s="4" t="s">
        <v>11</v>
      </c>
      <c r="F13" s="129">
        <v>2</v>
      </c>
      <c r="G13" s="129">
        <v>620.97</v>
      </c>
      <c r="H13" s="148">
        <f t="shared" si="0"/>
        <v>1241.94</v>
      </c>
      <c r="I13" s="38"/>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66" t="s">
        <v>189</v>
      </c>
      <c r="B14" s="267"/>
      <c r="C14" s="267"/>
      <c r="D14" s="268"/>
      <c r="E14" s="4" t="s">
        <v>11</v>
      </c>
      <c r="F14" s="129">
        <v>6</v>
      </c>
      <c r="G14" s="129">
        <v>382.32</v>
      </c>
      <c r="H14" s="148">
        <f t="shared" si="0"/>
        <v>2293.92</v>
      </c>
      <c r="I14" s="38"/>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66" t="s">
        <v>190</v>
      </c>
      <c r="B15" s="267"/>
      <c r="C15" s="267"/>
      <c r="D15" s="268"/>
      <c r="E15" s="4" t="s">
        <v>11</v>
      </c>
      <c r="F15" s="129">
        <v>6</v>
      </c>
      <c r="G15" s="129">
        <v>200</v>
      </c>
      <c r="H15" s="148">
        <f t="shared" si="0"/>
        <v>1200</v>
      </c>
      <c r="I15" s="38"/>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t="s">
        <v>191</v>
      </c>
      <c r="B16" s="267"/>
      <c r="C16" s="267"/>
      <c r="D16" s="268"/>
      <c r="E16" s="4" t="s">
        <v>11</v>
      </c>
      <c r="F16" s="129">
        <v>6</v>
      </c>
      <c r="G16" s="129">
        <v>70</v>
      </c>
      <c r="H16" s="148">
        <f t="shared" si="0"/>
        <v>420</v>
      </c>
      <c r="I16" s="38"/>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266" t="s">
        <v>192</v>
      </c>
      <c r="B17" s="267"/>
      <c r="C17" s="267"/>
      <c r="D17" s="268"/>
      <c r="E17" s="4" t="s">
        <v>11</v>
      </c>
      <c r="F17" s="129">
        <v>2</v>
      </c>
      <c r="G17" s="129">
        <v>467.05</v>
      </c>
      <c r="H17" s="148">
        <f t="shared" si="0"/>
        <v>934.1</v>
      </c>
      <c r="I17" s="38"/>
      <c r="J17" s="16"/>
      <c r="K17" s="139"/>
      <c r="L17" s="139"/>
      <c r="M17" s="139"/>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2" t="s">
        <v>203</v>
      </c>
      <c r="B18" s="267"/>
      <c r="C18" s="267"/>
      <c r="D18" s="268"/>
      <c r="E18" s="4" t="s">
        <v>11</v>
      </c>
      <c r="F18" s="129">
        <v>80</v>
      </c>
      <c r="G18" s="129">
        <v>495.41</v>
      </c>
      <c r="H18" s="148">
        <f t="shared" si="0"/>
        <v>39632.800000000003</v>
      </c>
      <c r="I18" s="38"/>
      <c r="J18" s="16"/>
      <c r="K18" s="139"/>
      <c r="L18" s="139"/>
      <c r="M18" s="139"/>
      <c r="N18" s="139"/>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266" t="s">
        <v>193</v>
      </c>
      <c r="B19" s="267"/>
      <c r="C19" s="267"/>
      <c r="D19" s="268"/>
      <c r="E19" s="4" t="s">
        <v>11</v>
      </c>
      <c r="F19" s="129">
        <v>4</v>
      </c>
      <c r="G19" s="129">
        <v>212.43</v>
      </c>
      <c r="H19" s="148">
        <f t="shared" si="0"/>
        <v>849.72</v>
      </c>
      <c r="I19" s="38"/>
      <c r="J19" s="16"/>
      <c r="K19" s="139"/>
      <c r="L19" s="139"/>
      <c r="M19" s="139"/>
      <c r="N19" s="139"/>
      <c r="O19" s="16"/>
      <c r="P19" s="16"/>
      <c r="Q19" s="16"/>
      <c r="R19" s="16"/>
      <c r="S19" s="16"/>
      <c r="T19" s="16"/>
      <c r="U19" s="16"/>
      <c r="V19" s="16"/>
      <c r="W19" s="16"/>
      <c r="X19" s="16"/>
      <c r="Y19" s="1"/>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15.75">
      <c r="A20" s="266" t="s">
        <v>205</v>
      </c>
      <c r="B20" s="267"/>
      <c r="C20" s="267"/>
      <c r="D20" s="268"/>
      <c r="E20" s="4" t="s">
        <v>11</v>
      </c>
      <c r="F20" s="129">
        <v>40</v>
      </c>
      <c r="G20" s="129">
        <v>15</v>
      </c>
      <c r="H20" s="148">
        <f t="shared" si="0"/>
        <v>600</v>
      </c>
      <c r="I20" s="38"/>
      <c r="J20" s="16"/>
      <c r="K20" s="139"/>
      <c r="L20" s="139"/>
      <c r="M20" s="139"/>
      <c r="N20" s="139"/>
      <c r="O20" s="16"/>
      <c r="P20" s="16"/>
      <c r="Q20" s="16"/>
      <c r="R20" s="16"/>
      <c r="S20" s="16"/>
      <c r="T20" s="16"/>
      <c r="U20" s="16"/>
      <c r="V20" s="16"/>
      <c r="W20" s="16"/>
      <c r="X20" s="16"/>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66" t="s">
        <v>206</v>
      </c>
      <c r="B21" s="267"/>
      <c r="C21" s="267"/>
      <c r="D21" s="268"/>
      <c r="E21" s="4" t="s">
        <v>11</v>
      </c>
      <c r="F21" s="129">
        <v>40</v>
      </c>
      <c r="G21" s="129">
        <v>15</v>
      </c>
      <c r="H21" s="148">
        <f t="shared" si="0"/>
        <v>600</v>
      </c>
      <c r="I21" s="38"/>
      <c r="J21" s="16"/>
      <c r="K21" s="139"/>
      <c r="L21" s="139"/>
      <c r="M21" s="139"/>
      <c r="N21" s="139"/>
      <c r="O21" s="16"/>
      <c r="P21" s="16"/>
      <c r="Q21" s="16"/>
      <c r="R21" s="16"/>
      <c r="S21" s="16"/>
      <c r="T21" s="16"/>
      <c r="U21" s="16"/>
      <c r="V21" s="16"/>
      <c r="W21" s="16"/>
      <c r="X21" s="16"/>
      <c r="Y21" s="1"/>
      <c r="Z21" s="120"/>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row>
    <row r="22" spans="1:72" ht="15.75">
      <c r="A22" s="266" t="s">
        <v>194</v>
      </c>
      <c r="B22" s="267"/>
      <c r="C22" s="267"/>
      <c r="D22" s="268"/>
      <c r="E22" s="4" t="s">
        <v>11</v>
      </c>
      <c r="F22" s="129">
        <v>2</v>
      </c>
      <c r="G22" s="129">
        <v>698.25</v>
      </c>
      <c r="H22" s="148">
        <f t="shared" si="0"/>
        <v>1396.5</v>
      </c>
      <c r="I22" s="134"/>
      <c r="J22" s="16"/>
      <c r="K22" s="139"/>
      <c r="L22" s="139"/>
      <c r="M22" s="139"/>
      <c r="N22" s="139"/>
      <c r="O22" s="16"/>
      <c r="P22" s="16"/>
      <c r="Q22" s="16"/>
      <c r="R22" s="16"/>
      <c r="S22" s="16"/>
      <c r="T22" s="16"/>
      <c r="U22" s="16"/>
      <c r="V22" s="16"/>
      <c r="W22" s="16"/>
      <c r="X22" s="16"/>
      <c r="Y22" s="1"/>
      <c r="Z22" s="120"/>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row>
    <row r="23" spans="1:72" ht="15.75">
      <c r="A23" s="266" t="s">
        <v>204</v>
      </c>
      <c r="B23" s="267"/>
      <c r="C23" s="267"/>
      <c r="D23" s="268"/>
      <c r="E23" s="4" t="s">
        <v>183</v>
      </c>
      <c r="F23" s="129">
        <v>1</v>
      </c>
      <c r="G23" s="129">
        <v>500</v>
      </c>
      <c r="H23" s="148">
        <f t="shared" si="0"/>
        <v>500</v>
      </c>
      <c r="I23" s="134"/>
      <c r="J23" s="16"/>
      <c r="K23" s="139"/>
      <c r="L23" s="139"/>
      <c r="M23" s="139"/>
      <c r="N23" s="139"/>
      <c r="O23" s="16"/>
      <c r="P23" s="16"/>
      <c r="Q23" s="16"/>
      <c r="R23" s="16"/>
      <c r="S23" s="16"/>
      <c r="T23" s="16"/>
      <c r="U23" s="16"/>
      <c r="V23" s="16"/>
      <c r="W23" s="16"/>
      <c r="X23" s="16"/>
      <c r="Y23" s="1"/>
      <c r="Z23" s="120"/>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row>
    <row r="24" spans="1:72" ht="15.75">
      <c r="A24" s="266" t="s">
        <v>195</v>
      </c>
      <c r="B24" s="267"/>
      <c r="C24" s="267"/>
      <c r="D24" s="268"/>
      <c r="E24" s="4" t="s">
        <v>11</v>
      </c>
      <c r="F24" s="129">
        <v>1</v>
      </c>
      <c r="G24" s="129">
        <v>160.08000000000001</v>
      </c>
      <c r="H24" s="148">
        <f t="shared" si="0"/>
        <v>160.08000000000001</v>
      </c>
      <c r="I24" s="134"/>
      <c r="J24" s="16"/>
      <c r="K24" s="139"/>
      <c r="L24" s="139"/>
      <c r="M24" s="139"/>
      <c r="N24" s="139"/>
      <c r="O24" s="16"/>
      <c r="P24" s="16"/>
      <c r="Q24" s="16"/>
      <c r="R24" s="16"/>
      <c r="S24" s="16"/>
      <c r="T24" s="16"/>
      <c r="U24" s="16"/>
      <c r="V24" s="16"/>
      <c r="W24" s="16"/>
      <c r="X24" s="16"/>
      <c r="Y24" s="1"/>
      <c r="Z24" s="120"/>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row>
    <row r="25" spans="1:72" ht="15.75">
      <c r="A25" s="266" t="s">
        <v>197</v>
      </c>
      <c r="B25" s="267"/>
      <c r="C25" s="267"/>
      <c r="D25" s="268"/>
      <c r="E25" s="4" t="s">
        <v>196</v>
      </c>
      <c r="F25" s="129">
        <v>1</v>
      </c>
      <c r="G25" s="129">
        <v>12.63</v>
      </c>
      <c r="H25" s="148">
        <f t="shared" si="0"/>
        <v>12.63</v>
      </c>
      <c r="I25" s="134"/>
      <c r="J25" s="16"/>
      <c r="K25" s="139"/>
      <c r="L25" s="280" t="s">
        <v>158</v>
      </c>
      <c r="M25" s="280"/>
      <c r="N25" s="280"/>
      <c r="O25" s="280"/>
      <c r="P25" s="280"/>
      <c r="Q25" s="280"/>
      <c r="R25" s="16"/>
      <c r="S25" s="16"/>
      <c r="T25" s="16"/>
      <c r="U25" s="16"/>
      <c r="V25" s="16"/>
      <c r="W25" s="16"/>
      <c r="X25" s="16"/>
      <c r="Y25" s="1"/>
      <c r="Z25" s="120"/>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row>
    <row r="26" spans="1:72" ht="15.75">
      <c r="A26" s="272" t="s">
        <v>198</v>
      </c>
      <c r="B26" s="267"/>
      <c r="C26" s="267"/>
      <c r="D26" s="268"/>
      <c r="E26" s="4" t="s">
        <v>11</v>
      </c>
      <c r="F26" s="129">
        <v>1</v>
      </c>
      <c r="G26" s="129">
        <v>27.6</v>
      </c>
      <c r="H26" s="148">
        <f t="shared" si="0"/>
        <v>27.6</v>
      </c>
      <c r="I26" s="134"/>
      <c r="J26" s="16"/>
      <c r="K26" s="139"/>
      <c r="L26" s="280"/>
      <c r="M26" s="280"/>
      <c r="N26" s="280"/>
      <c r="O26" s="280"/>
      <c r="P26" s="280"/>
      <c r="Q26" s="280"/>
      <c r="R26" s="16"/>
      <c r="S26" s="16"/>
      <c r="T26" s="16"/>
      <c r="U26" s="16"/>
      <c r="V26" s="16"/>
      <c r="W26" s="16"/>
      <c r="X26" s="16"/>
      <c r="Y26" s="1"/>
      <c r="Z26" s="120"/>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row>
    <row r="27" spans="1:72" ht="15.75">
      <c r="A27" s="266" t="s">
        <v>199</v>
      </c>
      <c r="B27" s="267"/>
      <c r="C27" s="267"/>
      <c r="D27" s="268"/>
      <c r="E27" s="4" t="s">
        <v>11</v>
      </c>
      <c r="F27" s="129">
        <v>1</v>
      </c>
      <c r="G27" s="129">
        <v>70.34</v>
      </c>
      <c r="H27" s="148">
        <f t="shared" si="0"/>
        <v>70.34</v>
      </c>
      <c r="I27" s="134"/>
      <c r="J27" s="16"/>
      <c r="K27" s="139"/>
      <c r="L27" s="280"/>
      <c r="M27" s="280"/>
      <c r="N27" s="280"/>
      <c r="O27" s="280"/>
      <c r="P27" s="280"/>
      <c r="Q27" s="280"/>
      <c r="R27" s="16"/>
      <c r="S27" s="16"/>
      <c r="T27" s="16"/>
      <c r="U27" s="16"/>
      <c r="V27" s="16"/>
      <c r="W27" s="16"/>
      <c r="X27" s="16"/>
      <c r="Y27" s="1"/>
      <c r="Z27" s="120"/>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row>
    <row r="28" spans="1:72" ht="15.75">
      <c r="A28" s="266" t="s">
        <v>201</v>
      </c>
      <c r="B28" s="267"/>
      <c r="C28" s="267"/>
      <c r="D28" s="268"/>
      <c r="E28" s="4" t="s">
        <v>200</v>
      </c>
      <c r="F28" s="129">
        <v>1</v>
      </c>
      <c r="G28" s="129">
        <v>897.84</v>
      </c>
      <c r="H28" s="148">
        <f t="shared" si="0"/>
        <v>897.84</v>
      </c>
      <c r="I28" s="134"/>
      <c r="J28" s="16"/>
      <c r="K28" s="139"/>
      <c r="L28" s="280"/>
      <c r="M28" s="280"/>
      <c r="N28" s="280"/>
      <c r="O28" s="280"/>
      <c r="P28" s="280"/>
      <c r="Q28" s="280"/>
      <c r="R28" s="16"/>
      <c r="S28" s="16"/>
      <c r="T28" s="16"/>
      <c r="U28" s="16"/>
      <c r="V28" s="16"/>
      <c r="W28" s="16"/>
      <c r="X28" s="16"/>
      <c r="Y28" s="1"/>
      <c r="Z28" s="120"/>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row>
    <row r="29" spans="1:72" ht="15.75">
      <c r="A29" s="266" t="s">
        <v>202</v>
      </c>
      <c r="B29" s="267"/>
      <c r="C29" s="267"/>
      <c r="D29" s="268"/>
      <c r="E29" s="4" t="s">
        <v>11</v>
      </c>
      <c r="F29" s="129">
        <v>1</v>
      </c>
      <c r="G29" s="129">
        <v>48000</v>
      </c>
      <c r="H29" s="148">
        <f t="shared" si="0"/>
        <v>48000</v>
      </c>
      <c r="I29" s="134">
        <f>H29*1.455</f>
        <v>69840</v>
      </c>
      <c r="J29" s="16"/>
      <c r="K29" s="139"/>
      <c r="L29" s="139"/>
      <c r="M29" s="139"/>
      <c r="N29" s="139"/>
      <c r="O29" s="16"/>
      <c r="P29" s="16"/>
      <c r="Q29" s="16"/>
      <c r="R29" s="16"/>
      <c r="S29" s="16"/>
      <c r="T29" s="16"/>
      <c r="U29" s="16"/>
      <c r="V29" s="16"/>
      <c r="W29" s="16"/>
      <c r="X29" s="16"/>
      <c r="Y29" s="1"/>
      <c r="Z29" s="120"/>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row>
    <row r="30" spans="1:72" ht="15.75">
      <c r="A30" s="16"/>
      <c r="B30" s="16"/>
      <c r="C30" s="16"/>
      <c r="D30" s="16"/>
      <c r="E30" s="16"/>
      <c r="F30" s="16"/>
      <c r="G30" s="6" t="s">
        <v>12</v>
      </c>
      <c r="H30" s="6">
        <f>SUM(H9:H29)</f>
        <v>122431.61</v>
      </c>
      <c r="I30" s="134"/>
      <c r="J30" s="2"/>
      <c r="K30" s="139"/>
      <c r="L30" s="139"/>
      <c r="M30" s="143"/>
      <c r="N30" s="139"/>
      <c r="O30" s="16"/>
      <c r="P30" s="16"/>
      <c r="Q30" s="16"/>
      <c r="R30" s="16"/>
      <c r="S30" s="16"/>
      <c r="T30" s="16"/>
      <c r="U30" s="16"/>
      <c r="V30" s="16"/>
      <c r="W30" s="16"/>
      <c r="X30" s="16"/>
      <c r="Y30" s="1"/>
      <c r="Z30" s="120"/>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row>
    <row r="31" spans="1:72" ht="15.75">
      <c r="A31" s="27"/>
      <c r="B31" s="16"/>
      <c r="C31" s="16"/>
      <c r="D31" s="16"/>
      <c r="E31" s="16"/>
      <c r="F31" s="16"/>
      <c r="G31" s="16"/>
      <c r="H31" s="30"/>
      <c r="I31" s="30"/>
      <c r="J31" s="144"/>
      <c r="K31" s="144"/>
      <c r="L31" s="16"/>
      <c r="M31" s="3"/>
      <c r="N31" s="16"/>
      <c r="O31" s="16"/>
      <c r="P31" s="16"/>
      <c r="Q31" s="16"/>
      <c r="R31" s="16"/>
      <c r="S31" s="16"/>
      <c r="T31" s="16"/>
      <c r="U31" s="16"/>
      <c r="V31" s="16"/>
      <c r="W31" s="16"/>
      <c r="X31" s="16"/>
      <c r="Y31" s="1"/>
      <c r="Z31" s="120"/>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row>
    <row r="32" spans="1:72" ht="15.75">
      <c r="A32" s="3" t="s">
        <v>13</v>
      </c>
      <c r="B32" s="7"/>
      <c r="C32" s="7"/>
      <c r="D32" s="7"/>
      <c r="E32" s="7"/>
      <c r="F32" s="7"/>
      <c r="G32" s="8"/>
      <c r="H32" s="9"/>
      <c r="I32" s="9"/>
      <c r="J32" s="10"/>
      <c r="K32" s="7"/>
      <c r="L32" s="7"/>
      <c r="M32" s="7"/>
      <c r="N32" s="7"/>
      <c r="O32" s="269" t="s">
        <v>14</v>
      </c>
      <c r="P32" s="270"/>
      <c r="Q32" s="270"/>
      <c r="R32" s="270"/>
      <c r="S32" s="270"/>
      <c r="T32" s="270"/>
      <c r="U32" s="271"/>
      <c r="V32" s="263" t="s">
        <v>15</v>
      </c>
      <c r="W32" s="263"/>
      <c r="X32" s="264"/>
      <c r="Y32" s="1" t="s">
        <v>157</v>
      </c>
      <c r="Z32" s="120"/>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row>
    <row r="33" spans="1:72" ht="31.5">
      <c r="A33" s="265" t="s">
        <v>16</v>
      </c>
      <c r="B33" s="265"/>
      <c r="C33" s="265"/>
      <c r="D33" s="265"/>
      <c r="E33" s="121" t="s">
        <v>8</v>
      </c>
      <c r="F33" s="121" t="s">
        <v>9</v>
      </c>
      <c r="G33" s="121" t="s">
        <v>159</v>
      </c>
      <c r="H33" s="121" t="s">
        <v>0</v>
      </c>
      <c r="I33" s="121" t="s">
        <v>9</v>
      </c>
      <c r="J33" s="121" t="s">
        <v>17</v>
      </c>
      <c r="K33" s="121" t="s">
        <v>0</v>
      </c>
      <c r="L33" s="121" t="s">
        <v>9</v>
      </c>
      <c r="M33" s="11" t="s">
        <v>160</v>
      </c>
      <c r="N33" s="121" t="s">
        <v>0</v>
      </c>
      <c r="O33" s="121" t="s">
        <v>18</v>
      </c>
      <c r="P33" s="121" t="s">
        <v>19</v>
      </c>
      <c r="Q33" s="121" t="s">
        <v>20</v>
      </c>
      <c r="R33" s="121" t="s">
        <v>21</v>
      </c>
      <c r="S33" s="121" t="s">
        <v>22</v>
      </c>
      <c r="T33" s="121" t="s">
        <v>23</v>
      </c>
      <c r="U33" s="121" t="s">
        <v>24</v>
      </c>
      <c r="V33" s="11" t="s">
        <v>25</v>
      </c>
      <c r="W33" s="11" t="s">
        <v>24</v>
      </c>
      <c r="X33" s="11" t="s">
        <v>26</v>
      </c>
      <c r="Y33" s="1"/>
      <c r="Z33" s="120"/>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row>
    <row r="34" spans="1:72" ht="15.75">
      <c r="A34" s="242" t="s">
        <v>30</v>
      </c>
      <c r="B34" s="243"/>
      <c r="C34" s="243"/>
      <c r="D34" s="244"/>
      <c r="E34" s="124" t="s">
        <v>28</v>
      </c>
      <c r="F34" s="128"/>
      <c r="G34" s="12">
        <v>390.39</v>
      </c>
      <c r="H34" s="12">
        <f t="shared" ref="H34:H48" si="1">F34*G34</f>
        <v>0</v>
      </c>
      <c r="I34" s="128"/>
      <c r="J34" s="13">
        <v>358.81</v>
      </c>
      <c r="K34" s="13">
        <f t="shared" ref="K34:K56" si="2">I34*J34</f>
        <v>0</v>
      </c>
      <c r="L34" s="129"/>
      <c r="M34" s="13">
        <v>538.27</v>
      </c>
      <c r="N34" s="13">
        <f t="shared" ref="N34:N56" si="3">L34*M34</f>
        <v>0</v>
      </c>
      <c r="O34" s="107"/>
      <c r="P34" s="107"/>
      <c r="Q34" s="107"/>
      <c r="R34" s="107"/>
      <c r="S34" s="107"/>
      <c r="T34" s="107"/>
      <c r="U34" s="107"/>
      <c r="V34" s="15">
        <f t="shared" ref="V34:V56" si="4">+O34+P34+Q34+R34+S34+T34+U34-W34-X34</f>
        <v>0</v>
      </c>
      <c r="W34" s="107"/>
      <c r="X34" s="107"/>
      <c r="Y34" s="16"/>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ht="15.75">
      <c r="A35" s="260" t="s">
        <v>163</v>
      </c>
      <c r="B35" s="260"/>
      <c r="C35" s="260"/>
      <c r="D35" s="260"/>
      <c r="E35" s="124" t="s">
        <v>28</v>
      </c>
      <c r="F35" s="128"/>
      <c r="G35" s="12">
        <v>243.45</v>
      </c>
      <c r="H35" s="12">
        <f t="shared" si="1"/>
        <v>0</v>
      </c>
      <c r="I35" s="128"/>
      <c r="J35" s="13">
        <v>211.59</v>
      </c>
      <c r="K35" s="13">
        <f t="shared" si="2"/>
        <v>0</v>
      </c>
      <c r="L35" s="129"/>
      <c r="M35" s="13">
        <v>317.39</v>
      </c>
      <c r="N35" s="13">
        <f t="shared" si="3"/>
        <v>0</v>
      </c>
      <c r="O35" s="107"/>
      <c r="P35" s="107"/>
      <c r="Q35" s="107"/>
      <c r="R35" s="107"/>
      <c r="S35" s="107"/>
      <c r="T35" s="107"/>
      <c r="U35" s="107"/>
      <c r="V35" s="15">
        <f t="shared" si="4"/>
        <v>0</v>
      </c>
      <c r="W35" s="107"/>
      <c r="X35" s="107"/>
      <c r="Y35" s="16" t="s">
        <v>168</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s="102" customFormat="1" ht="15.75">
      <c r="A36" s="242" t="s">
        <v>31</v>
      </c>
      <c r="B36" s="243"/>
      <c r="C36" s="243"/>
      <c r="D36" s="244"/>
      <c r="E36" s="124" t="s">
        <v>28</v>
      </c>
      <c r="F36" s="128"/>
      <c r="G36" s="14">
        <v>390.39</v>
      </c>
      <c r="H36" s="12">
        <f t="shared" si="1"/>
        <v>0</v>
      </c>
      <c r="I36" s="128"/>
      <c r="J36" s="13">
        <v>358.81</v>
      </c>
      <c r="K36" s="13">
        <f t="shared" si="2"/>
        <v>0</v>
      </c>
      <c r="L36" s="129"/>
      <c r="M36" s="13">
        <v>538.22</v>
      </c>
      <c r="N36" s="13">
        <f t="shared" si="3"/>
        <v>0</v>
      </c>
      <c r="O36" s="107"/>
      <c r="P36" s="107"/>
      <c r="Q36" s="107"/>
      <c r="R36" s="107"/>
      <c r="S36" s="107"/>
      <c r="T36" s="107"/>
      <c r="U36" s="107"/>
      <c r="V36" s="15">
        <f t="shared" si="4"/>
        <v>0</v>
      </c>
      <c r="W36" s="107"/>
      <c r="X36" s="107"/>
      <c r="Y36" s="7" t="s">
        <v>161</v>
      </c>
      <c r="Z36" s="101"/>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row>
    <row r="37" spans="1:72" s="106" customFormat="1" ht="15.75">
      <c r="A37" s="242" t="s">
        <v>32</v>
      </c>
      <c r="B37" s="243"/>
      <c r="C37" s="243"/>
      <c r="D37" s="244"/>
      <c r="E37" s="124" t="s">
        <v>28</v>
      </c>
      <c r="F37" s="128"/>
      <c r="G37" s="14">
        <v>231.67</v>
      </c>
      <c r="H37" s="12">
        <f t="shared" si="1"/>
        <v>0</v>
      </c>
      <c r="I37" s="128"/>
      <c r="J37" s="13">
        <v>197.63</v>
      </c>
      <c r="K37" s="13">
        <f t="shared" si="2"/>
        <v>0</v>
      </c>
      <c r="L37" s="129"/>
      <c r="M37" s="13">
        <v>296.45</v>
      </c>
      <c r="N37" s="13">
        <f t="shared" si="3"/>
        <v>0</v>
      </c>
      <c r="O37" s="107"/>
      <c r="P37" s="107"/>
      <c r="Q37" s="107"/>
      <c r="R37" s="107"/>
      <c r="S37" s="107"/>
      <c r="T37" s="107"/>
      <c r="U37" s="107"/>
      <c r="V37" s="15">
        <f t="shared" si="4"/>
        <v>0</v>
      </c>
      <c r="W37" s="107"/>
      <c r="X37" s="107"/>
      <c r="Y37" s="104" t="s">
        <v>162</v>
      </c>
      <c r="Z37" s="105"/>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c r="BO37" s="104"/>
      <c r="BP37" s="104"/>
      <c r="BQ37" s="104"/>
      <c r="BR37" s="104"/>
      <c r="BS37" s="104"/>
      <c r="BT37" s="104"/>
    </row>
    <row r="38" spans="1:72" ht="15.75">
      <c r="A38" s="242" t="s">
        <v>33</v>
      </c>
      <c r="B38" s="243"/>
      <c r="C38" s="243"/>
      <c r="D38" s="244"/>
      <c r="E38" s="124" t="s">
        <v>28</v>
      </c>
      <c r="F38" s="128"/>
      <c r="G38" s="14">
        <v>310.62</v>
      </c>
      <c r="H38" s="12">
        <f t="shared" si="1"/>
        <v>0</v>
      </c>
      <c r="I38" s="128"/>
      <c r="J38" s="13">
        <v>291.24</v>
      </c>
      <c r="K38" s="13">
        <f t="shared" si="2"/>
        <v>0</v>
      </c>
      <c r="L38" s="129"/>
      <c r="M38" s="13">
        <v>436.87</v>
      </c>
      <c r="N38" s="13">
        <f t="shared" si="3"/>
        <v>0</v>
      </c>
      <c r="O38" s="107"/>
      <c r="P38" s="107"/>
      <c r="Q38" s="107"/>
      <c r="R38" s="107"/>
      <c r="S38" s="107"/>
      <c r="T38" s="107"/>
      <c r="U38" s="107"/>
      <c r="V38" s="15">
        <f t="shared" si="4"/>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s="100" customFormat="1" ht="15.75">
      <c r="A39" s="242" t="s">
        <v>34</v>
      </c>
      <c r="B39" s="243"/>
      <c r="C39" s="243"/>
      <c r="D39" s="244"/>
      <c r="E39" s="124" t="s">
        <v>28</v>
      </c>
      <c r="F39" s="128"/>
      <c r="G39" s="14">
        <v>310.62</v>
      </c>
      <c r="H39" s="12">
        <f t="shared" si="1"/>
        <v>0</v>
      </c>
      <c r="I39" s="128"/>
      <c r="J39" s="13">
        <v>291.24</v>
      </c>
      <c r="K39" s="13">
        <f t="shared" si="2"/>
        <v>0</v>
      </c>
      <c r="L39" s="129"/>
      <c r="M39" s="13">
        <v>436.87</v>
      </c>
      <c r="N39" s="13">
        <f t="shared" si="3"/>
        <v>0</v>
      </c>
      <c r="O39" s="107"/>
      <c r="P39" s="107"/>
      <c r="Q39" s="107"/>
      <c r="R39" s="107"/>
      <c r="S39" s="107"/>
      <c r="T39" s="107"/>
      <c r="U39" s="107"/>
      <c r="V39" s="15">
        <f t="shared" si="4"/>
        <v>0</v>
      </c>
      <c r="W39" s="107"/>
      <c r="X39" s="107"/>
      <c r="Y39" s="16" t="s">
        <v>164</v>
      </c>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s="106" customFormat="1" ht="15.75">
      <c r="A40" s="260" t="s">
        <v>128</v>
      </c>
      <c r="B40" s="260"/>
      <c r="C40" s="260"/>
      <c r="D40" s="260"/>
      <c r="E40" s="124" t="s">
        <v>28</v>
      </c>
      <c r="F40" s="128"/>
      <c r="G40" s="14"/>
      <c r="H40" s="12">
        <f t="shared" si="1"/>
        <v>0</v>
      </c>
      <c r="I40" s="128"/>
      <c r="J40" s="13">
        <v>0</v>
      </c>
      <c r="K40" s="13">
        <f t="shared" si="2"/>
        <v>0</v>
      </c>
      <c r="L40" s="129"/>
      <c r="M40" s="13">
        <v>0</v>
      </c>
      <c r="N40" s="13">
        <f t="shared" si="3"/>
        <v>0</v>
      </c>
      <c r="O40" s="107"/>
      <c r="P40" s="107"/>
      <c r="Q40" s="107"/>
      <c r="R40" s="107"/>
      <c r="S40" s="107"/>
      <c r="T40" s="108"/>
      <c r="U40" s="107"/>
      <c r="V40" s="15">
        <f t="shared" si="4"/>
        <v>0</v>
      </c>
      <c r="W40" s="107"/>
      <c r="X40" s="107"/>
      <c r="Y40" s="104"/>
      <c r="Z40" s="105"/>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c r="BQ40" s="104"/>
      <c r="BR40" s="104"/>
      <c r="BS40" s="104"/>
      <c r="BT40" s="104"/>
    </row>
    <row r="41" spans="1:72" ht="15.75">
      <c r="A41" s="242" t="s">
        <v>35</v>
      </c>
      <c r="B41" s="243"/>
      <c r="C41" s="243"/>
      <c r="D41" s="244"/>
      <c r="E41" s="124" t="s">
        <v>28</v>
      </c>
      <c r="F41" s="128"/>
      <c r="G41" s="14">
        <v>199.6</v>
      </c>
      <c r="H41" s="14">
        <f t="shared" si="1"/>
        <v>0</v>
      </c>
      <c r="I41" s="128"/>
      <c r="J41" s="13">
        <v>159.6</v>
      </c>
      <c r="K41" s="13">
        <f t="shared" si="2"/>
        <v>0</v>
      </c>
      <c r="L41" s="129"/>
      <c r="M41" s="13">
        <v>239.4</v>
      </c>
      <c r="N41" s="13">
        <f t="shared" si="3"/>
        <v>0</v>
      </c>
      <c r="O41" s="107"/>
      <c r="P41" s="107"/>
      <c r="Q41" s="107"/>
      <c r="R41" s="107"/>
      <c r="S41" s="107"/>
      <c r="T41" s="108"/>
      <c r="U41" s="107"/>
      <c r="V41" s="15">
        <f t="shared" si="4"/>
        <v>0</v>
      </c>
      <c r="W41" s="107"/>
      <c r="X41" s="107"/>
      <c r="Y41" s="16"/>
      <c r="Z41" s="17"/>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row>
    <row r="42" spans="1:72" s="106" customFormat="1" ht="15.75">
      <c r="A42" s="260" t="s">
        <v>129</v>
      </c>
      <c r="B42" s="260"/>
      <c r="C42" s="260"/>
      <c r="D42" s="260"/>
      <c r="E42" s="124" t="s">
        <v>28</v>
      </c>
      <c r="F42" s="128"/>
      <c r="G42" s="14">
        <v>199.6</v>
      </c>
      <c r="H42" s="14">
        <f t="shared" si="1"/>
        <v>0</v>
      </c>
      <c r="I42" s="128"/>
      <c r="J42" s="13">
        <v>159.6</v>
      </c>
      <c r="K42" s="13">
        <f t="shared" si="2"/>
        <v>0</v>
      </c>
      <c r="L42" s="129"/>
      <c r="M42" s="13">
        <v>239.4</v>
      </c>
      <c r="N42" s="13">
        <f t="shared" si="3"/>
        <v>0</v>
      </c>
      <c r="O42" s="107"/>
      <c r="P42" s="107"/>
      <c r="Q42" s="107"/>
      <c r="R42" s="107"/>
      <c r="S42" s="107"/>
      <c r="T42" s="108"/>
      <c r="U42" s="107"/>
      <c r="V42" s="15">
        <f t="shared" si="4"/>
        <v>0</v>
      </c>
      <c r="W42" s="107"/>
      <c r="X42" s="107"/>
      <c r="Y42" s="104"/>
      <c r="Z42" s="105"/>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c r="BO42" s="104"/>
      <c r="BP42" s="104"/>
      <c r="BQ42" s="104"/>
      <c r="BR42" s="104"/>
      <c r="BS42" s="104"/>
      <c r="BT42" s="104"/>
    </row>
    <row r="43" spans="1:72" s="100" customFormat="1" ht="15.75">
      <c r="A43" s="260" t="s">
        <v>36</v>
      </c>
      <c r="B43" s="260"/>
      <c r="C43" s="260"/>
      <c r="D43" s="260"/>
      <c r="E43" s="124" t="s">
        <v>28</v>
      </c>
      <c r="F43" s="128"/>
      <c r="G43" s="14">
        <v>199.6</v>
      </c>
      <c r="H43" s="14">
        <f t="shared" si="1"/>
        <v>0</v>
      </c>
      <c r="I43" s="128"/>
      <c r="J43" s="13">
        <v>159.6</v>
      </c>
      <c r="K43" s="13">
        <f t="shared" si="2"/>
        <v>0</v>
      </c>
      <c r="L43" s="129"/>
      <c r="M43" s="13">
        <v>239.4</v>
      </c>
      <c r="N43" s="13">
        <f t="shared" si="3"/>
        <v>0</v>
      </c>
      <c r="O43" s="107"/>
      <c r="P43" s="107"/>
      <c r="Q43" s="107"/>
      <c r="R43" s="107"/>
      <c r="S43" s="107"/>
      <c r="T43" s="108"/>
      <c r="U43" s="107"/>
      <c r="V43" s="15">
        <f t="shared" si="4"/>
        <v>0</v>
      </c>
      <c r="W43" s="107"/>
      <c r="X43" s="107"/>
      <c r="Y43" s="16"/>
      <c r="Z43" s="17"/>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row>
    <row r="44" spans="1:72" s="100" customFormat="1" ht="15.75">
      <c r="A44" s="260" t="s">
        <v>37</v>
      </c>
      <c r="B44" s="260"/>
      <c r="C44" s="260"/>
      <c r="D44" s="260"/>
      <c r="E44" s="124" t="s">
        <v>28</v>
      </c>
      <c r="F44" s="128"/>
      <c r="G44" s="14">
        <v>211.15</v>
      </c>
      <c r="H44" s="12">
        <f t="shared" si="1"/>
        <v>0</v>
      </c>
      <c r="I44" s="128"/>
      <c r="J44" s="13">
        <v>173.29</v>
      </c>
      <c r="K44" s="13">
        <f t="shared" si="2"/>
        <v>0</v>
      </c>
      <c r="L44" s="129"/>
      <c r="M44" s="13">
        <v>259.94</v>
      </c>
      <c r="N44" s="13">
        <f t="shared" si="3"/>
        <v>0</v>
      </c>
      <c r="O44" s="107"/>
      <c r="P44" s="107"/>
      <c r="Q44" s="107"/>
      <c r="R44" s="107"/>
      <c r="S44" s="107"/>
      <c r="T44" s="108"/>
      <c r="U44" s="107"/>
      <c r="V44" s="15">
        <f t="shared" si="4"/>
        <v>0</v>
      </c>
      <c r="W44" s="107"/>
      <c r="X44" s="107"/>
      <c r="Y44" s="16" t="s">
        <v>166</v>
      </c>
      <c r="Z44" s="17"/>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row>
    <row r="45" spans="1:72" ht="15.75">
      <c r="A45" s="260" t="s">
        <v>38</v>
      </c>
      <c r="B45" s="260"/>
      <c r="C45" s="260"/>
      <c r="D45" s="260"/>
      <c r="E45" s="124" t="s">
        <v>28</v>
      </c>
      <c r="F45" s="128"/>
      <c r="G45" s="14">
        <v>199.6</v>
      </c>
      <c r="H45" s="12">
        <f t="shared" si="1"/>
        <v>0</v>
      </c>
      <c r="I45" s="128"/>
      <c r="J45" s="13">
        <v>159.6</v>
      </c>
      <c r="K45" s="13">
        <f t="shared" si="2"/>
        <v>0</v>
      </c>
      <c r="L45" s="129"/>
      <c r="M45" s="13">
        <v>239.4</v>
      </c>
      <c r="N45" s="13">
        <f t="shared" si="3"/>
        <v>0</v>
      </c>
      <c r="O45" s="107"/>
      <c r="P45" s="107"/>
      <c r="Q45" s="107"/>
      <c r="R45" s="107"/>
      <c r="S45" s="107"/>
      <c r="T45" s="108"/>
      <c r="U45" s="107"/>
      <c r="V45" s="15">
        <f t="shared" si="4"/>
        <v>0</v>
      </c>
      <c r="W45" s="107"/>
      <c r="X45" s="107"/>
      <c r="Y45" s="16" t="s">
        <v>165</v>
      </c>
      <c r="Z45" s="17"/>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row>
    <row r="46" spans="1:72" ht="15.75">
      <c r="A46" s="260" t="s">
        <v>39</v>
      </c>
      <c r="B46" s="260"/>
      <c r="C46" s="260"/>
      <c r="D46" s="260"/>
      <c r="E46" s="124" t="s">
        <v>28</v>
      </c>
      <c r="F46" s="128"/>
      <c r="G46" s="14">
        <v>187.81</v>
      </c>
      <c r="H46" s="14">
        <f t="shared" si="1"/>
        <v>0</v>
      </c>
      <c r="I46" s="128"/>
      <c r="J46" s="13">
        <v>145.62</v>
      </c>
      <c r="K46" s="13">
        <f t="shared" si="2"/>
        <v>0</v>
      </c>
      <c r="L46" s="129"/>
      <c r="M46" s="13">
        <v>218.43</v>
      </c>
      <c r="N46" s="13">
        <f t="shared" si="3"/>
        <v>0</v>
      </c>
      <c r="O46" s="107"/>
      <c r="P46" s="107"/>
      <c r="Q46" s="107"/>
      <c r="R46" s="107"/>
      <c r="S46" s="107"/>
      <c r="T46" s="108"/>
      <c r="U46" s="107"/>
      <c r="V46" s="15">
        <f t="shared" si="4"/>
        <v>0</v>
      </c>
      <c r="W46" s="107"/>
      <c r="X46" s="107"/>
      <c r="Y46" s="16"/>
      <c r="Z46" s="17"/>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row>
    <row r="47" spans="1:72" s="100" customFormat="1" ht="15.75">
      <c r="A47" s="242" t="s">
        <v>40</v>
      </c>
      <c r="B47" s="243"/>
      <c r="C47" s="243"/>
      <c r="D47" s="244"/>
      <c r="E47" s="124" t="s">
        <v>28</v>
      </c>
      <c r="F47" s="128"/>
      <c r="G47" s="14"/>
      <c r="H47" s="14">
        <f t="shared" si="1"/>
        <v>0</v>
      </c>
      <c r="I47" s="128"/>
      <c r="J47" s="13">
        <v>0</v>
      </c>
      <c r="K47" s="13">
        <f t="shared" si="2"/>
        <v>0</v>
      </c>
      <c r="L47" s="129"/>
      <c r="M47" s="13"/>
      <c r="N47" s="13">
        <f t="shared" si="3"/>
        <v>0</v>
      </c>
      <c r="O47" s="107"/>
      <c r="P47" s="107"/>
      <c r="Q47" s="107"/>
      <c r="R47" s="107"/>
      <c r="S47" s="107"/>
      <c r="T47" s="108"/>
      <c r="U47" s="107"/>
      <c r="V47" s="15">
        <f t="shared" si="4"/>
        <v>0</v>
      </c>
      <c r="W47" s="107"/>
      <c r="X47" s="107"/>
      <c r="Y47" s="3"/>
      <c r="Z47" s="17"/>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row>
    <row r="48" spans="1:72" s="100" customFormat="1" ht="15.75">
      <c r="A48" s="242" t="s">
        <v>41</v>
      </c>
      <c r="B48" s="243"/>
      <c r="C48" s="243"/>
      <c r="D48" s="244"/>
      <c r="E48" s="124" t="s">
        <v>28</v>
      </c>
      <c r="F48" s="128"/>
      <c r="G48" s="14">
        <v>187.81</v>
      </c>
      <c r="H48" s="14">
        <f t="shared" si="1"/>
        <v>0</v>
      </c>
      <c r="I48" s="128"/>
      <c r="J48" s="13">
        <v>145.62</v>
      </c>
      <c r="K48" s="13">
        <f t="shared" si="2"/>
        <v>0</v>
      </c>
      <c r="L48" s="129"/>
      <c r="M48" s="13">
        <v>218.43</v>
      </c>
      <c r="N48" s="13">
        <f t="shared" si="3"/>
        <v>0</v>
      </c>
      <c r="O48" s="107"/>
      <c r="P48" s="107"/>
      <c r="Q48" s="107"/>
      <c r="R48" s="107"/>
      <c r="S48" s="107"/>
      <c r="T48" s="107"/>
      <c r="U48" s="107"/>
      <c r="V48" s="15">
        <f t="shared" si="4"/>
        <v>0</v>
      </c>
      <c r="W48" s="107"/>
      <c r="X48" s="107"/>
      <c r="Y48" s="16" t="s">
        <v>167</v>
      </c>
      <c r="Z48" s="17"/>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row>
    <row r="49" spans="1:72" ht="15.75">
      <c r="A49" s="242" t="s">
        <v>42</v>
      </c>
      <c r="B49" s="243"/>
      <c r="C49" s="243"/>
      <c r="D49" s="244"/>
      <c r="E49" s="124" t="s">
        <v>28</v>
      </c>
      <c r="F49" s="128"/>
      <c r="G49" s="14">
        <v>94.81</v>
      </c>
      <c r="H49" s="14">
        <f>F49*G49</f>
        <v>0</v>
      </c>
      <c r="I49" s="128"/>
      <c r="J49" s="13">
        <v>145.62</v>
      </c>
      <c r="K49" s="13">
        <f t="shared" si="2"/>
        <v>0</v>
      </c>
      <c r="L49" s="129"/>
      <c r="M49" s="13">
        <v>218.43</v>
      </c>
      <c r="N49" s="13">
        <f t="shared" si="3"/>
        <v>0</v>
      </c>
      <c r="O49" s="109"/>
      <c r="P49" s="109"/>
      <c r="Q49" s="109"/>
      <c r="R49" s="109"/>
      <c r="S49" s="109"/>
      <c r="T49" s="109"/>
      <c r="U49" s="107"/>
      <c r="V49" s="15">
        <f t="shared" si="4"/>
        <v>0</v>
      </c>
      <c r="W49" s="107"/>
      <c r="X49" s="107"/>
      <c r="Y49" s="16"/>
      <c r="Z49" s="17"/>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row>
    <row r="50" spans="1:72" ht="15.75">
      <c r="A50" s="167" t="s">
        <v>169</v>
      </c>
      <c r="B50" s="168"/>
      <c r="C50" s="168"/>
      <c r="D50" s="169"/>
      <c r="E50" s="124" t="s">
        <v>28</v>
      </c>
      <c r="F50" s="128"/>
      <c r="G50" s="12">
        <v>243.45</v>
      </c>
      <c r="H50" s="12">
        <f t="shared" ref="H50:H56" si="5">F50*G50</f>
        <v>0</v>
      </c>
      <c r="I50" s="128"/>
      <c r="J50" s="13">
        <v>211.59</v>
      </c>
      <c r="K50" s="13">
        <f t="shared" si="2"/>
        <v>0</v>
      </c>
      <c r="L50" s="129"/>
      <c r="M50" s="13">
        <v>317.39</v>
      </c>
      <c r="N50" s="13">
        <f t="shared" si="3"/>
        <v>0</v>
      </c>
      <c r="O50" s="109"/>
      <c r="P50" s="109"/>
      <c r="Q50" s="109"/>
      <c r="R50" s="109"/>
      <c r="S50" s="109"/>
      <c r="T50" s="109"/>
      <c r="U50" s="107"/>
      <c r="V50" s="15">
        <v>0</v>
      </c>
      <c r="W50" s="107"/>
      <c r="X50" s="107"/>
      <c r="Y50" s="16" t="s">
        <v>170</v>
      </c>
      <c r="Z50" s="17"/>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row>
    <row r="51" spans="1:72" ht="15.75">
      <c r="A51" s="260" t="s">
        <v>27</v>
      </c>
      <c r="B51" s="260"/>
      <c r="C51" s="260"/>
      <c r="D51" s="260"/>
      <c r="E51" s="124" t="s">
        <v>28</v>
      </c>
      <c r="F51" s="128"/>
      <c r="G51" s="12">
        <v>339.75</v>
      </c>
      <c r="H51" s="12">
        <f t="shared" si="5"/>
        <v>0</v>
      </c>
      <c r="I51" s="128"/>
      <c r="J51" s="13">
        <v>325.79000000000002</v>
      </c>
      <c r="K51" s="13">
        <f t="shared" si="2"/>
        <v>0</v>
      </c>
      <c r="L51" s="129"/>
      <c r="M51" s="13">
        <v>488.68</v>
      </c>
      <c r="N51" s="13">
        <f t="shared" si="3"/>
        <v>0</v>
      </c>
      <c r="O51" s="107"/>
      <c r="P51" s="107"/>
      <c r="Q51" s="107"/>
      <c r="R51" s="107"/>
      <c r="S51" s="107"/>
      <c r="T51" s="107"/>
      <c r="U51" s="107"/>
      <c r="V51" s="15">
        <f>+O51+P51+Q51+R51+S51+T51+U51-W51-X51</f>
        <v>0</v>
      </c>
      <c r="W51" s="107"/>
      <c r="X51" s="107"/>
      <c r="Y51" s="16"/>
      <c r="Z51" s="17"/>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row>
    <row r="52" spans="1:72" ht="15.75">
      <c r="A52" s="260" t="s">
        <v>29</v>
      </c>
      <c r="B52" s="260"/>
      <c r="C52" s="260"/>
      <c r="D52" s="260"/>
      <c r="E52" s="124" t="s">
        <v>28</v>
      </c>
      <c r="F52" s="128"/>
      <c r="G52" s="12">
        <v>339.75</v>
      </c>
      <c r="H52" s="12">
        <f t="shared" si="5"/>
        <v>0</v>
      </c>
      <c r="I52" s="128"/>
      <c r="J52" s="13">
        <v>325.79000000000002</v>
      </c>
      <c r="K52" s="13">
        <f t="shared" si="2"/>
        <v>0</v>
      </c>
      <c r="L52" s="129"/>
      <c r="M52" s="13">
        <v>488.68</v>
      </c>
      <c r="N52" s="13">
        <f t="shared" si="3"/>
        <v>0</v>
      </c>
      <c r="O52" s="107"/>
      <c r="P52" s="107"/>
      <c r="Q52" s="107"/>
      <c r="R52" s="107"/>
      <c r="S52" s="107"/>
      <c r="T52" s="107"/>
      <c r="U52" s="107"/>
      <c r="V52" s="15">
        <f>+O52+P52+Q52+R52+S52+T52+U52-W52-X52</f>
        <v>0</v>
      </c>
      <c r="W52" s="107"/>
      <c r="X52" s="107"/>
      <c r="Y52" s="16"/>
      <c r="Z52" s="17"/>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row>
    <row r="53" spans="1:72" ht="15.75">
      <c r="A53" s="242" t="s">
        <v>43</v>
      </c>
      <c r="B53" s="243"/>
      <c r="C53" s="243"/>
      <c r="D53" s="244"/>
      <c r="E53" s="124" t="s">
        <v>28</v>
      </c>
      <c r="F53" s="128"/>
      <c r="G53" s="12">
        <v>339.75</v>
      </c>
      <c r="H53" s="12">
        <f t="shared" si="5"/>
        <v>0</v>
      </c>
      <c r="I53" s="128"/>
      <c r="J53" s="13">
        <v>325.79000000000002</v>
      </c>
      <c r="K53" s="13">
        <f t="shared" si="2"/>
        <v>0</v>
      </c>
      <c r="L53" s="129"/>
      <c r="M53" s="13">
        <v>488.68</v>
      </c>
      <c r="N53" s="13">
        <f t="shared" si="3"/>
        <v>0</v>
      </c>
      <c r="O53" s="107"/>
      <c r="P53" s="107"/>
      <c r="Q53" s="107"/>
      <c r="R53" s="107"/>
      <c r="S53" s="107"/>
      <c r="T53" s="107"/>
      <c r="U53" s="107"/>
      <c r="V53" s="15">
        <f t="shared" si="4"/>
        <v>0</v>
      </c>
      <c r="W53" s="107"/>
      <c r="X53" s="107"/>
      <c r="Y53" s="16"/>
      <c r="Z53" s="17"/>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row>
    <row r="54" spans="1:72" ht="15.75">
      <c r="A54" s="242" t="s">
        <v>44</v>
      </c>
      <c r="B54" s="243"/>
      <c r="C54" s="243"/>
      <c r="D54" s="244"/>
      <c r="E54" s="124" t="s">
        <v>28</v>
      </c>
      <c r="F54" s="128"/>
      <c r="G54" s="12">
        <v>339.75</v>
      </c>
      <c r="H54" s="12">
        <f t="shared" si="5"/>
        <v>0</v>
      </c>
      <c r="I54" s="128"/>
      <c r="J54" s="13">
        <v>325.79000000000002</v>
      </c>
      <c r="K54" s="13">
        <f t="shared" si="2"/>
        <v>0</v>
      </c>
      <c r="L54" s="129"/>
      <c r="M54" s="13">
        <v>488.68</v>
      </c>
      <c r="N54" s="13">
        <f t="shared" si="3"/>
        <v>0</v>
      </c>
      <c r="O54" s="107"/>
      <c r="P54" s="107"/>
      <c r="Q54" s="107"/>
      <c r="R54" s="107"/>
      <c r="S54" s="107"/>
      <c r="T54" s="107"/>
      <c r="U54" s="107"/>
      <c r="V54" s="15">
        <f t="shared" si="4"/>
        <v>0</v>
      </c>
      <c r="W54" s="107"/>
      <c r="X54" s="107"/>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15.75">
      <c r="A55" s="242" t="s">
        <v>45</v>
      </c>
      <c r="B55" s="243"/>
      <c r="C55" s="243"/>
      <c r="D55" s="244"/>
      <c r="E55" s="124" t="s">
        <v>28</v>
      </c>
      <c r="F55" s="128"/>
      <c r="G55" s="14">
        <v>1004.49</v>
      </c>
      <c r="H55" s="14">
        <f t="shared" si="5"/>
        <v>0</v>
      </c>
      <c r="I55" s="128"/>
      <c r="J55" s="13">
        <v>1164.98</v>
      </c>
      <c r="K55" s="13">
        <f t="shared" si="2"/>
        <v>0</v>
      </c>
      <c r="L55" s="129"/>
      <c r="M55" s="13">
        <v>1747.46</v>
      </c>
      <c r="N55" s="13">
        <f t="shared" si="3"/>
        <v>0</v>
      </c>
      <c r="O55" s="107"/>
      <c r="P55" s="107"/>
      <c r="Q55" s="107"/>
      <c r="R55" s="107"/>
      <c r="S55" s="107"/>
      <c r="T55" s="107"/>
      <c r="U55" s="107"/>
      <c r="V55" s="15">
        <f t="shared" si="4"/>
        <v>0</v>
      </c>
      <c r="W55" s="107"/>
      <c r="X55" s="107"/>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15.75">
      <c r="A56" s="242" t="s">
        <v>46</v>
      </c>
      <c r="B56" s="243"/>
      <c r="C56" s="243"/>
      <c r="D56" s="244"/>
      <c r="E56" s="124" t="s">
        <v>28</v>
      </c>
      <c r="F56" s="128"/>
      <c r="G56" s="14"/>
      <c r="H56" s="14">
        <f t="shared" si="5"/>
        <v>0</v>
      </c>
      <c r="I56" s="128"/>
      <c r="J56" s="13">
        <f t="shared" ref="J56" si="6">G56*1.5</f>
        <v>0</v>
      </c>
      <c r="K56" s="13">
        <f t="shared" si="2"/>
        <v>0</v>
      </c>
      <c r="L56" s="129"/>
      <c r="M56" s="13">
        <f t="shared" ref="M56" si="7">G56*2.25</f>
        <v>0</v>
      </c>
      <c r="N56" s="13">
        <f t="shared" si="3"/>
        <v>0</v>
      </c>
      <c r="O56" s="107"/>
      <c r="P56" s="107"/>
      <c r="Q56" s="107"/>
      <c r="R56" s="107"/>
      <c r="S56" s="107"/>
      <c r="T56" s="107"/>
      <c r="U56" s="107"/>
      <c r="V56" s="15">
        <f t="shared" si="4"/>
        <v>0</v>
      </c>
      <c r="W56" s="107"/>
      <c r="X56" s="107"/>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15.75">
      <c r="A57" s="7"/>
      <c r="B57" s="7"/>
      <c r="C57" s="7"/>
      <c r="D57" s="7"/>
      <c r="E57" s="7"/>
      <c r="F57" s="7">
        <f>V57</f>
        <v>0</v>
      </c>
      <c r="G57" s="6" t="s">
        <v>47</v>
      </c>
      <c r="H57" s="19">
        <f>SUM(H34:H56)</f>
        <v>0</v>
      </c>
      <c r="I57" s="103"/>
      <c r="J57" s="6" t="s">
        <v>48</v>
      </c>
      <c r="K57" s="6">
        <f>SUM(K34:K56)</f>
        <v>0</v>
      </c>
      <c r="L57" s="145"/>
      <c r="M57" s="21" t="s">
        <v>48</v>
      </c>
      <c r="N57" s="6">
        <f>SUM(N34:N56)</f>
        <v>0</v>
      </c>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7"/>
      <c r="B58" s="7"/>
      <c r="C58" s="7"/>
      <c r="D58" s="7"/>
      <c r="E58" s="7"/>
      <c r="F58" s="7"/>
      <c r="G58" s="6" t="s">
        <v>49</v>
      </c>
      <c r="H58" s="19">
        <f>H57+K57+N57</f>
        <v>0</v>
      </c>
      <c r="I58" s="22"/>
      <c r="J58" s="22"/>
      <c r="K58" s="22"/>
      <c r="L58" s="7"/>
      <c r="M58" s="23"/>
      <c r="N58" s="22"/>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261" t="s">
        <v>50</v>
      </c>
      <c r="B59" s="261"/>
      <c r="C59" s="261"/>
      <c r="D59" s="261"/>
      <c r="E59" s="24"/>
      <c r="F59" s="25"/>
      <c r="G59" s="26" t="s">
        <v>51</v>
      </c>
      <c r="H59" s="6">
        <f>+H58*0.06</f>
        <v>0</v>
      </c>
      <c r="I59" s="22"/>
      <c r="J59" s="7"/>
      <c r="K59" s="7"/>
      <c r="L59" s="7"/>
      <c r="M59" s="7"/>
      <c r="N59" s="7"/>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27"/>
      <c r="B60" s="7"/>
      <c r="C60" s="7"/>
      <c r="D60" s="7"/>
      <c r="E60" s="7"/>
      <c r="F60" s="7"/>
      <c r="G60" s="124"/>
      <c r="H60" s="14">
        <f>+H58+H59</f>
        <v>0</v>
      </c>
      <c r="I60" s="22"/>
      <c r="J60" s="7"/>
      <c r="K60" s="7"/>
      <c r="L60" s="7"/>
      <c r="M60" s="7"/>
      <c r="N60" s="7"/>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62" t="s">
        <v>52</v>
      </c>
      <c r="B61" s="262"/>
      <c r="C61" s="262"/>
      <c r="D61" s="262"/>
      <c r="E61" s="16"/>
      <c r="F61" s="16"/>
      <c r="G61" s="16"/>
      <c r="H61" s="16"/>
      <c r="I61" s="16"/>
      <c r="J61" s="16"/>
      <c r="K61" s="16"/>
      <c r="L61" s="16"/>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55" t="s">
        <v>7</v>
      </c>
      <c r="B62" s="255"/>
      <c r="C62" s="255"/>
      <c r="D62" s="255"/>
      <c r="E62" s="28" t="s">
        <v>8</v>
      </c>
      <c r="F62" s="118" t="s">
        <v>9</v>
      </c>
      <c r="G62" s="118" t="s">
        <v>10</v>
      </c>
      <c r="H62" s="118" t="s">
        <v>0</v>
      </c>
      <c r="I62" s="38"/>
      <c r="J62" s="118" t="s">
        <v>53</v>
      </c>
      <c r="K62" s="118" t="s">
        <v>54</v>
      </c>
      <c r="L62" s="118" t="s">
        <v>55</v>
      </c>
      <c r="M62" s="118" t="s">
        <v>56</v>
      </c>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33.6" customHeight="1">
      <c r="A63" s="257" t="s">
        <v>133</v>
      </c>
      <c r="B63" s="258"/>
      <c r="C63" s="258"/>
      <c r="D63" s="258"/>
      <c r="E63" s="31" t="s">
        <v>57</v>
      </c>
      <c r="F63" s="146">
        <v>0</v>
      </c>
      <c r="G63" s="127">
        <v>170</v>
      </c>
      <c r="H63" s="127">
        <f t="shared" ref="H63:H69" si="8">F63*G63</f>
        <v>0</v>
      </c>
      <c r="I63" s="30"/>
      <c r="J63" s="31"/>
      <c r="K63" s="31"/>
      <c r="L63" s="31"/>
      <c r="M63" s="31">
        <f>J63+K63+L63</f>
        <v>0</v>
      </c>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33.6" customHeight="1">
      <c r="A64" s="257" t="s">
        <v>134</v>
      </c>
      <c r="B64" s="258"/>
      <c r="C64" s="258"/>
      <c r="D64" s="258"/>
      <c r="E64" s="31" t="s">
        <v>57</v>
      </c>
      <c r="F64" s="146">
        <v>8</v>
      </c>
      <c r="G64" s="127">
        <v>180</v>
      </c>
      <c r="H64" s="127">
        <f t="shared" si="8"/>
        <v>1440</v>
      </c>
      <c r="I64" s="30"/>
      <c r="J64" s="31"/>
      <c r="K64" s="31"/>
      <c r="L64" s="31"/>
      <c r="M64" s="31">
        <f>J64+K64+L64</f>
        <v>0</v>
      </c>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33.6" customHeight="1">
      <c r="A65" s="257" t="s">
        <v>58</v>
      </c>
      <c r="B65" s="258"/>
      <c r="C65" s="258"/>
      <c r="D65" s="258"/>
      <c r="E65" s="31" t="s">
        <v>57</v>
      </c>
      <c r="F65" s="146">
        <v>0</v>
      </c>
      <c r="G65" s="127">
        <v>80</v>
      </c>
      <c r="H65" s="127">
        <f t="shared" si="8"/>
        <v>0</v>
      </c>
      <c r="I65" s="30"/>
      <c r="J65" s="31"/>
      <c r="K65" s="31"/>
      <c r="L65" s="31"/>
      <c r="M65" s="31">
        <f>J65+K65+L65</f>
        <v>0</v>
      </c>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33.6" customHeight="1">
      <c r="A66" s="257" t="s">
        <v>135</v>
      </c>
      <c r="B66" s="258"/>
      <c r="C66" s="258"/>
      <c r="D66" s="258"/>
      <c r="E66" s="31" t="s">
        <v>57</v>
      </c>
      <c r="F66" s="146">
        <v>0</v>
      </c>
      <c r="G66" s="127">
        <v>150</v>
      </c>
      <c r="H66" s="127">
        <f t="shared" si="8"/>
        <v>0</v>
      </c>
      <c r="I66" s="30"/>
      <c r="J66" s="31"/>
      <c r="K66" s="31"/>
      <c r="L66" s="31"/>
      <c r="M66" s="31">
        <f>J66+K66+L66</f>
        <v>0</v>
      </c>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33.6" customHeight="1">
      <c r="A67" s="257"/>
      <c r="B67" s="258"/>
      <c r="C67" s="258"/>
      <c r="D67" s="258"/>
      <c r="E67" s="31" t="s">
        <v>57</v>
      </c>
      <c r="F67" s="146">
        <v>0</v>
      </c>
      <c r="G67" s="127"/>
      <c r="H67" s="127">
        <f t="shared" si="8"/>
        <v>0</v>
      </c>
      <c r="I67" s="30"/>
      <c r="J67" s="31"/>
      <c r="K67" s="31"/>
      <c r="L67" s="31"/>
      <c r="M67" s="31">
        <f t="shared" ref="M67:M69" si="9">J67+K67+L67</f>
        <v>0</v>
      </c>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33.6" customHeight="1">
      <c r="A68" s="257"/>
      <c r="B68" s="258"/>
      <c r="C68" s="258"/>
      <c r="D68" s="258"/>
      <c r="E68" s="31" t="s">
        <v>59</v>
      </c>
      <c r="F68" s="146">
        <v>0</v>
      </c>
      <c r="G68" s="127"/>
      <c r="H68" s="127">
        <f t="shared" si="8"/>
        <v>0</v>
      </c>
      <c r="I68" s="30"/>
      <c r="J68" s="31"/>
      <c r="K68" s="31"/>
      <c r="L68" s="31"/>
      <c r="M68" s="31">
        <f t="shared" si="9"/>
        <v>0</v>
      </c>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33.6" customHeight="1">
      <c r="A69" s="257" t="s">
        <v>60</v>
      </c>
      <c r="B69" s="258"/>
      <c r="C69" s="258"/>
      <c r="D69" s="258"/>
      <c r="E69" s="31" t="s">
        <v>61</v>
      </c>
      <c r="F69" s="146">
        <v>0</v>
      </c>
      <c r="G69" s="127">
        <v>2.5</v>
      </c>
      <c r="H69" s="127">
        <f t="shared" si="8"/>
        <v>0</v>
      </c>
      <c r="I69" s="30"/>
      <c r="J69" s="31"/>
      <c r="K69" s="31"/>
      <c r="L69" s="31"/>
      <c r="M69" s="31">
        <f t="shared" si="9"/>
        <v>0</v>
      </c>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16"/>
      <c r="B70" s="16"/>
      <c r="C70" s="16"/>
      <c r="D70" s="16"/>
      <c r="E70" s="16"/>
      <c r="F70" s="16"/>
      <c r="G70" s="34" t="s">
        <v>62</v>
      </c>
      <c r="H70" s="34">
        <f>SUM(H63:H69)</f>
        <v>1440</v>
      </c>
      <c r="I70" s="22"/>
      <c r="J70" s="16"/>
      <c r="K70" s="16"/>
      <c r="L70" s="16"/>
      <c r="M70" s="139"/>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53" t="s">
        <v>63</v>
      </c>
      <c r="B71" s="253"/>
      <c r="C71" s="16"/>
      <c r="D71" s="16"/>
      <c r="E71" s="16"/>
      <c r="F71" s="16"/>
      <c r="G71" s="16"/>
      <c r="H71" s="16"/>
      <c r="I71" s="16"/>
      <c r="J71" s="16"/>
      <c r="K71" s="16"/>
      <c r="L71" s="16"/>
      <c r="M71" s="139"/>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55" t="s">
        <v>7</v>
      </c>
      <c r="B72" s="255"/>
      <c r="C72" s="255"/>
      <c r="D72" s="255"/>
      <c r="E72" s="28" t="s">
        <v>8</v>
      </c>
      <c r="F72" s="118" t="s">
        <v>9</v>
      </c>
      <c r="G72" s="118" t="s">
        <v>10</v>
      </c>
      <c r="H72" s="118" t="s">
        <v>0</v>
      </c>
      <c r="I72" s="38"/>
      <c r="J72" s="35" t="s">
        <v>64</v>
      </c>
      <c r="K72" s="35" t="s">
        <v>65</v>
      </c>
      <c r="L72" s="35" t="s">
        <v>66</v>
      </c>
      <c r="M72" s="35" t="s">
        <v>56</v>
      </c>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21.6" customHeight="1">
      <c r="A73" s="236" t="s">
        <v>67</v>
      </c>
      <c r="B73" s="237"/>
      <c r="C73" s="237"/>
      <c r="D73" s="259"/>
      <c r="E73" s="32" t="s">
        <v>68</v>
      </c>
      <c r="F73" s="147">
        <v>80</v>
      </c>
      <c r="G73" s="30">
        <v>23</v>
      </c>
      <c r="H73" s="33">
        <f>F73*G73</f>
        <v>1840</v>
      </c>
      <c r="I73" s="30"/>
      <c r="J73" s="36"/>
      <c r="K73" s="36"/>
      <c r="L73" s="36"/>
      <c r="M73" s="36">
        <f>J73+K73+L73</f>
        <v>0</v>
      </c>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21.6" customHeight="1">
      <c r="A74" s="236" t="s">
        <v>69</v>
      </c>
      <c r="B74" s="237"/>
      <c r="C74" s="237"/>
      <c r="D74" s="259"/>
      <c r="E74" s="32" t="s">
        <v>68</v>
      </c>
      <c r="F74" s="147">
        <v>0</v>
      </c>
      <c r="G74" s="29">
        <v>24</v>
      </c>
      <c r="H74" s="33">
        <f>F74*G74</f>
        <v>0</v>
      </c>
      <c r="I74" s="30"/>
      <c r="J74" s="36"/>
      <c r="K74" s="36"/>
      <c r="L74" s="36"/>
      <c r="M74" s="36">
        <f>J74+K74+L74</f>
        <v>0</v>
      </c>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16"/>
      <c r="B75" s="16"/>
      <c r="C75" s="16"/>
      <c r="D75" s="16"/>
      <c r="E75" s="16"/>
      <c r="F75" s="16"/>
      <c r="G75" s="118" t="s">
        <v>70</v>
      </c>
      <c r="H75" s="34">
        <f>SUM(H73:H74)</f>
        <v>1840</v>
      </c>
      <c r="I75" s="30"/>
      <c r="J75" s="16"/>
      <c r="K75" s="16"/>
      <c r="L75" s="16"/>
      <c r="M75" s="16"/>
      <c r="N75" s="16"/>
      <c r="O75" s="16"/>
      <c r="P75" s="16"/>
      <c r="Q75" s="16"/>
      <c r="R75" s="16"/>
      <c r="S75" s="16"/>
      <c r="T75" s="16"/>
      <c r="U75" s="16"/>
      <c r="V75" s="16"/>
      <c r="W75" s="16"/>
      <c r="X75" s="16"/>
      <c r="Y75" s="1"/>
      <c r="Z75" s="120"/>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row>
    <row r="76" spans="1:72" ht="15.75">
      <c r="A76" s="253" t="s">
        <v>71</v>
      </c>
      <c r="B76" s="253"/>
      <c r="C76" s="16"/>
      <c r="D76" s="16"/>
      <c r="E76" s="16"/>
      <c r="F76" s="16"/>
      <c r="G76" s="16"/>
      <c r="H76" s="16"/>
      <c r="I76" s="16"/>
      <c r="J76" s="16"/>
      <c r="K76" s="16"/>
      <c r="L76" s="16"/>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55" t="s">
        <v>7</v>
      </c>
      <c r="B77" s="255"/>
      <c r="C77" s="255"/>
      <c r="D77" s="255"/>
      <c r="E77" s="28" t="s">
        <v>8</v>
      </c>
      <c r="F77" s="118" t="s">
        <v>9</v>
      </c>
      <c r="G77" s="118" t="s">
        <v>10</v>
      </c>
      <c r="H77" s="118" t="s">
        <v>0</v>
      </c>
      <c r="I77" s="38"/>
      <c r="J77" s="37"/>
      <c r="K77" s="16"/>
      <c r="L77" s="16"/>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20.100000000000001" customHeight="1">
      <c r="A78" s="236" t="s">
        <v>179</v>
      </c>
      <c r="B78" s="237"/>
      <c r="C78" s="237"/>
      <c r="D78" s="237"/>
      <c r="E78" s="32" t="s">
        <v>72</v>
      </c>
      <c r="F78" s="128">
        <v>0</v>
      </c>
      <c r="G78" s="29">
        <v>65</v>
      </c>
      <c r="H78" s="33">
        <f>F78*G78</f>
        <v>0</v>
      </c>
      <c r="I78" s="17"/>
      <c r="J78" s="16"/>
      <c r="K78" s="16"/>
      <c r="L78" s="16"/>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20.100000000000001" customHeight="1">
      <c r="A79" s="236" t="s">
        <v>73</v>
      </c>
      <c r="B79" s="237"/>
      <c r="C79" s="237"/>
      <c r="D79" s="237"/>
      <c r="E79" s="32" t="s">
        <v>72</v>
      </c>
      <c r="F79" s="128">
        <v>2</v>
      </c>
      <c r="G79" s="29">
        <v>250</v>
      </c>
      <c r="H79" s="33">
        <f>F79*G79</f>
        <v>500</v>
      </c>
      <c r="I79" s="17"/>
      <c r="J79" s="16"/>
      <c r="K79" s="16"/>
      <c r="L79" s="16"/>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16"/>
      <c r="B80" s="16"/>
      <c r="C80" s="16"/>
      <c r="D80" s="16"/>
      <c r="E80" s="16"/>
      <c r="F80" s="16"/>
      <c r="G80" s="118" t="s">
        <v>74</v>
      </c>
      <c r="H80" s="34">
        <f>SUM(H78:H79)</f>
        <v>500</v>
      </c>
      <c r="I80" s="22"/>
      <c r="J80" s="16"/>
      <c r="K80" s="16"/>
      <c r="L80" s="16"/>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3" t="s">
        <v>75</v>
      </c>
      <c r="B81" s="16"/>
      <c r="C81" s="16"/>
      <c r="D81" s="16"/>
      <c r="E81" s="16"/>
      <c r="F81" s="16"/>
      <c r="G81" s="38"/>
      <c r="H81" s="22"/>
      <c r="I81" s="22"/>
      <c r="J81" s="16"/>
      <c r="K81" s="16"/>
      <c r="L81" s="16"/>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53" t="s">
        <v>76</v>
      </c>
      <c r="B82" s="253"/>
      <c r="C82" s="16"/>
      <c r="D82" s="16"/>
      <c r="E82" s="16"/>
      <c r="F82" s="16"/>
      <c r="G82" s="16"/>
      <c r="H82" s="16"/>
      <c r="I82" s="16"/>
      <c r="J82" s="254"/>
      <c r="K82" s="254"/>
      <c r="L82" s="16"/>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55" t="s">
        <v>7</v>
      </c>
      <c r="B83" s="255"/>
      <c r="C83" s="255"/>
      <c r="D83" s="255"/>
      <c r="E83" s="28" t="s">
        <v>8</v>
      </c>
      <c r="F83" s="118" t="s">
        <v>9</v>
      </c>
      <c r="G83" s="118" t="s">
        <v>10</v>
      </c>
      <c r="H83" s="118" t="s">
        <v>0</v>
      </c>
      <c r="I83" s="38"/>
      <c r="J83" s="130"/>
      <c r="K83" s="130"/>
      <c r="L83" s="130"/>
      <c r="M83" s="130"/>
      <c r="N83" s="130"/>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24" customHeight="1">
      <c r="A84" s="237" t="s">
        <v>77</v>
      </c>
      <c r="B84" s="237"/>
      <c r="C84" s="237"/>
      <c r="D84" s="237"/>
      <c r="E84" s="39" t="s">
        <v>11</v>
      </c>
      <c r="F84" s="128">
        <v>20</v>
      </c>
      <c r="G84" s="29">
        <v>600</v>
      </c>
      <c r="H84" s="20">
        <f>F84*G84</f>
        <v>12000</v>
      </c>
      <c r="I84" s="131"/>
      <c r="J84" s="130"/>
      <c r="K84" s="130"/>
      <c r="L84" s="130"/>
      <c r="M84" s="130"/>
      <c r="N84" s="130"/>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5.75">
      <c r="A85" s="16"/>
      <c r="B85" s="16"/>
      <c r="C85" s="16"/>
      <c r="D85" s="16"/>
      <c r="E85" s="16"/>
      <c r="F85" s="16"/>
      <c r="G85" s="118"/>
      <c r="H85" s="34">
        <f>SUM(H84)</f>
        <v>12000</v>
      </c>
      <c r="I85" s="131"/>
      <c r="J85" s="130"/>
      <c r="K85" s="130"/>
      <c r="L85" s="130"/>
      <c r="M85" s="130"/>
      <c r="N85" s="130"/>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5.75">
      <c r="A86" s="253" t="s">
        <v>78</v>
      </c>
      <c r="B86" s="253"/>
      <c r="C86" s="16"/>
      <c r="D86" s="16"/>
      <c r="E86" s="16"/>
      <c r="F86" s="16"/>
      <c r="G86" s="16"/>
      <c r="H86" s="1"/>
      <c r="I86" s="132"/>
      <c r="J86" s="130"/>
      <c r="K86" s="130"/>
      <c r="L86" s="130"/>
      <c r="M86" s="130"/>
      <c r="N86" s="130"/>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255" t="s">
        <v>7</v>
      </c>
      <c r="B87" s="255"/>
      <c r="C87" s="255"/>
      <c r="D87" s="255"/>
      <c r="E87" s="28" t="s">
        <v>8</v>
      </c>
      <c r="F87" s="118" t="s">
        <v>9</v>
      </c>
      <c r="G87" s="118" t="s">
        <v>10</v>
      </c>
      <c r="H87" s="118" t="s">
        <v>0</v>
      </c>
      <c r="I87" s="38"/>
      <c r="J87" s="16"/>
      <c r="K87" s="16"/>
      <c r="L87" s="133"/>
      <c r="M87" s="16"/>
      <c r="N87" s="16"/>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8.600000000000001" customHeight="1">
      <c r="A88" s="236" t="s">
        <v>79</v>
      </c>
      <c r="B88" s="237"/>
      <c r="C88" s="237"/>
      <c r="D88" s="237"/>
      <c r="E88" s="32" t="s">
        <v>80</v>
      </c>
      <c r="F88" s="128">
        <v>8</v>
      </c>
      <c r="G88" s="29">
        <v>900</v>
      </c>
      <c r="H88" s="20">
        <f>F88*G88</f>
        <v>7200</v>
      </c>
      <c r="I88" s="22"/>
      <c r="J88" s="16"/>
      <c r="K88" s="16"/>
      <c r="L88" s="16"/>
      <c r="M88" s="16"/>
      <c r="N88" s="16"/>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16"/>
      <c r="G89" s="118" t="s">
        <v>81</v>
      </c>
      <c r="H89" s="34">
        <f>SUM(H88)</f>
        <v>7200</v>
      </c>
      <c r="I89" s="22"/>
      <c r="J89" s="16"/>
      <c r="K89" s="16"/>
      <c r="L89" s="16"/>
      <c r="M89" s="16"/>
      <c r="N89" s="16"/>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16"/>
      <c r="F90" s="16"/>
      <c r="G90" s="118" t="s">
        <v>82</v>
      </c>
      <c r="H90" s="34">
        <f>H70+H75+H80+H85+H89+H59+H58+H30</f>
        <v>145411.60999999999</v>
      </c>
      <c r="I90" s="134"/>
      <c r="J90" s="62"/>
      <c r="K90" s="16"/>
      <c r="L90" s="16"/>
      <c r="M90" s="16"/>
      <c r="N90" s="16"/>
      <c r="O90" s="1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3" t="s">
        <v>83</v>
      </c>
      <c r="B91" s="7"/>
      <c r="C91" s="7"/>
      <c r="D91" s="16"/>
      <c r="E91" s="16"/>
      <c r="F91" s="16"/>
      <c r="G91" s="1"/>
      <c r="H91" s="42"/>
      <c r="I91" s="9"/>
      <c r="J91" s="62"/>
      <c r="K91" s="7"/>
      <c r="L91" s="16"/>
      <c r="M91" s="16"/>
      <c r="N91" s="16"/>
      <c r="O91" s="1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256" t="s">
        <v>7</v>
      </c>
      <c r="B92" s="256"/>
      <c r="C92" s="256"/>
      <c r="D92" s="256"/>
      <c r="E92" s="43" t="s">
        <v>8</v>
      </c>
      <c r="F92" s="119" t="s">
        <v>9</v>
      </c>
      <c r="G92" s="119" t="s">
        <v>10</v>
      </c>
      <c r="H92" s="44" t="s">
        <v>0</v>
      </c>
      <c r="I92" s="45" t="s">
        <v>84</v>
      </c>
      <c r="J92" s="46"/>
      <c r="K92" s="46" t="s">
        <v>85</v>
      </c>
      <c r="L92" s="47"/>
      <c r="M92" s="16"/>
      <c r="N92" s="16"/>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236" t="s">
        <v>86</v>
      </c>
      <c r="B93" s="237"/>
      <c r="C93" s="237"/>
      <c r="D93" s="237"/>
      <c r="E93" s="123" t="s">
        <v>87</v>
      </c>
      <c r="F93" s="128"/>
      <c r="G93" s="36">
        <v>2200</v>
      </c>
      <c r="H93" s="48">
        <f>(F93*G93)</f>
        <v>0</v>
      </c>
      <c r="I93" s="49"/>
      <c r="J93" s="50"/>
      <c r="K93" s="51"/>
      <c r="L93" s="62"/>
      <c r="M93" s="16"/>
      <c r="N93" s="16"/>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236" t="s">
        <v>88</v>
      </c>
      <c r="B94" s="237"/>
      <c r="C94" s="237"/>
      <c r="D94" s="237"/>
      <c r="E94" s="123" t="s">
        <v>87</v>
      </c>
      <c r="F94" s="128"/>
      <c r="G94" s="36">
        <v>2000</v>
      </c>
      <c r="H94" s="48">
        <f t="shared" ref="H94:H111" si="10">(F94*G94)</f>
        <v>0</v>
      </c>
      <c r="I94" s="49"/>
      <c r="J94" s="50"/>
      <c r="K94" s="51"/>
      <c r="L94" s="62"/>
      <c r="M94" s="16"/>
      <c r="N94" s="16"/>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236" t="s">
        <v>89</v>
      </c>
      <c r="B95" s="237"/>
      <c r="C95" s="237"/>
      <c r="D95" s="237"/>
      <c r="E95" s="123" t="s">
        <v>87</v>
      </c>
      <c r="F95" s="128"/>
      <c r="G95" s="36">
        <v>7000</v>
      </c>
      <c r="H95" s="48">
        <f t="shared" si="10"/>
        <v>0</v>
      </c>
      <c r="I95" s="49"/>
      <c r="J95" s="50"/>
      <c r="K95" s="51"/>
      <c r="L95" s="62"/>
      <c r="M95" s="16"/>
      <c r="N95" s="16"/>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236" t="s">
        <v>90</v>
      </c>
      <c r="B96" s="237"/>
      <c r="C96" s="237"/>
      <c r="D96" s="237"/>
      <c r="E96" s="123" t="s">
        <v>87</v>
      </c>
      <c r="F96" s="128"/>
      <c r="G96" s="36">
        <v>15200</v>
      </c>
      <c r="H96" s="48">
        <f t="shared" si="10"/>
        <v>0</v>
      </c>
      <c r="I96" s="49"/>
      <c r="J96" s="50"/>
      <c r="K96" s="51"/>
      <c r="L96" s="62"/>
      <c r="M96" s="16"/>
      <c r="N96" s="16"/>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247" t="s">
        <v>91</v>
      </c>
      <c r="B97" s="248"/>
      <c r="C97" s="248"/>
      <c r="D97" s="248"/>
      <c r="E97" s="52" t="s">
        <v>87</v>
      </c>
      <c r="F97" s="128"/>
      <c r="G97" s="53">
        <v>2200</v>
      </c>
      <c r="H97" s="54">
        <f t="shared" si="10"/>
        <v>0</v>
      </c>
      <c r="I97" s="55"/>
      <c r="J97" s="50"/>
      <c r="K97" s="51"/>
      <c r="L97" s="62"/>
      <c r="M97" s="16"/>
      <c r="N97" s="16"/>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236" t="s">
        <v>92</v>
      </c>
      <c r="B98" s="237"/>
      <c r="C98" s="237"/>
      <c r="D98" s="237"/>
      <c r="E98" s="123" t="s">
        <v>87</v>
      </c>
      <c r="F98" s="128"/>
      <c r="G98" s="36">
        <v>2000</v>
      </c>
      <c r="H98" s="48">
        <f t="shared" si="10"/>
        <v>0</v>
      </c>
      <c r="I98" s="49"/>
      <c r="J98" s="50"/>
      <c r="K98" s="51"/>
      <c r="L98" s="62"/>
      <c r="M98" s="16"/>
      <c r="N98" s="16"/>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247" t="s">
        <v>93</v>
      </c>
      <c r="B99" s="248"/>
      <c r="C99" s="248"/>
      <c r="D99" s="248"/>
      <c r="E99" s="52" t="s">
        <v>87</v>
      </c>
      <c r="F99" s="128"/>
      <c r="G99" s="53">
        <v>2500</v>
      </c>
      <c r="H99" s="54">
        <f t="shared" si="10"/>
        <v>0</v>
      </c>
      <c r="I99" s="55"/>
      <c r="J99" s="50"/>
      <c r="K99" s="51"/>
      <c r="L99" s="62"/>
      <c r="M99" s="16"/>
      <c r="N99" s="16"/>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236" t="s">
        <v>94</v>
      </c>
      <c r="B100" s="237"/>
      <c r="C100" s="237"/>
      <c r="D100" s="237"/>
      <c r="E100" s="123" t="s">
        <v>87</v>
      </c>
      <c r="F100" s="128"/>
      <c r="G100" s="36">
        <v>1600</v>
      </c>
      <c r="H100" s="48">
        <f t="shared" si="10"/>
        <v>0</v>
      </c>
      <c r="I100" s="49"/>
      <c r="J100" s="50"/>
      <c r="K100" s="51"/>
      <c r="L100" s="62"/>
      <c r="M100" s="16"/>
      <c r="N100" s="16"/>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249" t="s">
        <v>95</v>
      </c>
      <c r="B101" s="250"/>
      <c r="C101" s="250"/>
      <c r="D101" s="250"/>
      <c r="E101" s="56" t="s">
        <v>87</v>
      </c>
      <c r="F101" s="128"/>
      <c r="G101" s="57">
        <v>1100</v>
      </c>
      <c r="H101" s="58">
        <f t="shared" si="10"/>
        <v>0</v>
      </c>
      <c r="I101" s="49"/>
      <c r="J101" s="50"/>
      <c r="K101" s="51"/>
      <c r="L101" s="62"/>
      <c r="M101" s="16"/>
      <c r="N101" s="16"/>
      <c r="O101" s="16"/>
      <c r="P101" s="16"/>
      <c r="Q101" s="16"/>
      <c r="R101" s="16"/>
      <c r="S101" s="16"/>
      <c r="T101" s="16"/>
      <c r="U101" s="16"/>
      <c r="V101" s="16"/>
      <c r="W101" s="16"/>
      <c r="X101" s="16"/>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236" t="s">
        <v>96</v>
      </c>
      <c r="B102" s="237"/>
      <c r="C102" s="237"/>
      <c r="D102" s="237"/>
      <c r="E102" s="123" t="s">
        <v>87</v>
      </c>
      <c r="F102" s="128"/>
      <c r="G102" s="36">
        <v>2700</v>
      </c>
      <c r="H102" s="48">
        <f t="shared" si="10"/>
        <v>0</v>
      </c>
      <c r="I102" s="59"/>
      <c r="J102" s="50"/>
      <c r="K102" s="51"/>
      <c r="L102" s="62"/>
      <c r="M102" s="16"/>
      <c r="N102" s="16"/>
      <c r="O102" s="16"/>
      <c r="P102" s="16"/>
      <c r="Q102" s="16"/>
      <c r="R102" s="16"/>
      <c r="S102" s="16"/>
      <c r="T102" s="16"/>
      <c r="U102" s="16"/>
      <c r="V102" s="16"/>
      <c r="W102" s="16"/>
      <c r="X102" s="16"/>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238" t="s">
        <v>97</v>
      </c>
      <c r="B103" s="239"/>
      <c r="C103" s="239"/>
      <c r="D103" s="240"/>
      <c r="E103" s="123" t="s">
        <v>87</v>
      </c>
      <c r="F103" s="128"/>
      <c r="G103" s="36">
        <v>2500</v>
      </c>
      <c r="H103" s="48">
        <f t="shared" si="10"/>
        <v>0</v>
      </c>
      <c r="I103" s="59"/>
      <c r="J103" s="50"/>
      <c r="K103" s="51"/>
      <c r="L103" s="62"/>
      <c r="M103" s="16"/>
      <c r="N103" s="16"/>
      <c r="O103" s="16"/>
      <c r="P103" s="16"/>
      <c r="Q103" s="16"/>
      <c r="R103" s="16"/>
      <c r="S103" s="16"/>
      <c r="T103" s="16"/>
      <c r="U103" s="16"/>
      <c r="V103" s="16"/>
      <c r="W103" s="16"/>
      <c r="X103" s="16"/>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236" t="s">
        <v>98</v>
      </c>
      <c r="B104" s="237"/>
      <c r="C104" s="237"/>
      <c r="D104" s="237"/>
      <c r="E104" s="123" t="s">
        <v>87</v>
      </c>
      <c r="F104" s="128"/>
      <c r="G104" s="36">
        <v>13373</v>
      </c>
      <c r="H104" s="48">
        <f t="shared" si="10"/>
        <v>0</v>
      </c>
      <c r="I104" s="59"/>
      <c r="J104" s="50"/>
      <c r="K104" s="51"/>
      <c r="L104" s="62"/>
      <c r="M104" s="16"/>
      <c r="N104" s="16"/>
      <c r="O104" s="16"/>
      <c r="P104" s="16"/>
      <c r="Q104" s="16"/>
      <c r="R104" s="16"/>
      <c r="S104" s="16"/>
      <c r="T104" s="16"/>
      <c r="U104" s="16"/>
      <c r="V104" s="16"/>
      <c r="W104" s="16"/>
      <c r="X104" s="16"/>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238" t="s">
        <v>99</v>
      </c>
      <c r="B105" s="239"/>
      <c r="C105" s="239"/>
      <c r="D105" s="240"/>
      <c r="E105" s="123" t="s">
        <v>87</v>
      </c>
      <c r="F105" s="128"/>
      <c r="G105" s="36">
        <v>800</v>
      </c>
      <c r="H105" s="48">
        <f t="shared" si="10"/>
        <v>0</v>
      </c>
      <c r="I105" s="59"/>
      <c r="J105" s="50"/>
      <c r="K105" s="51"/>
      <c r="L105" s="62"/>
      <c r="M105" s="16"/>
      <c r="N105" s="16"/>
      <c r="O105" s="16"/>
      <c r="P105" s="16"/>
      <c r="Q105" s="16"/>
      <c r="R105" s="16"/>
      <c r="S105" s="16"/>
      <c r="T105" s="16"/>
      <c r="U105" s="16"/>
      <c r="V105" s="16"/>
      <c r="W105" s="16"/>
      <c r="X105" s="16"/>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251" t="s">
        <v>100</v>
      </c>
      <c r="B106" s="252"/>
      <c r="C106" s="252"/>
      <c r="D106" s="252"/>
      <c r="E106" s="4" t="s">
        <v>87</v>
      </c>
      <c r="F106" s="128"/>
      <c r="G106" s="31">
        <v>1900</v>
      </c>
      <c r="H106" s="60">
        <f t="shared" si="10"/>
        <v>0</v>
      </c>
      <c r="I106" s="61"/>
      <c r="J106" s="50"/>
      <c r="K106" s="51"/>
      <c r="L106" s="62"/>
      <c r="M106" s="16"/>
      <c r="N106" s="16"/>
      <c r="O106" s="16"/>
      <c r="P106" s="16"/>
      <c r="Q106" s="16"/>
      <c r="R106" s="16"/>
      <c r="S106" s="16"/>
      <c r="T106" s="16"/>
      <c r="U106" s="16"/>
      <c r="V106" s="16"/>
      <c r="W106" s="16"/>
      <c r="X106" s="16"/>
      <c r="Y106" s="16"/>
      <c r="Z106" s="17"/>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row>
    <row r="107" spans="1:72" ht="15.75">
      <c r="A107" s="236" t="s">
        <v>101</v>
      </c>
      <c r="B107" s="237"/>
      <c r="C107" s="237"/>
      <c r="D107" s="237"/>
      <c r="E107" s="123" t="s">
        <v>87</v>
      </c>
      <c r="F107" s="128"/>
      <c r="G107" s="36">
        <v>2000</v>
      </c>
      <c r="H107" s="48">
        <f t="shared" si="10"/>
        <v>0</v>
      </c>
      <c r="I107" s="59"/>
      <c r="J107" s="50"/>
      <c r="K107" s="51"/>
      <c r="L107" s="62"/>
      <c r="M107" s="16"/>
      <c r="N107" s="16"/>
      <c r="O107" s="16"/>
      <c r="P107" s="16"/>
      <c r="Q107" s="16"/>
      <c r="R107" s="16"/>
      <c r="S107" s="16"/>
      <c r="T107" s="16"/>
      <c r="U107" s="16"/>
      <c r="V107" s="16"/>
      <c r="W107" s="16"/>
      <c r="X107" s="16"/>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236" t="s">
        <v>102</v>
      </c>
      <c r="B108" s="237"/>
      <c r="C108" s="237"/>
      <c r="D108" s="237"/>
      <c r="E108" s="123" t="s">
        <v>87</v>
      </c>
      <c r="F108" s="128"/>
      <c r="G108" s="36">
        <v>200</v>
      </c>
      <c r="H108" s="48">
        <f t="shared" si="10"/>
        <v>0</v>
      </c>
      <c r="I108" s="59"/>
      <c r="J108" s="50"/>
      <c r="K108" s="51"/>
      <c r="L108" s="62"/>
      <c r="M108" s="16"/>
      <c r="N108" s="16"/>
      <c r="O108" s="16"/>
      <c r="P108" s="16"/>
      <c r="Q108" s="16"/>
      <c r="R108" s="16"/>
      <c r="S108" s="16"/>
      <c r="T108" s="16"/>
      <c r="U108" s="16"/>
      <c r="V108" s="16"/>
      <c r="W108" s="16"/>
      <c r="X108" s="16"/>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238" t="s">
        <v>103</v>
      </c>
      <c r="B109" s="239"/>
      <c r="C109" s="239"/>
      <c r="D109" s="240"/>
      <c r="E109" s="123" t="s">
        <v>87</v>
      </c>
      <c r="F109" s="128"/>
      <c r="G109" s="36">
        <v>1100</v>
      </c>
      <c r="H109" s="48">
        <f t="shared" si="10"/>
        <v>0</v>
      </c>
      <c r="I109" s="59"/>
      <c r="J109" s="50"/>
      <c r="K109" s="51"/>
      <c r="L109" s="62"/>
      <c r="M109" s="16"/>
      <c r="N109" s="16"/>
      <c r="O109" s="16"/>
      <c r="P109" s="16"/>
      <c r="Q109" s="16"/>
      <c r="R109" s="16"/>
      <c r="S109" s="16"/>
      <c r="T109" s="16"/>
      <c r="U109" s="16"/>
      <c r="V109" s="16"/>
      <c r="W109" s="16"/>
      <c r="X109" s="16"/>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241" t="s">
        <v>104</v>
      </c>
      <c r="B110" s="241"/>
      <c r="C110" s="241"/>
      <c r="D110" s="241"/>
      <c r="E110" s="63" t="s">
        <v>87</v>
      </c>
      <c r="F110" s="128"/>
      <c r="G110" s="36">
        <v>2200</v>
      </c>
      <c r="H110" s="48">
        <f t="shared" si="10"/>
        <v>0</v>
      </c>
      <c r="I110" s="59"/>
      <c r="J110" s="50"/>
      <c r="K110" s="51"/>
      <c r="L110" s="62"/>
      <c r="M110" s="16"/>
      <c r="N110" s="16"/>
      <c r="O110" s="16"/>
      <c r="P110" s="16"/>
      <c r="Q110" s="16"/>
      <c r="R110" s="16"/>
      <c r="S110" s="16"/>
      <c r="T110" s="16"/>
      <c r="U110" s="16"/>
      <c r="V110" s="16"/>
      <c r="W110" s="16"/>
      <c r="X110" s="16"/>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242" t="s">
        <v>105</v>
      </c>
      <c r="B111" s="243"/>
      <c r="C111" s="243"/>
      <c r="D111" s="244"/>
      <c r="E111" s="4" t="s">
        <v>87</v>
      </c>
      <c r="F111" s="128"/>
      <c r="G111" s="31">
        <v>1420</v>
      </c>
      <c r="H111" s="60">
        <f t="shared" si="10"/>
        <v>0</v>
      </c>
      <c r="I111" s="64"/>
      <c r="J111" s="50"/>
      <c r="K111" s="51"/>
      <c r="L111" s="62"/>
      <c r="M111" s="16"/>
      <c r="N111" s="16"/>
      <c r="O111" s="16"/>
      <c r="P111" s="16"/>
      <c r="Q111" s="16"/>
      <c r="R111" s="16"/>
      <c r="S111" s="16"/>
      <c r="T111" s="16"/>
      <c r="U111" s="16"/>
      <c r="V111" s="16"/>
      <c r="W111" s="16"/>
      <c r="X111" s="16"/>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6.5" thickBot="1">
      <c r="A112" s="236" t="s">
        <v>106</v>
      </c>
      <c r="B112" s="237"/>
      <c r="C112" s="237"/>
      <c r="D112" s="237"/>
      <c r="E112" s="123" t="s">
        <v>87</v>
      </c>
      <c r="F112" s="128"/>
      <c r="G112" s="36">
        <v>383.5</v>
      </c>
      <c r="H112" s="99">
        <f>(F112*G112)</f>
        <v>0</v>
      </c>
      <c r="I112" s="65"/>
      <c r="J112" s="66"/>
      <c r="K112" s="67"/>
      <c r="L112" s="62"/>
      <c r="M112" s="16"/>
      <c r="N112" s="16"/>
      <c r="O112" s="16"/>
      <c r="P112" s="16"/>
      <c r="Q112" s="16"/>
      <c r="R112" s="16"/>
      <c r="S112" s="16"/>
      <c r="T112" s="16"/>
      <c r="U112" s="16"/>
      <c r="V112" s="16"/>
      <c r="W112" s="16"/>
      <c r="X112" s="16"/>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6.5" thickBot="1">
      <c r="A113" s="16"/>
      <c r="B113" s="16"/>
      <c r="C113" s="16"/>
      <c r="D113" s="16"/>
      <c r="E113" s="16"/>
      <c r="F113" s="18"/>
      <c r="G113" s="125" t="s">
        <v>107</v>
      </c>
      <c r="H113" s="110">
        <f>SUM(H93:H112)</f>
        <v>0</v>
      </c>
      <c r="I113" s="68"/>
      <c r="J113" s="69"/>
      <c r="K113" s="70"/>
      <c r="L113" s="135"/>
      <c r="M113" s="7"/>
      <c r="N113" s="7"/>
      <c r="O113" s="16"/>
      <c r="P113" s="16"/>
      <c r="Q113" s="16"/>
      <c r="R113" s="16"/>
      <c r="S113" s="16"/>
      <c r="T113" s="16"/>
      <c r="U113" s="16"/>
      <c r="V113" s="16"/>
      <c r="W113" s="16"/>
      <c r="X113" s="16"/>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6"/>
      <c r="B114" s="16"/>
      <c r="C114" s="16"/>
      <c r="D114" s="16"/>
      <c r="E114" s="16"/>
      <c r="F114" s="7"/>
      <c r="G114" s="38"/>
      <c r="H114" s="22"/>
      <c r="I114" s="71"/>
      <c r="J114" s="18"/>
      <c r="K114" s="137"/>
      <c r="L114" s="136"/>
      <c r="M114" s="7"/>
      <c r="N114" s="7"/>
      <c r="O114" s="16"/>
      <c r="P114" s="16"/>
      <c r="Q114" s="16"/>
      <c r="R114" s="16"/>
      <c r="S114" s="16"/>
      <c r="T114" s="16"/>
      <c r="U114" s="16"/>
      <c r="V114" s="16"/>
      <c r="W114" s="16"/>
      <c r="X114" s="16"/>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6"/>
      <c r="B115" s="16"/>
      <c r="C115" s="16"/>
      <c r="D115" s="16"/>
      <c r="E115" s="138">
        <v>0</v>
      </c>
      <c r="F115" s="7"/>
      <c r="G115" s="38"/>
      <c r="H115" s="142">
        <f>+E115</f>
        <v>0</v>
      </c>
      <c r="I115" s="245" t="s">
        <v>130</v>
      </c>
      <c r="J115" s="230" t="s">
        <v>108</v>
      </c>
      <c r="K115" s="232"/>
      <c r="L115" s="16"/>
      <c r="M115" s="7"/>
      <c r="N115" s="233"/>
      <c r="O115" s="16"/>
      <c r="P115" s="16"/>
      <c r="Q115" s="16"/>
      <c r="R115" s="16"/>
      <c r="S115" s="16"/>
      <c r="T115" s="16"/>
      <c r="U115" s="16"/>
      <c r="V115" s="16"/>
      <c r="W115" s="16"/>
      <c r="X115" s="16"/>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6"/>
      <c r="B116" s="16"/>
      <c r="C116" s="16"/>
      <c r="D116" s="16"/>
      <c r="E116" s="16"/>
      <c r="F116" s="234" t="s">
        <v>109</v>
      </c>
      <c r="G116" s="235"/>
      <c r="H116" s="73">
        <f>H90+H113</f>
        <v>145411.60999999999</v>
      </c>
      <c r="I116" s="246"/>
      <c r="J116" s="231"/>
      <c r="K116" s="232"/>
      <c r="L116" s="16"/>
      <c r="M116" s="7"/>
      <c r="N116" s="233"/>
      <c r="O116" s="16"/>
      <c r="P116" s="16"/>
      <c r="Q116" s="16"/>
      <c r="R116" s="16"/>
      <c r="S116" s="16"/>
      <c r="T116" s="16"/>
      <c r="U116" s="16"/>
      <c r="V116" s="16"/>
      <c r="W116" s="16"/>
      <c r="X116" s="16"/>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6"/>
      <c r="B117" s="16">
        <f>1.13*1.15</f>
        <v>1.2994999999999999</v>
      </c>
      <c r="C117" s="16"/>
      <c r="D117" s="16" t="s">
        <v>173</v>
      </c>
      <c r="E117" s="27"/>
      <c r="F117" s="74" t="s">
        <v>110</v>
      </c>
      <c r="G117" s="172">
        <v>1.1000000000000001</v>
      </c>
      <c r="H117" s="116">
        <f>H116*G117-H116</f>
        <v>14541.161000000022</v>
      </c>
      <c r="I117" s="115">
        <f>+(H124-K123)*0.23</f>
        <v>-14808.157916239992</v>
      </c>
      <c r="J117" s="117">
        <f>H117-M123</f>
        <v>44029.145822000006</v>
      </c>
      <c r="K117" s="9"/>
      <c r="L117" s="9"/>
      <c r="M117" s="9"/>
      <c r="N117" s="126" t="s">
        <v>171</v>
      </c>
      <c r="O117" s="126"/>
      <c r="P117" s="16"/>
      <c r="Q117" s="16"/>
      <c r="R117" s="16"/>
      <c r="S117" s="16"/>
      <c r="T117" s="16"/>
      <c r="U117" s="16"/>
      <c r="V117" s="16"/>
      <c r="W117" s="16"/>
      <c r="X117" s="16"/>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6"/>
      <c r="B118" s="16"/>
      <c r="C118" s="16"/>
      <c r="D118" s="16"/>
      <c r="E118" s="27"/>
      <c r="F118" s="77" t="s">
        <v>111</v>
      </c>
      <c r="G118" s="78"/>
      <c r="H118" s="13">
        <f>H116+H117</f>
        <v>159952.77100000001</v>
      </c>
      <c r="I118" s="20"/>
      <c r="J118" s="79"/>
      <c r="K118" s="22"/>
      <c r="L118" s="22"/>
      <c r="M118" s="7"/>
      <c r="N118" s="126"/>
      <c r="O118" s="126"/>
      <c r="P118" s="16"/>
      <c r="Q118" s="16"/>
      <c r="R118" s="16"/>
      <c r="S118" s="16"/>
      <c r="T118" s="16"/>
      <c r="U118" s="16"/>
      <c r="V118" s="16"/>
      <c r="W118" s="16"/>
      <c r="X118" s="16"/>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A119" s="16"/>
      <c r="B119" s="16"/>
      <c r="C119" s="16"/>
      <c r="D119" s="16"/>
      <c r="E119" s="27"/>
      <c r="F119" s="124" t="s">
        <v>113</v>
      </c>
      <c r="G119" s="82">
        <v>0.06</v>
      </c>
      <c r="H119" s="13">
        <f>H118*G119</f>
        <v>9597.16626</v>
      </c>
      <c r="I119" s="83"/>
      <c r="J119" s="80"/>
      <c r="K119" s="81" t="s">
        <v>112</v>
      </c>
      <c r="L119" s="111" t="s">
        <v>131</v>
      </c>
      <c r="M119" s="7"/>
      <c r="N119" s="135"/>
      <c r="O119" s="16"/>
      <c r="P119" s="16"/>
      <c r="Q119" s="16"/>
      <c r="R119" s="16"/>
      <c r="S119" s="16"/>
      <c r="T119" s="16"/>
      <c r="U119" s="16"/>
      <c r="V119" s="16"/>
      <c r="W119" s="16"/>
      <c r="X119" s="16"/>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A120" s="16"/>
      <c r="B120" s="16"/>
      <c r="C120" s="16"/>
      <c r="D120" s="16"/>
      <c r="E120" s="27"/>
      <c r="F120" s="4" t="s">
        <v>115</v>
      </c>
      <c r="G120" s="77"/>
      <c r="H120" s="13">
        <f>H118+H119</f>
        <v>169549.93726000001</v>
      </c>
      <c r="I120" s="80"/>
      <c r="J120" s="80" t="s">
        <v>114</v>
      </c>
      <c r="K120" s="6">
        <f>+H30</f>
        <v>122431.61</v>
      </c>
      <c r="L120" s="112"/>
      <c r="M120" s="135"/>
      <c r="N120" s="7"/>
      <c r="O120" s="16"/>
      <c r="P120" s="16"/>
      <c r="Q120" s="16"/>
      <c r="R120" s="16"/>
      <c r="S120" s="16"/>
      <c r="T120" s="16"/>
      <c r="U120" s="16"/>
      <c r="V120" s="16"/>
      <c r="W120" s="16"/>
      <c r="X120" s="16"/>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row r="121" spans="1:72" ht="15.75">
      <c r="A121" s="16"/>
      <c r="B121" s="16"/>
      <c r="C121" s="16"/>
      <c r="D121" s="16"/>
      <c r="E121" s="170">
        <v>0.27500000000000002</v>
      </c>
      <c r="F121" s="124" t="s">
        <v>117</v>
      </c>
      <c r="G121" s="82">
        <v>0.2</v>
      </c>
      <c r="H121" s="13">
        <f>H120*G121</f>
        <v>33909.987452000001</v>
      </c>
      <c r="I121" s="80"/>
      <c r="J121" s="80" t="s">
        <v>116</v>
      </c>
      <c r="K121" s="6">
        <f>H58</f>
        <v>0</v>
      </c>
      <c r="L121" s="112"/>
      <c r="M121" s="135"/>
      <c r="N121" s="7"/>
      <c r="O121" s="16"/>
      <c r="P121" s="16"/>
      <c r="Q121" s="16"/>
      <c r="R121" s="16"/>
      <c r="S121" s="16"/>
      <c r="T121" s="16"/>
      <c r="U121" s="16"/>
      <c r="V121" s="16"/>
      <c r="W121" s="16"/>
      <c r="X121" s="16"/>
      <c r="Y121" s="1"/>
      <c r="Z121" s="120"/>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row>
    <row r="122" spans="1:72" ht="15.75">
      <c r="A122" s="16"/>
      <c r="B122" s="16"/>
      <c r="C122" s="16"/>
      <c r="D122" s="16"/>
      <c r="E122" s="16"/>
      <c r="F122" s="124" t="s">
        <v>119</v>
      </c>
      <c r="G122" s="74"/>
      <c r="H122" s="85">
        <f>H120+H121</f>
        <v>203459.92471200001</v>
      </c>
      <c r="I122" s="13"/>
      <c r="J122" s="80" t="s">
        <v>118</v>
      </c>
      <c r="K122" s="6">
        <f>H90-H60</f>
        <v>145411.60999999999</v>
      </c>
      <c r="L122" s="112"/>
      <c r="M122" s="84" t="s">
        <v>127</v>
      </c>
      <c r="N122" s="7"/>
      <c r="O122" s="16"/>
      <c r="P122" s="16"/>
      <c r="Q122" s="16"/>
      <c r="R122" s="16"/>
      <c r="S122" s="16"/>
      <c r="T122" s="16"/>
      <c r="U122" s="16"/>
      <c r="V122" s="16"/>
      <c r="W122" s="16"/>
      <c r="X122" s="16"/>
      <c r="Y122" s="1"/>
      <c r="Z122" s="120"/>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row>
    <row r="123" spans="1:72" ht="15.75">
      <c r="A123" s="16"/>
      <c r="B123" s="16"/>
      <c r="C123" s="16"/>
      <c r="D123" s="16"/>
      <c r="E123" s="16"/>
      <c r="F123" s="124"/>
      <c r="G123" s="87"/>
      <c r="H123" s="13"/>
      <c r="I123" s="88" t="s">
        <v>120</v>
      </c>
      <c r="J123" s="86" t="s">
        <v>56</v>
      </c>
      <c r="K123" s="6">
        <f>SUM(K120:K122)</f>
        <v>267843.21999999997</v>
      </c>
      <c r="L123" s="113">
        <f>H122-H121</f>
        <v>169549.93726000001</v>
      </c>
      <c r="M123" s="114">
        <f>+(L123-K123)*0.3</f>
        <v>-29487.984821999988</v>
      </c>
      <c r="N123" s="7"/>
      <c r="O123" s="16"/>
      <c r="P123" s="16"/>
      <c r="Q123" s="16"/>
      <c r="R123" s="16"/>
      <c r="S123" s="16"/>
      <c r="T123" s="16"/>
      <c r="U123" s="16"/>
      <c r="V123" s="16"/>
      <c r="W123" s="16"/>
      <c r="X123" s="16"/>
      <c r="Y123" s="1"/>
      <c r="Z123" s="120"/>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row>
    <row r="124" spans="1:72" ht="15.75">
      <c r="A124" s="16"/>
      <c r="B124" s="16" t="s">
        <v>121</v>
      </c>
      <c r="C124" s="16"/>
      <c r="D124" s="16"/>
      <c r="E124" s="16"/>
      <c r="F124" s="124" t="s">
        <v>126</v>
      </c>
      <c r="G124" s="90"/>
      <c r="H124" s="98">
        <f>H122+H123</f>
        <v>203459.92471200001</v>
      </c>
      <c r="I124" s="13"/>
      <c r="J124" s="89">
        <f>H122/H116</f>
        <v>1.3992000000000002</v>
      </c>
      <c r="K124" s="7"/>
      <c r="L124" s="7"/>
      <c r="M124" s="23"/>
      <c r="N124" s="7"/>
      <c r="O124" s="16"/>
      <c r="P124" s="16"/>
      <c r="Q124" s="16"/>
      <c r="R124" s="16"/>
      <c r="S124" s="16"/>
      <c r="T124" s="16"/>
      <c r="U124" s="16"/>
      <c r="V124" s="16"/>
      <c r="W124" s="16"/>
      <c r="X124" s="16"/>
      <c r="Y124" s="1"/>
      <c r="Z124" s="120"/>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row>
    <row r="125" spans="1:72" ht="15.75">
      <c r="A125" s="16"/>
      <c r="B125" s="139" t="s">
        <v>172</v>
      </c>
      <c r="C125" s="139" t="s">
        <v>123</v>
      </c>
      <c r="D125" s="140" t="s">
        <v>124</v>
      </c>
      <c r="E125" s="132"/>
      <c r="F125" s="7"/>
      <c r="G125" s="92"/>
      <c r="H125" s="9"/>
      <c r="I125" s="7"/>
      <c r="J125" s="7"/>
      <c r="K125" s="7"/>
      <c r="L125" s="7"/>
      <c r="M125" s="9"/>
      <c r="N125" s="91"/>
      <c r="O125" s="16"/>
      <c r="P125" s="16"/>
      <c r="Q125" s="16"/>
      <c r="R125" s="16"/>
      <c r="S125" s="16"/>
      <c r="T125" s="16"/>
      <c r="U125" s="16"/>
      <c r="V125" s="16"/>
      <c r="W125" s="16"/>
      <c r="X125" s="16"/>
      <c r="Y125" s="1"/>
      <c r="Z125" s="120"/>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row>
    <row r="126" spans="1:72" ht="15.75">
      <c r="A126" s="16"/>
      <c r="B126" s="141">
        <v>0.27500000000000002</v>
      </c>
      <c r="C126" s="141">
        <v>0.05</v>
      </c>
      <c r="D126" s="171">
        <f>1.275*1.05</f>
        <v>1.3387499999999999</v>
      </c>
      <c r="E126" s="16"/>
      <c r="F126" s="92"/>
      <c r="G126" s="93"/>
      <c r="H126" s="9"/>
      <c r="I126" s="7"/>
      <c r="J126" s="7"/>
      <c r="K126" s="7"/>
      <c r="L126" s="7"/>
      <c r="M126" s="9"/>
      <c r="N126" s="7"/>
      <c r="O126" s="16"/>
      <c r="P126" s="16"/>
      <c r="Q126" s="16"/>
      <c r="R126" s="16"/>
      <c r="S126" s="16"/>
      <c r="T126" s="16"/>
      <c r="U126" s="16"/>
      <c r="V126" s="16"/>
      <c r="W126" s="16"/>
      <c r="X126" s="16"/>
      <c r="Y126" s="1"/>
      <c r="Z126" s="120"/>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row>
    <row r="127" spans="1:72" ht="15.75">
      <c r="A127" s="16"/>
      <c r="B127" s="16"/>
      <c r="C127" s="16"/>
      <c r="D127" s="170">
        <v>0.33879999999999999</v>
      </c>
      <c r="E127" s="16"/>
      <c r="F127" s="23"/>
      <c r="G127" s="94"/>
      <c r="H127" s="93"/>
      <c r="I127" s="27"/>
      <c r="J127" s="7"/>
      <c r="K127" s="7"/>
      <c r="L127" s="7"/>
      <c r="M127" s="7"/>
      <c r="N127" s="7"/>
      <c r="O127" s="16"/>
      <c r="P127" s="16"/>
      <c r="Q127" s="16"/>
      <c r="R127" s="16"/>
      <c r="S127" s="16"/>
      <c r="T127" s="16"/>
      <c r="U127" s="16"/>
      <c r="V127" s="16"/>
      <c r="W127" s="16"/>
      <c r="X127" s="16"/>
      <c r="Y127" s="1"/>
      <c r="Z127" s="120"/>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row>
    <row r="128" spans="1:72" ht="15.75">
      <c r="A128" s="1"/>
      <c r="B128" s="1"/>
      <c r="C128" s="1"/>
      <c r="D128" s="1"/>
      <c r="E128" s="1"/>
      <c r="F128" s="23"/>
      <c r="G128" s="94"/>
      <c r="H128" s="93"/>
      <c r="I128" s="95"/>
      <c r="J128" s="18"/>
      <c r="K128" s="18"/>
      <c r="L128" s="18"/>
      <c r="M128" s="18"/>
      <c r="N128" s="18"/>
      <c r="O128" s="1"/>
      <c r="P128" s="1"/>
      <c r="Q128" s="1"/>
      <c r="R128" s="1"/>
      <c r="S128" s="1"/>
      <c r="T128" s="1"/>
      <c r="U128" s="1"/>
      <c r="V128" s="1"/>
      <c r="W128" s="1"/>
      <c r="X128" s="1"/>
      <c r="Y128" s="1"/>
      <c r="Z128" s="120"/>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row>
    <row r="129" spans="1:72" ht="15.75">
      <c r="A129" s="1"/>
      <c r="B129" s="1"/>
      <c r="C129" s="1"/>
      <c r="D129" s="1"/>
      <c r="E129" s="1"/>
      <c r="F129" s="23"/>
      <c r="G129" s="76"/>
      <c r="H129" s="76"/>
      <c r="I129" s="18"/>
      <c r="J129" s="18"/>
      <c r="K129" s="18"/>
      <c r="L129" s="18"/>
      <c r="M129" s="18"/>
      <c r="N129" s="18"/>
      <c r="O129" s="1"/>
      <c r="P129" s="1"/>
      <c r="Q129" s="1"/>
      <c r="R129" s="1"/>
      <c r="S129" s="1"/>
      <c r="T129" s="1"/>
      <c r="U129" s="1"/>
      <c r="V129" s="1"/>
      <c r="W129" s="1"/>
      <c r="X129" s="1"/>
      <c r="Y129" s="1"/>
      <c r="Z129" s="120"/>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row>
    <row r="130" spans="1:72" ht="15.75">
      <c r="A130" s="1"/>
      <c r="B130" s="1"/>
      <c r="C130" s="1"/>
      <c r="D130" s="1"/>
      <c r="E130" s="1"/>
      <c r="F130" s="23"/>
      <c r="G130" s="5"/>
      <c r="H130" s="1"/>
      <c r="I130" s="1"/>
      <c r="J130" s="18"/>
      <c r="K130" s="18"/>
      <c r="L130" s="18"/>
      <c r="M130" s="18"/>
      <c r="N130" s="18"/>
      <c r="O130" s="1"/>
      <c r="P130" s="1"/>
      <c r="Q130" s="1"/>
      <c r="R130" s="1"/>
      <c r="S130" s="1"/>
      <c r="T130" s="1"/>
      <c r="U130" s="1"/>
      <c r="V130" s="1"/>
      <c r="W130" s="1"/>
      <c r="X130" s="1"/>
      <c r="Y130" s="1"/>
      <c r="Z130" s="120"/>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row>
    <row r="131" spans="1:72" ht="15.75">
      <c r="A131" s="1"/>
      <c r="B131" s="1"/>
      <c r="C131" s="1"/>
      <c r="D131" s="1"/>
      <c r="E131" s="1"/>
      <c r="F131" s="1"/>
      <c r="G131" s="18"/>
      <c r="H131" s="41"/>
      <c r="I131" s="1"/>
      <c r="J131" s="1"/>
      <c r="K131" s="1"/>
      <c r="L131" s="1"/>
      <c r="M131" s="1"/>
      <c r="N131" s="1"/>
      <c r="O131" s="1"/>
      <c r="P131" s="1"/>
      <c r="Q131" s="1"/>
      <c r="R131" s="1"/>
      <c r="S131" s="1"/>
      <c r="T131" s="1"/>
      <c r="U131" s="1"/>
      <c r="V131" s="1"/>
      <c r="W131" s="1"/>
      <c r="X131" s="1"/>
      <c r="Y131" s="1"/>
      <c r="Z131" s="120"/>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row>
    <row r="132" spans="1:72" ht="15.75">
      <c r="A132" s="1"/>
      <c r="B132" s="1"/>
      <c r="C132" s="96"/>
      <c r="D132" s="1"/>
      <c r="E132" s="1"/>
      <c r="F132" s="1"/>
      <c r="G132" s="1"/>
      <c r="H132" s="1"/>
      <c r="I132" s="1"/>
      <c r="J132" s="1"/>
      <c r="K132" s="1"/>
      <c r="L132" s="1"/>
      <c r="M132" s="1"/>
      <c r="N132" s="1"/>
      <c r="O132" s="1"/>
      <c r="P132" s="1"/>
      <c r="Q132" s="1"/>
      <c r="R132" s="1"/>
      <c r="S132" s="1"/>
      <c r="T132" s="1"/>
      <c r="U132" s="1"/>
      <c r="V132" s="1"/>
      <c r="W132" s="1"/>
      <c r="X132" s="1"/>
      <c r="Y132" s="1"/>
      <c r="Z132" s="120"/>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row>
    <row r="133" spans="1:72" ht="15.75">
      <c r="A133" s="1"/>
      <c r="B133" s="1"/>
      <c r="C133" s="96"/>
      <c r="D133" s="1"/>
      <c r="E133" s="1"/>
      <c r="F133" s="1"/>
      <c r="G133" s="18"/>
      <c r="H133" s="41"/>
      <c r="I133" s="1"/>
      <c r="J133" s="1"/>
      <c r="K133" s="1"/>
      <c r="L133" s="1"/>
      <c r="M133" s="1"/>
      <c r="N133" s="1"/>
      <c r="O133" s="1"/>
      <c r="P133" s="1"/>
      <c r="Q133" s="1"/>
      <c r="R133" s="1"/>
      <c r="S133" s="1"/>
      <c r="T133" s="1"/>
      <c r="U133" s="1"/>
      <c r="V133" s="1"/>
      <c r="W133" s="1"/>
      <c r="X133" s="1"/>
      <c r="Y133" s="1"/>
      <c r="Z133" s="120"/>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row>
    <row r="134" spans="1:72" ht="15.75">
      <c r="A134" s="1"/>
      <c r="B134" s="1"/>
      <c r="C134" s="96"/>
      <c r="D134" s="1"/>
      <c r="E134" s="1"/>
      <c r="F134" s="1"/>
      <c r="G134" s="1"/>
      <c r="H134" s="1"/>
      <c r="I134" s="1"/>
      <c r="J134" s="1"/>
      <c r="K134" s="1"/>
      <c r="L134" s="1"/>
      <c r="M134" s="1"/>
      <c r="N134" s="1"/>
      <c r="O134" s="1"/>
      <c r="P134" s="1"/>
      <c r="Q134" s="1"/>
      <c r="R134" s="1"/>
      <c r="S134" s="1"/>
      <c r="T134" s="1"/>
      <c r="U134" s="1"/>
      <c r="V134" s="1"/>
      <c r="W134" s="1"/>
      <c r="X134" s="1"/>
      <c r="Y134" s="1"/>
      <c r="Z134" s="120"/>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row>
    <row r="135" spans="1:72" ht="15.75">
      <c r="A135" s="1"/>
      <c r="B135" s="1"/>
      <c r="C135" s="96"/>
      <c r="D135" s="1"/>
      <c r="E135" s="1"/>
      <c r="F135" s="1"/>
      <c r="G135" s="1"/>
      <c r="H135" s="1"/>
      <c r="I135" s="1"/>
      <c r="J135" s="1"/>
      <c r="K135" s="1"/>
      <c r="L135" s="1"/>
      <c r="M135" s="1"/>
      <c r="N135" s="1"/>
      <c r="O135" s="1"/>
      <c r="P135" s="1"/>
      <c r="Q135" s="1"/>
      <c r="R135" s="1"/>
      <c r="S135" s="1"/>
      <c r="T135" s="1"/>
      <c r="U135" s="1"/>
      <c r="V135" s="1"/>
      <c r="W135" s="1"/>
      <c r="X135" s="1"/>
      <c r="Y135" s="1"/>
      <c r="Z135" s="120"/>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row>
    <row r="136" spans="1:72" ht="15.75">
      <c r="A136" s="1"/>
      <c r="B136" s="1"/>
      <c r="C136" s="40"/>
      <c r="D136" s="96"/>
      <c r="E136" s="96"/>
      <c r="F136" s="1"/>
      <c r="G136" s="1"/>
      <c r="H136" s="1"/>
      <c r="I136" s="1"/>
      <c r="J136" s="1"/>
      <c r="K136" s="1"/>
      <c r="L136" s="1"/>
      <c r="M136" s="1"/>
      <c r="N136" s="1"/>
      <c r="O136" s="1"/>
      <c r="P136" s="1"/>
      <c r="Q136" s="1"/>
      <c r="R136" s="1"/>
      <c r="S136" s="1"/>
      <c r="T136" s="1"/>
      <c r="U136" s="1"/>
      <c r="V136" s="1"/>
      <c r="W136" s="1"/>
      <c r="X136" s="1"/>
      <c r="Y136" s="1"/>
      <c r="Z136" s="120"/>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row>
    <row r="137" spans="1:72" ht="15.75">
      <c r="A137" s="1"/>
      <c r="B137" s="96"/>
      <c r="C137" s="1"/>
      <c r="D137" s="1"/>
      <c r="E137" s="1"/>
      <c r="F137" s="1"/>
      <c r="G137" s="1"/>
      <c r="H137" s="1"/>
      <c r="I137" s="1"/>
      <c r="J137" s="1"/>
      <c r="K137" s="1"/>
      <c r="L137" s="1"/>
      <c r="M137" s="1"/>
      <c r="N137" s="1"/>
      <c r="O137" s="1"/>
      <c r="P137" s="1"/>
      <c r="Q137" s="1"/>
      <c r="R137" s="1"/>
      <c r="S137" s="1"/>
      <c r="T137" s="1"/>
      <c r="U137" s="1"/>
      <c r="V137" s="1"/>
      <c r="W137" s="1"/>
      <c r="X137" s="1"/>
      <c r="Y137" s="1"/>
      <c r="Z137" s="120"/>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row>
    <row r="138" spans="1:72" ht="15.75">
      <c r="A138" s="1"/>
      <c r="B138" s="96"/>
      <c r="C138" s="1"/>
      <c r="D138" s="1"/>
      <c r="E138" s="1"/>
      <c r="F138" s="1"/>
      <c r="G138" s="1"/>
      <c r="H138" s="1"/>
      <c r="I138" s="1"/>
      <c r="J138" s="1"/>
      <c r="K138" s="1"/>
      <c r="L138" s="1"/>
      <c r="M138" s="1"/>
      <c r="N138" s="1"/>
      <c r="O138" s="1"/>
      <c r="P138" s="1"/>
      <c r="Q138" s="1"/>
      <c r="R138" s="1"/>
      <c r="S138" s="1"/>
      <c r="T138" s="1"/>
      <c r="U138" s="1"/>
      <c r="V138" s="1"/>
      <c r="W138" s="1"/>
      <c r="X138" s="1"/>
      <c r="Y138" s="1"/>
      <c r="Z138" s="120"/>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row>
    <row r="139" spans="1:72" ht="15.75">
      <c r="A139" s="1"/>
      <c r="B139" s="96"/>
      <c r="C139" s="96"/>
      <c r="D139" s="96"/>
      <c r="E139" s="96"/>
      <c r="F139" s="1"/>
      <c r="G139" s="1"/>
      <c r="H139" s="1"/>
      <c r="I139" s="1"/>
      <c r="J139" s="1"/>
      <c r="K139" s="1"/>
      <c r="L139" s="1"/>
      <c r="M139" s="1"/>
      <c r="N139" s="1"/>
      <c r="O139" s="1"/>
      <c r="P139" s="1"/>
      <c r="Q139" s="1"/>
      <c r="R139" s="1"/>
      <c r="S139" s="1"/>
      <c r="T139" s="1"/>
      <c r="U139" s="1"/>
      <c r="V139" s="1"/>
      <c r="W139" s="1"/>
      <c r="X139" s="1"/>
      <c r="Y139" s="1"/>
      <c r="Z139" s="120"/>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row>
    <row r="140" spans="1:72" ht="15.75">
      <c r="A140" s="1"/>
      <c r="B140" s="1"/>
      <c r="C140" s="1"/>
      <c r="D140" s="1"/>
      <c r="E140" s="1"/>
      <c r="F140" s="96"/>
      <c r="G140" s="72"/>
      <c r="H140" s="1"/>
      <c r="I140" s="1"/>
      <c r="J140" s="1"/>
      <c r="K140" s="1"/>
      <c r="L140" s="1"/>
      <c r="M140" s="1"/>
      <c r="N140" s="1"/>
      <c r="O140" s="1"/>
      <c r="P140" s="1"/>
      <c r="Q140" s="1"/>
      <c r="R140" s="1"/>
      <c r="S140" s="1"/>
      <c r="T140" s="1"/>
      <c r="U140" s="1"/>
      <c r="V140" s="1"/>
      <c r="W140" s="1"/>
      <c r="X140" s="1"/>
      <c r="Y140" s="1"/>
      <c r="Z140" s="120"/>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row>
    <row r="141" spans="1:72" ht="15.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20"/>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row>
    <row r="142" spans="1:72" ht="15.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20"/>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row>
    <row r="143" spans="1:72" ht="15.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20"/>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row>
    <row r="144" spans="1:72" ht="15.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20"/>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row>
    <row r="145" spans="1:72" ht="15.75">
      <c r="A145" s="1"/>
      <c r="B145" s="1"/>
      <c r="C145" s="1"/>
      <c r="D145" s="1"/>
      <c r="E145" s="1"/>
      <c r="F145" s="1"/>
      <c r="G145" s="1"/>
      <c r="H145" s="1"/>
      <c r="I145" s="1"/>
      <c r="J145" s="1"/>
      <c r="K145" s="1"/>
      <c r="L145" s="1"/>
      <c r="O145" s="1"/>
      <c r="P145" s="1"/>
      <c r="Q145" s="1"/>
      <c r="R145" s="1"/>
      <c r="S145" s="1"/>
      <c r="T145" s="1"/>
      <c r="U145" s="1"/>
      <c r="V145" s="1"/>
      <c r="W145" s="1"/>
      <c r="X145" s="1"/>
      <c r="Y145" s="1"/>
      <c r="Z145" s="120"/>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row>
    <row r="146" spans="1:72" ht="15.75">
      <c r="F146" s="1"/>
      <c r="G146" s="1"/>
      <c r="H146" s="1"/>
      <c r="I146" s="1"/>
      <c r="J146" s="1"/>
      <c r="K146" s="1"/>
      <c r="L146" s="1"/>
      <c r="O146" s="1"/>
      <c r="P146" s="1"/>
      <c r="Q146" s="1"/>
      <c r="R146" s="1"/>
      <c r="S146" s="1"/>
      <c r="T146" s="1"/>
      <c r="U146" s="1"/>
      <c r="V146" s="1"/>
      <c r="W146" s="1"/>
      <c r="X146" s="1"/>
      <c r="Y146" s="1"/>
      <c r="Z146" s="120"/>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row>
    <row r="147" spans="1:72" ht="15.75">
      <c r="J147" s="1"/>
      <c r="K147" s="1"/>
      <c r="L147" s="1"/>
      <c r="M147" s="1"/>
      <c r="N147" s="1"/>
      <c r="O147" s="1"/>
      <c r="P147" s="1"/>
      <c r="Q147" s="1"/>
      <c r="R147" s="1"/>
      <c r="S147" s="1"/>
      <c r="T147" s="1"/>
      <c r="U147" s="1"/>
      <c r="V147" s="1"/>
      <c r="W147" s="1"/>
      <c r="X147" s="1"/>
      <c r="Y147" s="1"/>
      <c r="Z147" s="120"/>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row>
  </sheetData>
  <mergeCells count="103">
    <mergeCell ref="A10:D10"/>
    <mergeCell ref="A11:D11"/>
    <mergeCell ref="A12:D12"/>
    <mergeCell ref="A13:D13"/>
    <mergeCell ref="A14:D14"/>
    <mergeCell ref="A15:D15"/>
    <mergeCell ref="A1:H1"/>
    <mergeCell ref="A2:H2"/>
    <mergeCell ref="B5:J5"/>
    <mergeCell ref="A8:D8"/>
    <mergeCell ref="J8:M8"/>
    <mergeCell ref="A9:D9"/>
    <mergeCell ref="A22:D22"/>
    <mergeCell ref="A23:D23"/>
    <mergeCell ref="A24:D24"/>
    <mergeCell ref="A25:D25"/>
    <mergeCell ref="L25:Q28"/>
    <mergeCell ref="A26:D26"/>
    <mergeCell ref="A27:D27"/>
    <mergeCell ref="A28:D28"/>
    <mergeCell ref="A16:D16"/>
    <mergeCell ref="A17:D17"/>
    <mergeCell ref="A18:D18"/>
    <mergeCell ref="A19:D19"/>
    <mergeCell ref="A20:D20"/>
    <mergeCell ref="A21:D21"/>
    <mergeCell ref="A36:D36"/>
    <mergeCell ref="A37:D37"/>
    <mergeCell ref="A38:D38"/>
    <mergeCell ref="A39:D39"/>
    <mergeCell ref="A40:D40"/>
    <mergeCell ref="A41:D41"/>
    <mergeCell ref="A29:D29"/>
    <mergeCell ref="O32:U32"/>
    <mergeCell ref="V32:X32"/>
    <mergeCell ref="A33:D33"/>
    <mergeCell ref="A34:D34"/>
    <mergeCell ref="A35:D35"/>
    <mergeCell ref="A48:D48"/>
    <mergeCell ref="A49:D49"/>
    <mergeCell ref="A51:D51"/>
    <mergeCell ref="A52:D52"/>
    <mergeCell ref="A53:D53"/>
    <mergeCell ref="A54:D54"/>
    <mergeCell ref="A42:D42"/>
    <mergeCell ref="A43:D43"/>
    <mergeCell ref="A44:D44"/>
    <mergeCell ref="A45:D45"/>
    <mergeCell ref="A46:D46"/>
    <mergeCell ref="A47:D47"/>
    <mergeCell ref="A64:D64"/>
    <mergeCell ref="A65:D65"/>
    <mergeCell ref="A66:D66"/>
    <mergeCell ref="A67:D67"/>
    <mergeCell ref="A68:D68"/>
    <mergeCell ref="A69:D69"/>
    <mergeCell ref="A55:D55"/>
    <mergeCell ref="A56:D56"/>
    <mergeCell ref="A59:D59"/>
    <mergeCell ref="A61:D61"/>
    <mergeCell ref="A62:D62"/>
    <mergeCell ref="A63:D63"/>
    <mergeCell ref="J82:K82"/>
    <mergeCell ref="A83:D83"/>
    <mergeCell ref="A84:D84"/>
    <mergeCell ref="A71:B71"/>
    <mergeCell ref="A72:D72"/>
    <mergeCell ref="A73:D73"/>
    <mergeCell ref="A74:D74"/>
    <mergeCell ref="A76:B76"/>
    <mergeCell ref="A77:D77"/>
    <mergeCell ref="A86:B86"/>
    <mergeCell ref="A87:D87"/>
    <mergeCell ref="A88:D88"/>
    <mergeCell ref="A92:D92"/>
    <mergeCell ref="A93:D93"/>
    <mergeCell ref="A94:D94"/>
    <mergeCell ref="A78:D78"/>
    <mergeCell ref="A79:D79"/>
    <mergeCell ref="A82:B82"/>
    <mergeCell ref="A101:D101"/>
    <mergeCell ref="A102:D102"/>
    <mergeCell ref="A103:D103"/>
    <mergeCell ref="A104:D104"/>
    <mergeCell ref="A105:D105"/>
    <mergeCell ref="A106:D106"/>
    <mergeCell ref="A95:D95"/>
    <mergeCell ref="A96:D96"/>
    <mergeCell ref="A97:D97"/>
    <mergeCell ref="A98:D98"/>
    <mergeCell ref="A99:D99"/>
    <mergeCell ref="A100:D100"/>
    <mergeCell ref="I115:I116"/>
    <mergeCell ref="J115:J116"/>
    <mergeCell ref="K115:K116"/>
    <mergeCell ref="N115:N116"/>
    <mergeCell ref="F116:G116"/>
    <mergeCell ref="A107:D107"/>
    <mergeCell ref="A108:D108"/>
    <mergeCell ref="A109:D109"/>
    <mergeCell ref="A110:D110"/>
    <mergeCell ref="A111:D111"/>
    <mergeCell ref="A112:D112"/>
  </mergeCells>
  <pageMargins left="0.7" right="0.7" top="0.75" bottom="0.75" header="0.3" footer="0.3"/>
  <pageSetup paperSize="9" scale="23" fitToWidth="0" orientation="landscape" horizontalDpi="300" verticalDpi="300" r:id="rId1"/>
  <rowBreaks count="1" manualBreakCount="1">
    <brk id="126" max="16383"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25634-EB53-4B00-BF0D-607618680139}">
  <sheetPr>
    <pageSetUpPr fitToPage="1"/>
  </sheetPr>
  <dimension ref="A1:BT120"/>
  <sheetViews>
    <sheetView view="pageBreakPreview" topLeftCell="A68" zoomScale="70" zoomScaleNormal="70" zoomScaleSheetLayoutView="70" workbookViewId="0">
      <selection activeCell="H97" sqref="H97"/>
    </sheetView>
  </sheetViews>
  <sheetFormatPr baseColWidth="10" defaultColWidth="10.7109375" defaultRowHeight="15"/>
  <cols>
    <col min="4" max="4" width="14.5703125" customWidth="1"/>
    <col min="8" max="8" width="15.42578125" customWidth="1"/>
    <col min="10" max="10" width="13" customWidth="1"/>
    <col min="11" max="12" width="13.42578125" customWidth="1"/>
    <col min="13" max="13" width="12.5703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136</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180</v>
      </c>
      <c r="B9" s="274"/>
      <c r="C9" s="274"/>
      <c r="D9" s="275"/>
      <c r="E9" s="4" t="s">
        <v>11</v>
      </c>
      <c r="F9" s="128"/>
      <c r="G9" s="129"/>
      <c r="H9" s="148">
        <f>G9*F9</f>
        <v>0</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85"/>
      <c r="B10" s="285"/>
      <c r="C10" s="285"/>
      <c r="D10" s="285"/>
      <c r="E10" s="4" t="s">
        <v>11</v>
      </c>
      <c r="F10" s="128"/>
      <c r="G10" s="129"/>
      <c r="H10" s="148">
        <f t="shared" ref="H10:H16" si="0">G10*F10</f>
        <v>0</v>
      </c>
      <c r="I10" s="134"/>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82"/>
      <c r="B11" s="283"/>
      <c r="C11" s="283"/>
      <c r="D11" s="284"/>
      <c r="E11" s="4" t="s">
        <v>11</v>
      </c>
      <c r="F11" s="128"/>
      <c r="G11" s="129"/>
      <c r="H11" s="148">
        <f t="shared" si="0"/>
        <v>0</v>
      </c>
      <c r="I11" s="134"/>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82"/>
      <c r="B12" s="283"/>
      <c r="C12" s="283"/>
      <c r="D12" s="284"/>
      <c r="E12" s="4" t="s">
        <v>11</v>
      </c>
      <c r="F12" s="128"/>
      <c r="G12" s="129"/>
      <c r="H12" s="148">
        <f t="shared" si="0"/>
        <v>0</v>
      </c>
      <c r="I12" s="134"/>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82"/>
      <c r="B13" s="283"/>
      <c r="C13" s="283"/>
      <c r="D13" s="284"/>
      <c r="E13" s="4" t="s">
        <v>11</v>
      </c>
      <c r="F13" s="128"/>
      <c r="G13" s="129"/>
      <c r="H13" s="148">
        <f t="shared" si="0"/>
        <v>0</v>
      </c>
      <c r="I13" s="134"/>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82"/>
      <c r="B14" s="283"/>
      <c r="C14" s="283"/>
      <c r="D14" s="284"/>
      <c r="E14" s="4" t="s">
        <v>11</v>
      </c>
      <c r="F14" s="128"/>
      <c r="G14" s="129"/>
      <c r="H14" s="148">
        <f t="shared" si="0"/>
        <v>0</v>
      </c>
      <c r="I14" s="134"/>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82"/>
      <c r="B15" s="283"/>
      <c r="C15" s="283"/>
      <c r="D15" s="284"/>
      <c r="E15" s="4" t="s">
        <v>11</v>
      </c>
      <c r="F15" s="128"/>
      <c r="G15" s="129"/>
      <c r="H15" s="148">
        <f t="shared" si="0"/>
        <v>0</v>
      </c>
      <c r="I15" s="134"/>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c r="B16" s="267"/>
      <c r="C16" s="267"/>
      <c r="D16" s="268"/>
      <c r="E16" s="4" t="s">
        <v>11</v>
      </c>
      <c r="F16" s="128"/>
      <c r="G16" s="129"/>
      <c r="H16" s="148">
        <f t="shared" si="0"/>
        <v>0</v>
      </c>
      <c r="I16" s="134">
        <f>H16*1.455</f>
        <v>0</v>
      </c>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16"/>
      <c r="B17" s="16"/>
      <c r="C17" s="16"/>
      <c r="D17" s="16"/>
      <c r="E17" s="16"/>
      <c r="F17" s="16"/>
      <c r="G17" s="6" t="s">
        <v>12</v>
      </c>
      <c r="H17" s="6">
        <f>SUM(H9:H16)</f>
        <v>0</v>
      </c>
      <c r="I17" s="134"/>
      <c r="J17" s="2"/>
      <c r="K17" s="139"/>
      <c r="L17" s="139"/>
      <c r="M17" s="143"/>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
      <c r="B18" s="16"/>
      <c r="C18" s="16"/>
      <c r="D18" s="16"/>
      <c r="E18" s="16"/>
      <c r="F18" s="16"/>
      <c r="G18" s="16"/>
      <c r="H18" s="30"/>
      <c r="I18" s="30"/>
      <c r="J18" s="144"/>
      <c r="K18" s="144"/>
      <c r="L18" s="16"/>
      <c r="M18" s="3"/>
      <c r="N18" s="16"/>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3" t="s">
        <v>13</v>
      </c>
      <c r="B19" s="7"/>
      <c r="C19" s="7"/>
      <c r="D19" s="7"/>
      <c r="E19" s="7"/>
      <c r="F19" s="7"/>
      <c r="G19" s="8"/>
      <c r="H19" s="9"/>
      <c r="I19" s="9"/>
      <c r="J19" s="10"/>
      <c r="K19" s="7"/>
      <c r="L19" s="7"/>
      <c r="M19" s="7"/>
      <c r="N19" s="7"/>
      <c r="O19" s="269" t="s">
        <v>14</v>
      </c>
      <c r="P19" s="270"/>
      <c r="Q19" s="270"/>
      <c r="R19" s="270"/>
      <c r="S19" s="270"/>
      <c r="T19" s="270"/>
      <c r="U19" s="271"/>
      <c r="V19" s="263" t="s">
        <v>15</v>
      </c>
      <c r="W19" s="263"/>
      <c r="X19" s="264"/>
      <c r="Y19" s="1" t="s">
        <v>157</v>
      </c>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31.5">
      <c r="A20" s="265" t="s">
        <v>16</v>
      </c>
      <c r="B20" s="265"/>
      <c r="C20" s="265"/>
      <c r="D20" s="265"/>
      <c r="E20" s="121" t="s">
        <v>8</v>
      </c>
      <c r="F20" s="121" t="s">
        <v>9</v>
      </c>
      <c r="G20" s="121" t="s">
        <v>159</v>
      </c>
      <c r="H20" s="121" t="s">
        <v>0</v>
      </c>
      <c r="I20" s="121" t="s">
        <v>9</v>
      </c>
      <c r="J20" s="121" t="s">
        <v>17</v>
      </c>
      <c r="K20" s="121" t="s">
        <v>0</v>
      </c>
      <c r="L20" s="121" t="s">
        <v>9</v>
      </c>
      <c r="M20" s="11" t="s">
        <v>160</v>
      </c>
      <c r="N20" s="121" t="s">
        <v>0</v>
      </c>
      <c r="O20" s="121" t="s">
        <v>18</v>
      </c>
      <c r="P20" s="121" t="s">
        <v>19</v>
      </c>
      <c r="Q20" s="121" t="s">
        <v>20</v>
      </c>
      <c r="R20" s="121" t="s">
        <v>21</v>
      </c>
      <c r="S20" s="121" t="s">
        <v>22</v>
      </c>
      <c r="T20" s="121" t="s">
        <v>23</v>
      </c>
      <c r="U20" s="121" t="s">
        <v>24</v>
      </c>
      <c r="V20" s="11" t="s">
        <v>25</v>
      </c>
      <c r="W20" s="11" t="s">
        <v>24</v>
      </c>
      <c r="X20" s="11" t="s">
        <v>26</v>
      </c>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42" t="s">
        <v>30</v>
      </c>
      <c r="B21" s="243"/>
      <c r="C21" s="243"/>
      <c r="D21" s="244"/>
      <c r="E21" s="124" t="s">
        <v>28</v>
      </c>
      <c r="F21" s="128"/>
      <c r="G21" s="12">
        <v>390.39</v>
      </c>
      <c r="H21" s="12">
        <f t="shared" ref="H21:H35" si="1">F21*G21</f>
        <v>0</v>
      </c>
      <c r="I21" s="128"/>
      <c r="J21" s="13">
        <v>358.81</v>
      </c>
      <c r="K21" s="13">
        <f t="shared" ref="K21:K43" si="2">I21*J21</f>
        <v>0</v>
      </c>
      <c r="L21" s="129"/>
      <c r="M21" s="13">
        <v>538.27</v>
      </c>
      <c r="N21" s="13">
        <f t="shared" ref="N21:N43" si="3">L21*M21</f>
        <v>0</v>
      </c>
      <c r="O21" s="107"/>
      <c r="P21" s="107"/>
      <c r="Q21" s="107"/>
      <c r="R21" s="107"/>
      <c r="S21" s="107"/>
      <c r="T21" s="107"/>
      <c r="U21" s="107"/>
      <c r="V21" s="15">
        <f t="shared" ref="V21:V43" si="4">+O21+P21+Q21+R21+S21+T21+U21-W21-X21</f>
        <v>0</v>
      </c>
      <c r="W21" s="107"/>
      <c r="X21" s="107"/>
      <c r="Y21" s="16"/>
      <c r="Z21" s="17"/>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row>
    <row r="22" spans="1:72" ht="15.75">
      <c r="A22" s="260" t="s">
        <v>163</v>
      </c>
      <c r="B22" s="260"/>
      <c r="C22" s="260"/>
      <c r="D22" s="260"/>
      <c r="E22" s="124" t="s">
        <v>28</v>
      </c>
      <c r="F22" s="128"/>
      <c r="G22" s="12">
        <v>317.98</v>
      </c>
      <c r="H22" s="12">
        <f t="shared" si="1"/>
        <v>0</v>
      </c>
      <c r="I22" s="128"/>
      <c r="J22" s="13">
        <v>326.25</v>
      </c>
      <c r="K22" s="13">
        <f t="shared" si="2"/>
        <v>0</v>
      </c>
      <c r="L22" s="129"/>
      <c r="M22" s="13">
        <v>489.37</v>
      </c>
      <c r="N22" s="13">
        <f t="shared" si="3"/>
        <v>0</v>
      </c>
      <c r="O22" s="107"/>
      <c r="P22" s="107"/>
      <c r="Q22" s="107"/>
      <c r="R22" s="107"/>
      <c r="S22" s="107"/>
      <c r="T22" s="107"/>
      <c r="U22" s="107"/>
      <c r="V22" s="15">
        <f t="shared" si="4"/>
        <v>0</v>
      </c>
      <c r="W22" s="107"/>
      <c r="X22" s="107"/>
      <c r="Y22" s="16" t="s">
        <v>168</v>
      </c>
      <c r="Z22" s="17"/>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row>
    <row r="23" spans="1:72" s="102" customFormat="1" ht="15.75">
      <c r="A23" s="242" t="s">
        <v>31</v>
      </c>
      <c r="B23" s="243"/>
      <c r="C23" s="243"/>
      <c r="D23" s="244"/>
      <c r="E23" s="124" t="s">
        <v>28</v>
      </c>
      <c r="F23" s="128">
        <f>9.5*5</f>
        <v>47.5</v>
      </c>
      <c r="G23" s="14">
        <v>390.39</v>
      </c>
      <c r="H23" s="12">
        <f t="shared" si="1"/>
        <v>18543.524999999998</v>
      </c>
      <c r="I23" s="128">
        <v>6</v>
      </c>
      <c r="J23" s="13">
        <v>358.81</v>
      </c>
      <c r="K23" s="13">
        <f t="shared" si="2"/>
        <v>2152.86</v>
      </c>
      <c r="L23" s="129"/>
      <c r="M23" s="13">
        <v>538.22</v>
      </c>
      <c r="N23" s="13">
        <f t="shared" si="3"/>
        <v>0</v>
      </c>
      <c r="O23" s="107"/>
      <c r="P23" s="107"/>
      <c r="Q23" s="107"/>
      <c r="R23" s="107"/>
      <c r="S23" s="107"/>
      <c r="T23" s="107"/>
      <c r="U23" s="107"/>
      <c r="V23" s="15">
        <f t="shared" si="4"/>
        <v>0</v>
      </c>
      <c r="W23" s="107"/>
      <c r="X23" s="107"/>
      <c r="Y23" s="7" t="s">
        <v>161</v>
      </c>
      <c r="Z23" s="101"/>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row>
    <row r="24" spans="1:72" s="106" customFormat="1" ht="15.75">
      <c r="A24" s="242" t="s">
        <v>32</v>
      </c>
      <c r="B24" s="243"/>
      <c r="C24" s="243"/>
      <c r="D24" s="244"/>
      <c r="E24" s="124" t="s">
        <v>28</v>
      </c>
      <c r="F24" s="128"/>
      <c r="G24" s="14">
        <v>317.98</v>
      </c>
      <c r="H24" s="12">
        <f t="shared" si="1"/>
        <v>0</v>
      </c>
      <c r="I24" s="128"/>
      <c r="J24" s="13">
        <v>244.27</v>
      </c>
      <c r="K24" s="13">
        <f t="shared" si="2"/>
        <v>0</v>
      </c>
      <c r="L24" s="129"/>
      <c r="M24" s="13">
        <v>489.37</v>
      </c>
      <c r="N24" s="13">
        <f t="shared" si="3"/>
        <v>0</v>
      </c>
      <c r="O24" s="107"/>
      <c r="P24" s="107"/>
      <c r="Q24" s="107"/>
      <c r="R24" s="107"/>
      <c r="S24" s="107"/>
      <c r="T24" s="107"/>
      <c r="U24" s="107"/>
      <c r="V24" s="15">
        <f t="shared" si="4"/>
        <v>0</v>
      </c>
      <c r="W24" s="107"/>
      <c r="X24" s="107"/>
      <c r="Y24" s="104" t="s">
        <v>162</v>
      </c>
      <c r="Z24" s="105"/>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c r="BN24" s="104"/>
      <c r="BO24" s="104"/>
      <c r="BP24" s="104"/>
      <c r="BQ24" s="104"/>
      <c r="BR24" s="104"/>
      <c r="BS24" s="104"/>
      <c r="BT24" s="104"/>
    </row>
    <row r="25" spans="1:72" ht="15.75">
      <c r="A25" s="242" t="s">
        <v>33</v>
      </c>
      <c r="B25" s="243"/>
      <c r="C25" s="243"/>
      <c r="D25" s="244"/>
      <c r="E25" s="124" t="s">
        <v>28</v>
      </c>
      <c r="F25" s="128"/>
      <c r="G25" s="14">
        <v>310.62</v>
      </c>
      <c r="H25" s="12">
        <f t="shared" si="1"/>
        <v>0</v>
      </c>
      <c r="I25" s="128"/>
      <c r="J25" s="13">
        <v>335</v>
      </c>
      <c r="K25" s="13">
        <f t="shared" si="2"/>
        <v>0</v>
      </c>
      <c r="L25" s="129"/>
      <c r="M25" s="13">
        <v>436.87</v>
      </c>
      <c r="N25" s="13">
        <f t="shared" si="3"/>
        <v>0</v>
      </c>
      <c r="O25" s="107"/>
      <c r="P25" s="107"/>
      <c r="Q25" s="107"/>
      <c r="R25" s="107"/>
      <c r="S25" s="107"/>
      <c r="T25" s="107"/>
      <c r="U25" s="107"/>
      <c r="V25" s="15">
        <f t="shared" si="4"/>
        <v>0</v>
      </c>
      <c r="W25" s="107"/>
      <c r="X25" s="107"/>
      <c r="Y25" s="16"/>
      <c r="Z25" s="17"/>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row>
    <row r="26" spans="1:72" s="100" customFormat="1" ht="15.75">
      <c r="A26" s="242" t="s">
        <v>34</v>
      </c>
      <c r="B26" s="243"/>
      <c r="C26" s="243"/>
      <c r="D26" s="244"/>
      <c r="E26" s="124" t="s">
        <v>28</v>
      </c>
      <c r="F26" s="128">
        <f>9.5*5</f>
        <v>47.5</v>
      </c>
      <c r="G26" s="14">
        <v>209.25</v>
      </c>
      <c r="H26" s="12">
        <f t="shared" si="1"/>
        <v>9939.375</v>
      </c>
      <c r="I26" s="128">
        <v>6</v>
      </c>
      <c r="J26" s="13">
        <v>221.7</v>
      </c>
      <c r="K26" s="13">
        <f t="shared" si="2"/>
        <v>1330.1999999999998</v>
      </c>
      <c r="L26" s="129"/>
      <c r="M26" s="13">
        <v>437.63</v>
      </c>
      <c r="N26" s="13">
        <f t="shared" si="3"/>
        <v>0</v>
      </c>
      <c r="O26" s="107"/>
      <c r="P26" s="107"/>
      <c r="Q26" s="107"/>
      <c r="R26" s="107"/>
      <c r="S26" s="107"/>
      <c r="T26" s="107"/>
      <c r="U26" s="107"/>
      <c r="V26" s="15">
        <f t="shared" si="4"/>
        <v>0</v>
      </c>
      <c r="W26" s="107"/>
      <c r="X26" s="107"/>
      <c r="Y26" s="16" t="s">
        <v>164</v>
      </c>
      <c r="Z26" s="17"/>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row>
    <row r="27" spans="1:72" s="106" customFormat="1" ht="15.75">
      <c r="A27" s="260" t="s">
        <v>128</v>
      </c>
      <c r="B27" s="260"/>
      <c r="C27" s="260"/>
      <c r="D27" s="260"/>
      <c r="E27" s="124" t="s">
        <v>28</v>
      </c>
      <c r="F27" s="128"/>
      <c r="G27" s="14">
        <v>237.68</v>
      </c>
      <c r="H27" s="12">
        <f t="shared" si="1"/>
        <v>0</v>
      </c>
      <c r="I27" s="128"/>
      <c r="J27" s="13">
        <v>277.97000000000003</v>
      </c>
      <c r="K27" s="13">
        <f t="shared" si="2"/>
        <v>0</v>
      </c>
      <c r="L27" s="129"/>
      <c r="M27" s="13">
        <v>538.84</v>
      </c>
      <c r="N27" s="13">
        <f t="shared" si="3"/>
        <v>0</v>
      </c>
      <c r="O27" s="107"/>
      <c r="P27" s="107"/>
      <c r="Q27" s="107"/>
      <c r="R27" s="107"/>
      <c r="S27" s="107"/>
      <c r="T27" s="108"/>
      <c r="U27" s="107"/>
      <c r="V27" s="15">
        <f t="shared" si="4"/>
        <v>0</v>
      </c>
      <c r="W27" s="107"/>
      <c r="X27" s="107"/>
      <c r="Y27" s="104"/>
      <c r="Z27" s="105"/>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04"/>
      <c r="BJ27" s="104"/>
      <c r="BK27" s="104"/>
      <c r="BL27" s="104"/>
      <c r="BM27" s="104"/>
      <c r="BN27" s="104"/>
      <c r="BO27" s="104"/>
      <c r="BP27" s="104"/>
      <c r="BQ27" s="104"/>
      <c r="BR27" s="104"/>
      <c r="BS27" s="104"/>
      <c r="BT27" s="104"/>
    </row>
    <row r="28" spans="1:72" ht="15.75">
      <c r="A28" s="242" t="s">
        <v>35</v>
      </c>
      <c r="B28" s="243"/>
      <c r="C28" s="243"/>
      <c r="D28" s="244"/>
      <c r="E28" s="124" t="s">
        <v>28</v>
      </c>
      <c r="F28" s="128"/>
      <c r="G28" s="14">
        <v>368.59</v>
      </c>
      <c r="H28" s="14">
        <f t="shared" si="1"/>
        <v>0</v>
      </c>
      <c r="I28" s="128"/>
      <c r="J28" s="13">
        <v>221.7</v>
      </c>
      <c r="K28" s="13">
        <f t="shared" si="2"/>
        <v>0</v>
      </c>
      <c r="L28" s="129"/>
      <c r="M28" s="13">
        <v>538.84</v>
      </c>
      <c r="N28" s="13">
        <f t="shared" si="3"/>
        <v>0</v>
      </c>
      <c r="O28" s="107"/>
      <c r="P28" s="107"/>
      <c r="Q28" s="107"/>
      <c r="R28" s="107"/>
      <c r="S28" s="107"/>
      <c r="T28" s="108"/>
      <c r="U28" s="107"/>
      <c r="V28" s="15">
        <f t="shared" si="4"/>
        <v>0</v>
      </c>
      <c r="W28" s="107"/>
      <c r="X28" s="107"/>
      <c r="Y28" s="16"/>
      <c r="Z28" s="17"/>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row>
    <row r="29" spans="1:72" s="106" customFormat="1" ht="15.75">
      <c r="A29" s="260" t="s">
        <v>129</v>
      </c>
      <c r="B29" s="260"/>
      <c r="C29" s="260"/>
      <c r="D29" s="260"/>
      <c r="E29" s="124" t="s">
        <v>28</v>
      </c>
      <c r="F29" s="128">
        <f>9.5*5</f>
        <v>47.5</v>
      </c>
      <c r="G29" s="14">
        <v>143</v>
      </c>
      <c r="H29" s="14">
        <f t="shared" si="1"/>
        <v>6792.5</v>
      </c>
      <c r="I29" s="128">
        <v>6</v>
      </c>
      <c r="J29" s="13">
        <v>165</v>
      </c>
      <c r="K29" s="13">
        <f t="shared" si="2"/>
        <v>990</v>
      </c>
      <c r="L29" s="129"/>
      <c r="M29" s="13">
        <v>277.56</v>
      </c>
      <c r="N29" s="13">
        <f t="shared" si="3"/>
        <v>0</v>
      </c>
      <c r="O29" s="107"/>
      <c r="P29" s="107"/>
      <c r="Q29" s="107"/>
      <c r="R29" s="107"/>
      <c r="S29" s="107"/>
      <c r="T29" s="108"/>
      <c r="U29" s="107"/>
      <c r="V29" s="15">
        <f t="shared" si="4"/>
        <v>0</v>
      </c>
      <c r="W29" s="107"/>
      <c r="X29" s="107"/>
      <c r="Y29" s="104"/>
      <c r="Z29" s="105"/>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c r="BO29" s="104"/>
      <c r="BP29" s="104"/>
      <c r="BQ29" s="104"/>
      <c r="BR29" s="104"/>
      <c r="BS29" s="104"/>
      <c r="BT29" s="104"/>
    </row>
    <row r="30" spans="1:72" s="100" customFormat="1" ht="15.75">
      <c r="A30" s="260" t="s">
        <v>36</v>
      </c>
      <c r="B30" s="260"/>
      <c r="C30" s="260"/>
      <c r="D30" s="260"/>
      <c r="E30" s="124" t="s">
        <v>28</v>
      </c>
      <c r="F30" s="128"/>
      <c r="G30" s="14">
        <v>190.25</v>
      </c>
      <c r="H30" s="14">
        <f t="shared" si="1"/>
        <v>0</v>
      </c>
      <c r="I30" s="128"/>
      <c r="J30" s="13">
        <v>221.7</v>
      </c>
      <c r="K30" s="13">
        <f t="shared" si="2"/>
        <v>0</v>
      </c>
      <c r="L30" s="129"/>
      <c r="M30" s="13">
        <v>297.41000000000003</v>
      </c>
      <c r="N30" s="13">
        <f t="shared" si="3"/>
        <v>0</v>
      </c>
      <c r="O30" s="107"/>
      <c r="P30" s="107"/>
      <c r="Q30" s="107"/>
      <c r="R30" s="107"/>
      <c r="S30" s="107"/>
      <c r="T30" s="108"/>
      <c r="U30" s="107"/>
      <c r="V30" s="15">
        <f t="shared" si="4"/>
        <v>0</v>
      </c>
      <c r="W30" s="107"/>
      <c r="X30" s="107"/>
      <c r="Y30" s="16"/>
      <c r="Z30" s="17"/>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row>
    <row r="31" spans="1:72" s="100" customFormat="1" ht="15.75">
      <c r="A31" s="260" t="s">
        <v>37</v>
      </c>
      <c r="B31" s="260"/>
      <c r="C31" s="260"/>
      <c r="D31" s="260"/>
      <c r="E31" s="124" t="s">
        <v>28</v>
      </c>
      <c r="F31" s="128">
        <f>9.5*5</f>
        <v>47.5</v>
      </c>
      <c r="G31" s="14">
        <v>119.54</v>
      </c>
      <c r="H31" s="12">
        <f t="shared" si="1"/>
        <v>5678.1500000000005</v>
      </c>
      <c r="I31" s="128">
        <v>6</v>
      </c>
      <c r="J31" s="13">
        <v>137.91999999999999</v>
      </c>
      <c r="K31" s="13">
        <f>I31*J31</f>
        <v>827.52</v>
      </c>
      <c r="L31" s="129"/>
      <c r="M31" s="13">
        <v>0</v>
      </c>
      <c r="N31" s="13">
        <f t="shared" si="3"/>
        <v>0</v>
      </c>
      <c r="O31" s="107"/>
      <c r="P31" s="107"/>
      <c r="Q31" s="107"/>
      <c r="R31" s="107"/>
      <c r="S31" s="107"/>
      <c r="T31" s="108"/>
      <c r="U31" s="107"/>
      <c r="V31" s="15">
        <f t="shared" si="4"/>
        <v>0</v>
      </c>
      <c r="W31" s="107"/>
      <c r="X31" s="107"/>
      <c r="Y31" s="16" t="s">
        <v>166</v>
      </c>
      <c r="Z31" s="17"/>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row>
    <row r="32" spans="1:72" ht="15.75">
      <c r="A32" s="260" t="s">
        <v>38</v>
      </c>
      <c r="B32" s="260"/>
      <c r="C32" s="260"/>
      <c r="D32" s="260"/>
      <c r="E32" s="124" t="s">
        <v>28</v>
      </c>
      <c r="F32" s="128"/>
      <c r="G32" s="14">
        <v>119.54</v>
      </c>
      <c r="H32" s="12">
        <f t="shared" si="1"/>
        <v>0</v>
      </c>
      <c r="I32" s="128"/>
      <c r="J32" s="13">
        <v>137.91999999999999</v>
      </c>
      <c r="K32" s="13">
        <f>I32*J32</f>
        <v>0</v>
      </c>
      <c r="L32" s="129"/>
      <c r="M32" s="13">
        <v>240.95</v>
      </c>
      <c r="N32" s="13">
        <f t="shared" si="3"/>
        <v>0</v>
      </c>
      <c r="O32" s="107"/>
      <c r="P32" s="107"/>
      <c r="Q32" s="107"/>
      <c r="R32" s="107"/>
      <c r="S32" s="107"/>
      <c r="T32" s="108"/>
      <c r="U32" s="107"/>
      <c r="V32" s="15">
        <f t="shared" si="4"/>
        <v>0</v>
      </c>
      <c r="W32" s="107"/>
      <c r="X32" s="107"/>
      <c r="Y32" s="16" t="s">
        <v>165</v>
      </c>
      <c r="Z32" s="17"/>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row>
    <row r="33" spans="1:72" ht="15.75">
      <c r="A33" s="260" t="s">
        <v>39</v>
      </c>
      <c r="B33" s="260"/>
      <c r="C33" s="260"/>
      <c r="D33" s="260"/>
      <c r="E33" s="124" t="s">
        <v>28</v>
      </c>
      <c r="F33" s="128"/>
      <c r="G33" s="14">
        <v>106.45</v>
      </c>
      <c r="H33" s="14">
        <f t="shared" si="1"/>
        <v>0</v>
      </c>
      <c r="I33" s="128"/>
      <c r="J33" s="13">
        <v>137.91999999999999</v>
      </c>
      <c r="K33" s="13">
        <f t="shared" si="2"/>
        <v>0</v>
      </c>
      <c r="L33" s="129"/>
      <c r="M33" s="13">
        <v>260.95</v>
      </c>
      <c r="N33" s="13">
        <f t="shared" si="3"/>
        <v>0</v>
      </c>
      <c r="O33" s="107"/>
      <c r="P33" s="107"/>
      <c r="Q33" s="107"/>
      <c r="R33" s="107"/>
      <c r="S33" s="107"/>
      <c r="T33" s="108"/>
      <c r="U33" s="107"/>
      <c r="V33" s="15">
        <f t="shared" si="4"/>
        <v>0</v>
      </c>
      <c r="W33" s="107"/>
      <c r="X33" s="107"/>
      <c r="Y33" s="16"/>
      <c r="Z33" s="17"/>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row>
    <row r="34" spans="1:72" s="100" customFormat="1" ht="15.75">
      <c r="A34" s="242" t="s">
        <v>40</v>
      </c>
      <c r="B34" s="243"/>
      <c r="C34" s="243"/>
      <c r="D34" s="244"/>
      <c r="E34" s="124" t="s">
        <v>28</v>
      </c>
      <c r="F34" s="128"/>
      <c r="G34" s="14">
        <v>106.45</v>
      </c>
      <c r="H34" s="14">
        <f t="shared" si="1"/>
        <v>0</v>
      </c>
      <c r="I34" s="128"/>
      <c r="J34" s="13">
        <v>122.4</v>
      </c>
      <c r="K34" s="13">
        <f t="shared" si="2"/>
        <v>0</v>
      </c>
      <c r="L34" s="129"/>
      <c r="M34" s="13"/>
      <c r="N34" s="13">
        <f t="shared" si="3"/>
        <v>0</v>
      </c>
      <c r="O34" s="107"/>
      <c r="P34" s="107"/>
      <c r="Q34" s="107"/>
      <c r="R34" s="107"/>
      <c r="S34" s="107"/>
      <c r="T34" s="108"/>
      <c r="U34" s="107"/>
      <c r="V34" s="15">
        <f t="shared" si="4"/>
        <v>0</v>
      </c>
      <c r="W34" s="107"/>
      <c r="X34" s="107"/>
      <c r="Y34" s="3"/>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s="100" customFormat="1" ht="15.75">
      <c r="A35" s="242" t="s">
        <v>41</v>
      </c>
      <c r="B35" s="243"/>
      <c r="C35" s="243"/>
      <c r="D35" s="244"/>
      <c r="E35" s="124" t="s">
        <v>28</v>
      </c>
      <c r="F35" s="128"/>
      <c r="G35" s="14">
        <v>106.54</v>
      </c>
      <c r="H35" s="14">
        <f t="shared" si="1"/>
        <v>0</v>
      </c>
      <c r="I35" s="128"/>
      <c r="J35" s="13">
        <v>122.4</v>
      </c>
      <c r="K35" s="13">
        <f t="shared" si="2"/>
        <v>0</v>
      </c>
      <c r="L35" s="129"/>
      <c r="M35" s="13">
        <v>198.17</v>
      </c>
      <c r="N35" s="13">
        <f t="shared" si="3"/>
        <v>0</v>
      </c>
      <c r="O35" s="107"/>
      <c r="P35" s="107"/>
      <c r="Q35" s="107"/>
      <c r="R35" s="107"/>
      <c r="S35" s="107"/>
      <c r="T35" s="107"/>
      <c r="U35" s="107"/>
      <c r="V35" s="15">
        <f t="shared" si="4"/>
        <v>0</v>
      </c>
      <c r="W35" s="107"/>
      <c r="X35" s="107"/>
      <c r="Y35" s="16" t="s">
        <v>167</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ht="15.75">
      <c r="A36" s="242" t="s">
        <v>42</v>
      </c>
      <c r="B36" s="243"/>
      <c r="C36" s="243"/>
      <c r="D36" s="244"/>
      <c r="E36" s="124" t="s">
        <v>28</v>
      </c>
      <c r="F36" s="128"/>
      <c r="G36" s="14">
        <v>100.42</v>
      </c>
      <c r="H36" s="14">
        <f>F36*G36</f>
        <v>0</v>
      </c>
      <c r="I36" s="128"/>
      <c r="J36" s="13">
        <v>122.4</v>
      </c>
      <c r="K36" s="13">
        <f t="shared" si="2"/>
        <v>0</v>
      </c>
      <c r="L36" s="129"/>
      <c r="M36" s="13">
        <v>0</v>
      </c>
      <c r="N36" s="13">
        <f t="shared" si="3"/>
        <v>0</v>
      </c>
      <c r="O36" s="109"/>
      <c r="P36" s="109"/>
      <c r="Q36" s="109"/>
      <c r="R36" s="109"/>
      <c r="S36" s="109"/>
      <c r="T36" s="109"/>
      <c r="U36" s="107"/>
      <c r="V36" s="15">
        <f t="shared" si="4"/>
        <v>0</v>
      </c>
      <c r="W36" s="107"/>
      <c r="X36" s="107"/>
      <c r="Y36" s="16"/>
      <c r="Z36" s="17"/>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row>
    <row r="37" spans="1:72" ht="15.75">
      <c r="A37" s="167" t="s">
        <v>169</v>
      </c>
      <c r="B37" s="168"/>
      <c r="C37" s="168"/>
      <c r="D37" s="169"/>
      <c r="E37" s="124" t="s">
        <v>28</v>
      </c>
      <c r="F37" s="128"/>
      <c r="G37" s="12">
        <v>209.25</v>
      </c>
      <c r="H37" s="12">
        <f t="shared" ref="H37:H43" si="5">F37*G37</f>
        <v>0</v>
      </c>
      <c r="I37" s="128"/>
      <c r="J37" s="13">
        <v>406</v>
      </c>
      <c r="K37" s="13">
        <f t="shared" si="2"/>
        <v>0</v>
      </c>
      <c r="L37" s="129"/>
      <c r="M37" s="13">
        <v>564.86</v>
      </c>
      <c r="N37" s="13">
        <f t="shared" si="3"/>
        <v>0</v>
      </c>
      <c r="O37" s="109"/>
      <c r="P37" s="109"/>
      <c r="Q37" s="109"/>
      <c r="R37" s="109"/>
      <c r="S37" s="109"/>
      <c r="T37" s="109"/>
      <c r="U37" s="107"/>
      <c r="V37" s="15">
        <v>0</v>
      </c>
      <c r="W37" s="107"/>
      <c r="X37" s="107"/>
      <c r="Y37" s="16" t="s">
        <v>170</v>
      </c>
      <c r="Z37" s="17"/>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row>
    <row r="38" spans="1:72" ht="15.75">
      <c r="A38" s="260" t="s">
        <v>27</v>
      </c>
      <c r="B38" s="260"/>
      <c r="C38" s="260"/>
      <c r="D38" s="260"/>
      <c r="E38" s="124" t="s">
        <v>28</v>
      </c>
      <c r="F38" s="128"/>
      <c r="G38" s="12">
        <v>0</v>
      </c>
      <c r="H38" s="12">
        <f t="shared" si="5"/>
        <v>0</v>
      </c>
      <c r="I38" s="128"/>
      <c r="J38" s="13">
        <v>0</v>
      </c>
      <c r="K38" s="13">
        <f t="shared" si="2"/>
        <v>0</v>
      </c>
      <c r="L38" s="129"/>
      <c r="M38" s="13">
        <v>0</v>
      </c>
      <c r="N38" s="13">
        <f t="shared" si="3"/>
        <v>0</v>
      </c>
      <c r="O38" s="107"/>
      <c r="P38" s="107"/>
      <c r="Q38" s="107"/>
      <c r="R38" s="107"/>
      <c r="S38" s="107"/>
      <c r="T38" s="107"/>
      <c r="U38" s="107"/>
      <c r="V38" s="15">
        <f>+O38+P38+Q38+R38+S38+T38+U38-W38-X38</f>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ht="15.75">
      <c r="A39" s="260" t="s">
        <v>29</v>
      </c>
      <c r="B39" s="260"/>
      <c r="C39" s="260"/>
      <c r="D39" s="260"/>
      <c r="E39" s="124" t="s">
        <v>28</v>
      </c>
      <c r="F39" s="128"/>
      <c r="G39" s="12">
        <v>339.75</v>
      </c>
      <c r="H39" s="12">
        <f t="shared" si="5"/>
        <v>0</v>
      </c>
      <c r="I39" s="128"/>
      <c r="J39" s="13">
        <v>325.79000000000002</v>
      </c>
      <c r="K39" s="13">
        <f t="shared" si="2"/>
        <v>0</v>
      </c>
      <c r="L39" s="129"/>
      <c r="M39" s="13">
        <v>488.68</v>
      </c>
      <c r="N39" s="13">
        <f t="shared" si="3"/>
        <v>0</v>
      </c>
      <c r="O39" s="107"/>
      <c r="P39" s="107"/>
      <c r="Q39" s="107"/>
      <c r="R39" s="107"/>
      <c r="S39" s="107"/>
      <c r="T39" s="107"/>
      <c r="U39" s="107"/>
      <c r="V39" s="15">
        <f>+O39+P39+Q39+R39+S39+T39+U39-W39-X39</f>
        <v>0</v>
      </c>
      <c r="W39" s="107"/>
      <c r="X39" s="107"/>
      <c r="Y39" s="16"/>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ht="15.75">
      <c r="A40" s="242" t="s">
        <v>43</v>
      </c>
      <c r="B40" s="243"/>
      <c r="C40" s="243"/>
      <c r="D40" s="244"/>
      <c r="E40" s="124" t="s">
        <v>28</v>
      </c>
      <c r="F40" s="128"/>
      <c r="G40" s="12">
        <v>339.75</v>
      </c>
      <c r="H40" s="12">
        <f t="shared" si="5"/>
        <v>0</v>
      </c>
      <c r="I40" s="128"/>
      <c r="J40" s="13">
        <v>325.79000000000002</v>
      </c>
      <c r="K40" s="13">
        <f t="shared" si="2"/>
        <v>0</v>
      </c>
      <c r="L40" s="129"/>
      <c r="M40" s="13">
        <v>488.68</v>
      </c>
      <c r="N40" s="13">
        <f t="shared" si="3"/>
        <v>0</v>
      </c>
      <c r="O40" s="107"/>
      <c r="P40" s="107"/>
      <c r="Q40" s="107"/>
      <c r="R40" s="107"/>
      <c r="S40" s="107"/>
      <c r="T40" s="107"/>
      <c r="U40" s="107"/>
      <c r="V40" s="15">
        <f t="shared" si="4"/>
        <v>0</v>
      </c>
      <c r="W40" s="107"/>
      <c r="X40" s="107"/>
      <c r="Y40" s="16"/>
      <c r="Z40" s="17"/>
      <c r="AA40" s="16"/>
      <c r="AB40" s="16"/>
      <c r="AC40" s="16"/>
      <c r="AD40" s="16"/>
      <c r="AE40" s="16"/>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row>
    <row r="41" spans="1:72" ht="15.75">
      <c r="A41" s="242" t="s">
        <v>44</v>
      </c>
      <c r="B41" s="243"/>
      <c r="C41" s="243"/>
      <c r="D41" s="244"/>
      <c r="E41" s="124" t="s">
        <v>28</v>
      </c>
      <c r="F41" s="128"/>
      <c r="G41" s="12">
        <v>339.75</v>
      </c>
      <c r="H41" s="12">
        <f t="shared" si="5"/>
        <v>0</v>
      </c>
      <c r="I41" s="128"/>
      <c r="J41" s="13">
        <v>325.79000000000002</v>
      </c>
      <c r="K41" s="13">
        <f t="shared" si="2"/>
        <v>0</v>
      </c>
      <c r="L41" s="129"/>
      <c r="M41" s="13">
        <v>488.68</v>
      </c>
      <c r="N41" s="13">
        <f t="shared" si="3"/>
        <v>0</v>
      </c>
      <c r="O41" s="107"/>
      <c r="P41" s="107"/>
      <c r="Q41" s="107"/>
      <c r="R41" s="107"/>
      <c r="S41" s="107"/>
      <c r="T41" s="107"/>
      <c r="U41" s="107"/>
      <c r="V41" s="15">
        <f t="shared" si="4"/>
        <v>0</v>
      </c>
      <c r="W41" s="107"/>
      <c r="X41" s="107"/>
      <c r="Y41" s="1"/>
      <c r="Z41" s="120"/>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row>
    <row r="42" spans="1:72" ht="15.75">
      <c r="A42" s="242" t="s">
        <v>45</v>
      </c>
      <c r="B42" s="243"/>
      <c r="C42" s="243"/>
      <c r="D42" s="244"/>
      <c r="E42" s="124" t="s">
        <v>28</v>
      </c>
      <c r="F42" s="128"/>
      <c r="G42" s="14">
        <v>650</v>
      </c>
      <c r="H42" s="14">
        <f t="shared" si="5"/>
        <v>0</v>
      </c>
      <c r="I42" s="128"/>
      <c r="J42" s="13">
        <f>G42*1.5</f>
        <v>975</v>
      </c>
      <c r="K42" s="13">
        <f t="shared" si="2"/>
        <v>0</v>
      </c>
      <c r="L42" s="129"/>
      <c r="M42" s="13">
        <v>1747.46</v>
      </c>
      <c r="N42" s="13">
        <f t="shared" si="3"/>
        <v>0</v>
      </c>
      <c r="O42" s="107"/>
      <c r="P42" s="107"/>
      <c r="Q42" s="107"/>
      <c r="R42" s="107"/>
      <c r="S42" s="107"/>
      <c r="T42" s="107"/>
      <c r="U42" s="107"/>
      <c r="V42" s="15">
        <f t="shared" si="4"/>
        <v>0</v>
      </c>
      <c r="W42" s="107"/>
      <c r="X42" s="107"/>
      <c r="Y42" s="1"/>
      <c r="Z42" s="120"/>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row>
    <row r="43" spans="1:72" ht="15.75">
      <c r="A43" s="242" t="s">
        <v>46</v>
      </c>
      <c r="B43" s="243"/>
      <c r="C43" s="243"/>
      <c r="D43" s="244"/>
      <c r="E43" s="124" t="s">
        <v>28</v>
      </c>
      <c r="F43" s="128"/>
      <c r="G43" s="14"/>
      <c r="H43" s="14">
        <f t="shared" si="5"/>
        <v>0</v>
      </c>
      <c r="I43" s="128"/>
      <c r="J43" s="13">
        <f t="shared" ref="J43" si="6">G43*1.5</f>
        <v>0</v>
      </c>
      <c r="K43" s="13">
        <f t="shared" si="2"/>
        <v>0</v>
      </c>
      <c r="L43" s="129"/>
      <c r="M43" s="13">
        <f t="shared" ref="M43" si="7">G43*2.25</f>
        <v>0</v>
      </c>
      <c r="N43" s="13">
        <f t="shared" si="3"/>
        <v>0</v>
      </c>
      <c r="O43" s="107"/>
      <c r="P43" s="107"/>
      <c r="Q43" s="107"/>
      <c r="R43" s="107"/>
      <c r="S43" s="107"/>
      <c r="T43" s="107"/>
      <c r="U43" s="107"/>
      <c r="V43" s="15">
        <f t="shared" si="4"/>
        <v>0</v>
      </c>
      <c r="W43" s="107"/>
      <c r="X43" s="107"/>
      <c r="Y43" s="1"/>
      <c r="Z43" s="120"/>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row>
    <row r="44" spans="1:72" ht="15.75">
      <c r="A44" s="7"/>
      <c r="B44" s="7"/>
      <c r="C44" s="7"/>
      <c r="D44" s="7"/>
      <c r="E44" s="7"/>
      <c r="F44" s="7">
        <f>V44</f>
        <v>0</v>
      </c>
      <c r="G44" s="6" t="s">
        <v>47</v>
      </c>
      <c r="H44" s="19">
        <f>SUM(H21:H43)</f>
        <v>40953.549999999996</v>
      </c>
      <c r="I44" s="103"/>
      <c r="J44" s="6" t="s">
        <v>48</v>
      </c>
      <c r="K44" s="6">
        <f>SUM(K21:K43)</f>
        <v>5300.58</v>
      </c>
      <c r="L44" s="145"/>
      <c r="M44" s="21" t="s">
        <v>48</v>
      </c>
      <c r="N44" s="6">
        <f>SUM(N21:N43)</f>
        <v>0</v>
      </c>
      <c r="O44" s="16"/>
      <c r="P44" s="16"/>
      <c r="Q44" s="16"/>
      <c r="R44" s="16"/>
      <c r="S44" s="16"/>
      <c r="T44" s="16"/>
      <c r="U44" s="16"/>
      <c r="V44" s="16"/>
      <c r="W44" s="16"/>
      <c r="X44" s="16"/>
      <c r="Y44" s="1"/>
      <c r="Z44" s="120"/>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row>
    <row r="45" spans="1:72" ht="15.75">
      <c r="A45" s="7"/>
      <c r="B45" s="7"/>
      <c r="C45" s="7"/>
      <c r="D45" s="7"/>
      <c r="E45" s="7"/>
      <c r="F45" s="7"/>
      <c r="G45" s="6" t="s">
        <v>49</v>
      </c>
      <c r="H45" s="19">
        <f>H44+K44+N44</f>
        <v>46254.13</v>
      </c>
      <c r="I45" s="22"/>
      <c r="J45" s="22"/>
      <c r="K45" s="22"/>
      <c r="L45" s="7"/>
      <c r="M45" s="23"/>
      <c r="N45" s="22"/>
      <c r="O45" s="16"/>
      <c r="P45" s="16"/>
      <c r="Q45" s="16"/>
      <c r="R45" s="16"/>
      <c r="S45" s="16"/>
      <c r="T45" s="16"/>
      <c r="U45" s="16"/>
      <c r="V45" s="16"/>
      <c r="W45" s="16"/>
      <c r="X45" s="16"/>
      <c r="Y45" s="1"/>
      <c r="Z45" s="120"/>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row>
    <row r="46" spans="1:72" ht="15.75">
      <c r="A46" s="281" t="s">
        <v>50</v>
      </c>
      <c r="B46" s="281"/>
      <c r="C46" s="281"/>
      <c r="D46" s="281"/>
      <c r="E46" s="24"/>
      <c r="F46" s="25"/>
      <c r="G46" s="26" t="s">
        <v>51</v>
      </c>
      <c r="H46" s="6">
        <f>+H45*0.06</f>
        <v>2775.2477999999996</v>
      </c>
      <c r="I46" s="22"/>
      <c r="J46" s="7"/>
      <c r="K46" s="7"/>
      <c r="L46" s="7"/>
      <c r="M46" s="7"/>
      <c r="N46" s="7"/>
      <c r="O46" s="16"/>
      <c r="P46" s="16"/>
      <c r="Q46" s="16"/>
      <c r="R46" s="16"/>
      <c r="S46" s="16"/>
      <c r="T46" s="16"/>
      <c r="U46" s="16"/>
      <c r="V46" s="16"/>
      <c r="W46" s="16"/>
      <c r="X46" s="16"/>
      <c r="Y46" s="1"/>
      <c r="Z46" s="120"/>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row>
    <row r="47" spans="1:72" ht="15.75">
      <c r="A47" s="173"/>
      <c r="B47" s="173"/>
      <c r="C47" s="173"/>
      <c r="D47" s="173"/>
      <c r="E47" s="7"/>
      <c r="F47" s="7"/>
      <c r="G47" s="176"/>
      <c r="H47" s="22"/>
      <c r="I47" s="174"/>
      <c r="J47" s="7"/>
      <c r="K47" s="7"/>
      <c r="L47" s="7"/>
      <c r="M47" s="7"/>
      <c r="N47" s="7"/>
      <c r="O47" s="16"/>
      <c r="P47" s="16"/>
      <c r="Q47" s="16"/>
      <c r="R47" s="16"/>
      <c r="S47" s="16"/>
      <c r="T47" s="16"/>
      <c r="U47" s="16"/>
      <c r="V47" s="16"/>
      <c r="W47" s="16"/>
      <c r="X47" s="16"/>
      <c r="Y47" s="1"/>
      <c r="Z47" s="120"/>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row>
    <row r="48" spans="1:72" ht="15.75">
      <c r="A48" s="37"/>
      <c r="B48" s="37"/>
      <c r="C48" s="37"/>
      <c r="D48" s="37"/>
      <c r="E48" s="7"/>
      <c r="F48" s="7"/>
      <c r="G48" s="176"/>
      <c r="H48" s="22"/>
      <c r="I48" s="22"/>
      <c r="J48" s="7"/>
      <c r="K48" s="7"/>
      <c r="L48" s="7"/>
      <c r="M48" s="7"/>
      <c r="N48" s="7"/>
      <c r="O48" s="16"/>
      <c r="P48" s="16"/>
      <c r="Q48" s="16"/>
      <c r="R48" s="16"/>
      <c r="S48" s="16"/>
      <c r="T48" s="16"/>
      <c r="U48" s="16"/>
      <c r="V48" s="16"/>
      <c r="W48" s="16"/>
      <c r="X48" s="16"/>
      <c r="Y48" s="1"/>
      <c r="Z48" s="120"/>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row>
    <row r="49" spans="1:72" ht="15.75">
      <c r="A49" s="262" t="s">
        <v>52</v>
      </c>
      <c r="B49" s="262"/>
      <c r="C49" s="262"/>
      <c r="D49" s="262"/>
      <c r="E49" s="7"/>
      <c r="F49" s="7"/>
      <c r="G49" s="38"/>
      <c r="H49" s="22"/>
      <c r="I49" s="22"/>
      <c r="J49" s="7"/>
      <c r="K49" s="7"/>
      <c r="L49" s="7"/>
      <c r="M49" s="7"/>
      <c r="N49" s="7"/>
      <c r="O49" s="16"/>
      <c r="P49" s="16"/>
      <c r="Q49" s="16"/>
      <c r="R49" s="16"/>
      <c r="S49" s="16"/>
      <c r="T49" s="16"/>
      <c r="U49" s="16"/>
      <c r="V49" s="16"/>
      <c r="W49" s="16"/>
      <c r="X49" s="16"/>
      <c r="Y49" s="1"/>
      <c r="Z49" s="120"/>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row>
    <row r="50" spans="1:72" ht="15.75">
      <c r="A50" s="255" t="s">
        <v>7</v>
      </c>
      <c r="B50" s="255"/>
      <c r="C50" s="255"/>
      <c r="D50" s="255"/>
      <c r="E50" s="28" t="s">
        <v>8</v>
      </c>
      <c r="F50" s="175" t="s">
        <v>9</v>
      </c>
      <c r="G50" s="175" t="s">
        <v>10</v>
      </c>
      <c r="H50" s="175" t="s">
        <v>0</v>
      </c>
      <c r="I50" s="38"/>
      <c r="J50" s="118" t="s">
        <v>53</v>
      </c>
      <c r="K50" s="118" t="s">
        <v>54</v>
      </c>
      <c r="L50" s="118" t="s">
        <v>55</v>
      </c>
      <c r="M50" s="118" t="s">
        <v>56</v>
      </c>
      <c r="N50" s="16"/>
      <c r="O50" s="16"/>
      <c r="P50" s="16"/>
      <c r="Q50" s="16"/>
      <c r="R50" s="16"/>
      <c r="S50" s="16"/>
      <c r="T50" s="16"/>
      <c r="U50" s="16"/>
      <c r="V50" s="16"/>
      <c r="W50" s="16"/>
      <c r="X50" s="16"/>
      <c r="Y50" s="1"/>
      <c r="Z50" s="120"/>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row>
    <row r="51" spans="1:72" ht="33.6" customHeight="1">
      <c r="A51" s="257" t="s">
        <v>133</v>
      </c>
      <c r="B51" s="258"/>
      <c r="C51" s="258"/>
      <c r="D51" s="258"/>
      <c r="E51" s="31" t="s">
        <v>57</v>
      </c>
      <c r="F51" s="146">
        <v>0</v>
      </c>
      <c r="G51" s="127">
        <v>150</v>
      </c>
      <c r="H51" s="127">
        <f t="shared" ref="H51:H57" si="8">F51*G51</f>
        <v>0</v>
      </c>
      <c r="I51" s="30"/>
      <c r="J51" s="31"/>
      <c r="K51" s="31"/>
      <c r="L51" s="31"/>
      <c r="M51" s="31">
        <f>J51+K51+L51</f>
        <v>0</v>
      </c>
      <c r="N51" s="16"/>
      <c r="O51" s="16"/>
      <c r="P51" s="16"/>
      <c r="Q51" s="16"/>
      <c r="R51" s="16"/>
      <c r="S51" s="16"/>
      <c r="T51" s="16"/>
      <c r="U51" s="16"/>
      <c r="V51" s="16"/>
      <c r="W51" s="16"/>
      <c r="X51" s="16"/>
      <c r="Y51" s="1"/>
      <c r="Z51" s="120"/>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row>
    <row r="52" spans="1:72" ht="33.6" customHeight="1">
      <c r="A52" s="257" t="s">
        <v>134</v>
      </c>
      <c r="B52" s="258"/>
      <c r="C52" s="258"/>
      <c r="D52" s="258"/>
      <c r="E52" s="31" t="s">
        <v>57</v>
      </c>
      <c r="F52" s="146">
        <v>0</v>
      </c>
      <c r="G52" s="127">
        <v>150</v>
      </c>
      <c r="H52" s="127">
        <f t="shared" si="8"/>
        <v>0</v>
      </c>
      <c r="I52" s="30"/>
      <c r="J52" s="31"/>
      <c r="K52" s="31"/>
      <c r="L52" s="31"/>
      <c r="M52" s="31">
        <f>J52+K52+L52</f>
        <v>0</v>
      </c>
      <c r="N52" s="16"/>
      <c r="O52" s="16"/>
      <c r="P52" s="16"/>
      <c r="Q52" s="16"/>
      <c r="R52" s="16"/>
      <c r="S52" s="16"/>
      <c r="T52" s="16"/>
      <c r="U52" s="16"/>
      <c r="V52" s="16"/>
      <c r="W52" s="16"/>
      <c r="X52" s="16"/>
      <c r="Y52" s="1"/>
      <c r="Z52" s="120"/>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row>
    <row r="53" spans="1:72" ht="33.6" customHeight="1">
      <c r="A53" s="257" t="s">
        <v>58</v>
      </c>
      <c r="B53" s="258"/>
      <c r="C53" s="258"/>
      <c r="D53" s="258"/>
      <c r="E53" s="31" t="s">
        <v>57</v>
      </c>
      <c r="F53" s="146">
        <v>0</v>
      </c>
      <c r="G53" s="127">
        <v>60</v>
      </c>
      <c r="H53" s="127">
        <f t="shared" si="8"/>
        <v>0</v>
      </c>
      <c r="I53" s="30"/>
      <c r="J53" s="31"/>
      <c r="K53" s="31"/>
      <c r="L53" s="31"/>
      <c r="M53" s="31">
        <f>J53+K53+L53</f>
        <v>0</v>
      </c>
      <c r="N53" s="16"/>
      <c r="O53" s="16"/>
      <c r="P53" s="16"/>
      <c r="Q53" s="16"/>
      <c r="R53" s="16"/>
      <c r="S53" s="16"/>
      <c r="T53" s="16"/>
      <c r="U53" s="16"/>
      <c r="V53" s="16"/>
      <c r="W53" s="16"/>
      <c r="X53" s="16"/>
      <c r="Y53" s="1"/>
      <c r="Z53" s="120"/>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row>
    <row r="54" spans="1:72" ht="33.6" customHeight="1">
      <c r="A54" s="257" t="s">
        <v>135</v>
      </c>
      <c r="B54" s="258"/>
      <c r="C54" s="258"/>
      <c r="D54" s="258"/>
      <c r="E54" s="31" t="s">
        <v>57</v>
      </c>
      <c r="F54" s="146">
        <v>0</v>
      </c>
      <c r="G54" s="127">
        <v>120</v>
      </c>
      <c r="H54" s="127">
        <f t="shared" si="8"/>
        <v>0</v>
      </c>
      <c r="I54" s="30"/>
      <c r="J54" s="31"/>
      <c r="K54" s="31"/>
      <c r="L54" s="31"/>
      <c r="M54" s="31">
        <f>J54+K54+L54</f>
        <v>0</v>
      </c>
      <c r="N54" s="16"/>
      <c r="O54" s="16"/>
      <c r="P54" s="16"/>
      <c r="Q54" s="16"/>
      <c r="R54" s="16"/>
      <c r="S54" s="16"/>
      <c r="T54" s="16"/>
      <c r="U54" s="16"/>
      <c r="V54" s="16"/>
      <c r="W54" s="16"/>
      <c r="X54" s="16"/>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33.6" customHeight="1">
      <c r="A55" s="257"/>
      <c r="B55" s="258"/>
      <c r="C55" s="258"/>
      <c r="D55" s="258"/>
      <c r="E55" s="31" t="s">
        <v>57</v>
      </c>
      <c r="F55" s="146">
        <v>0</v>
      </c>
      <c r="G55" s="127"/>
      <c r="H55" s="127">
        <f t="shared" si="8"/>
        <v>0</v>
      </c>
      <c r="I55" s="30"/>
      <c r="J55" s="31"/>
      <c r="K55" s="31"/>
      <c r="L55" s="31"/>
      <c r="M55" s="31">
        <f t="shared" ref="M55:M57" si="9">J55+K55+L55</f>
        <v>0</v>
      </c>
      <c r="N55" s="16"/>
      <c r="O55" s="16"/>
      <c r="P55" s="16"/>
      <c r="Q55" s="16"/>
      <c r="R55" s="16"/>
      <c r="S55" s="16"/>
      <c r="T55" s="16"/>
      <c r="U55" s="16"/>
      <c r="V55" s="16"/>
      <c r="W55" s="16"/>
      <c r="X55" s="16"/>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33.6" customHeight="1">
      <c r="A56" s="257"/>
      <c r="B56" s="258"/>
      <c r="C56" s="258"/>
      <c r="D56" s="258"/>
      <c r="E56" s="31" t="s">
        <v>59</v>
      </c>
      <c r="F56" s="146">
        <v>0</v>
      </c>
      <c r="G56" s="127"/>
      <c r="H56" s="127">
        <f t="shared" si="8"/>
        <v>0</v>
      </c>
      <c r="I56" s="30"/>
      <c r="J56" s="31"/>
      <c r="K56" s="31"/>
      <c r="L56" s="31"/>
      <c r="M56" s="31">
        <f t="shared" si="9"/>
        <v>0</v>
      </c>
      <c r="N56" s="16"/>
      <c r="O56" s="16"/>
      <c r="P56" s="16"/>
      <c r="Q56" s="16"/>
      <c r="R56" s="16"/>
      <c r="S56" s="16"/>
      <c r="T56" s="16"/>
      <c r="U56" s="16"/>
      <c r="V56" s="16"/>
      <c r="W56" s="16"/>
      <c r="X56" s="16"/>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33.6" customHeight="1">
      <c r="A57" s="257" t="s">
        <v>60</v>
      </c>
      <c r="B57" s="258"/>
      <c r="C57" s="258"/>
      <c r="D57" s="258"/>
      <c r="E57" s="31" t="s">
        <v>61</v>
      </c>
      <c r="F57" s="146">
        <v>0</v>
      </c>
      <c r="G57" s="127">
        <v>2.5</v>
      </c>
      <c r="H57" s="127">
        <f t="shared" si="8"/>
        <v>0</v>
      </c>
      <c r="I57" s="30"/>
      <c r="J57" s="31"/>
      <c r="K57" s="31"/>
      <c r="L57" s="31"/>
      <c r="M57" s="31">
        <f t="shared" si="9"/>
        <v>0</v>
      </c>
      <c r="N57" s="16"/>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16"/>
      <c r="B58" s="16"/>
      <c r="C58" s="16"/>
      <c r="D58" s="16"/>
      <c r="E58" s="16"/>
      <c r="F58" s="16"/>
      <c r="G58" s="34" t="s">
        <v>62</v>
      </c>
      <c r="H58" s="34">
        <f>SUM(H51:H57)</f>
        <v>0</v>
      </c>
      <c r="I58" s="22"/>
      <c r="J58" s="16"/>
      <c r="K58" s="16"/>
      <c r="L58" s="16"/>
      <c r="M58" s="139"/>
      <c r="N58" s="16"/>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16"/>
      <c r="B59" s="16"/>
      <c r="C59" s="16"/>
      <c r="D59" s="16"/>
      <c r="E59" s="16"/>
      <c r="F59" s="16"/>
      <c r="G59" s="118" t="s">
        <v>82</v>
      </c>
      <c r="H59" s="34">
        <f>H58+H45+H17</f>
        <v>46254.13</v>
      </c>
      <c r="I59" s="134"/>
      <c r="J59" s="62"/>
      <c r="K59" s="16"/>
      <c r="L59" s="16"/>
      <c r="M59" s="16"/>
      <c r="N59" s="16"/>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3" t="s">
        <v>83</v>
      </c>
      <c r="B60" s="7"/>
      <c r="C60" s="7"/>
      <c r="D60" s="16"/>
      <c r="E60" s="16"/>
      <c r="F60" s="16"/>
      <c r="G60" s="1"/>
      <c r="H60" s="42"/>
      <c r="I60" s="9"/>
      <c r="J60" s="62"/>
      <c r="K60" s="7"/>
      <c r="L60" s="16"/>
      <c r="M60" s="16"/>
      <c r="N60" s="16"/>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56" t="s">
        <v>7</v>
      </c>
      <c r="B61" s="256"/>
      <c r="C61" s="256"/>
      <c r="D61" s="256"/>
      <c r="E61" s="43" t="s">
        <v>8</v>
      </c>
      <c r="F61" s="119" t="s">
        <v>9</v>
      </c>
      <c r="G61" s="119" t="s">
        <v>10</v>
      </c>
      <c r="H61" s="44" t="s">
        <v>0</v>
      </c>
      <c r="I61" s="45" t="s">
        <v>84</v>
      </c>
      <c r="J61" s="46"/>
      <c r="K61" s="46" t="s">
        <v>85</v>
      </c>
      <c r="L61" s="47"/>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36" t="s">
        <v>86</v>
      </c>
      <c r="B62" s="237"/>
      <c r="C62" s="237"/>
      <c r="D62" s="237"/>
      <c r="E62" s="123" t="s">
        <v>87</v>
      </c>
      <c r="F62" s="128">
        <v>0.3</v>
      </c>
      <c r="G62" s="36">
        <v>2200</v>
      </c>
      <c r="H62" s="48">
        <f>(F62*G62)</f>
        <v>660</v>
      </c>
      <c r="I62" s="49"/>
      <c r="J62" s="50"/>
      <c r="K62" s="51"/>
      <c r="L62" s="62"/>
      <c r="M62" s="16"/>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15.75">
      <c r="A63" s="236" t="s">
        <v>88</v>
      </c>
      <c r="B63" s="237"/>
      <c r="C63" s="237"/>
      <c r="D63" s="237"/>
      <c r="E63" s="123" t="s">
        <v>87</v>
      </c>
      <c r="F63" s="128"/>
      <c r="G63" s="36">
        <v>2000</v>
      </c>
      <c r="H63" s="48">
        <f t="shared" ref="H63:H84" si="10">(F63*G63)</f>
        <v>0</v>
      </c>
      <c r="I63" s="49"/>
      <c r="J63" s="50"/>
      <c r="K63" s="51"/>
      <c r="L63" s="62"/>
      <c r="M63" s="16"/>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15.75">
      <c r="A64" s="236" t="s">
        <v>89</v>
      </c>
      <c r="B64" s="237"/>
      <c r="C64" s="237"/>
      <c r="D64" s="237"/>
      <c r="E64" s="123" t="s">
        <v>87</v>
      </c>
      <c r="F64" s="128"/>
      <c r="G64" s="36">
        <v>7000</v>
      </c>
      <c r="H64" s="48">
        <f t="shared" si="10"/>
        <v>0</v>
      </c>
      <c r="I64" s="49"/>
      <c r="J64" s="50"/>
      <c r="K64" s="51"/>
      <c r="L64" s="62"/>
      <c r="M64" s="16"/>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15.75">
      <c r="A65" s="236" t="s">
        <v>90</v>
      </c>
      <c r="B65" s="237"/>
      <c r="C65" s="237"/>
      <c r="D65" s="237"/>
      <c r="E65" s="123" t="s">
        <v>87</v>
      </c>
      <c r="F65" s="128"/>
      <c r="G65" s="36">
        <v>15200</v>
      </c>
      <c r="H65" s="48">
        <f t="shared" si="10"/>
        <v>0</v>
      </c>
      <c r="I65" s="49"/>
      <c r="J65" s="50"/>
      <c r="K65" s="51"/>
      <c r="L65" s="62"/>
      <c r="M65" s="16"/>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15.75">
      <c r="A66" s="236" t="s">
        <v>91</v>
      </c>
      <c r="B66" s="237"/>
      <c r="C66" s="237"/>
      <c r="D66" s="237"/>
      <c r="E66" s="123" t="s">
        <v>87</v>
      </c>
      <c r="F66" s="128"/>
      <c r="G66" s="36">
        <v>2200</v>
      </c>
      <c r="H66" s="48">
        <f t="shared" si="10"/>
        <v>0</v>
      </c>
      <c r="I66" s="55"/>
      <c r="J66" s="50"/>
      <c r="K66" s="51"/>
      <c r="L66" s="62"/>
      <c r="M66" s="16"/>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15.75">
      <c r="A67" s="236" t="s">
        <v>92</v>
      </c>
      <c r="B67" s="237"/>
      <c r="C67" s="237"/>
      <c r="D67" s="237"/>
      <c r="E67" s="123" t="s">
        <v>87</v>
      </c>
      <c r="F67" s="128"/>
      <c r="G67" s="36">
        <v>2000</v>
      </c>
      <c r="H67" s="48">
        <f t="shared" si="10"/>
        <v>0</v>
      </c>
      <c r="I67" s="49"/>
      <c r="J67" s="50"/>
      <c r="K67" s="51"/>
      <c r="L67" s="62"/>
      <c r="M67" s="16"/>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15.75">
      <c r="A68" s="236" t="s">
        <v>93</v>
      </c>
      <c r="B68" s="237"/>
      <c r="C68" s="237"/>
      <c r="D68" s="237"/>
      <c r="E68" s="123" t="s">
        <v>87</v>
      </c>
      <c r="F68" s="128"/>
      <c r="G68" s="36">
        <v>2500</v>
      </c>
      <c r="H68" s="48">
        <f t="shared" si="10"/>
        <v>0</v>
      </c>
      <c r="I68" s="55"/>
      <c r="J68" s="50"/>
      <c r="K68" s="51"/>
      <c r="L68" s="62"/>
      <c r="M68" s="16"/>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15.75">
      <c r="A69" s="236" t="s">
        <v>94</v>
      </c>
      <c r="B69" s="237"/>
      <c r="C69" s="237"/>
      <c r="D69" s="237"/>
      <c r="E69" s="123" t="s">
        <v>87</v>
      </c>
      <c r="F69" s="128"/>
      <c r="G69" s="36">
        <v>1600</v>
      </c>
      <c r="H69" s="48">
        <f t="shared" si="10"/>
        <v>0</v>
      </c>
      <c r="I69" s="49"/>
      <c r="J69" s="50"/>
      <c r="K69" s="51"/>
      <c r="L69" s="62"/>
      <c r="M69" s="16"/>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236" t="s">
        <v>95</v>
      </c>
      <c r="B70" s="237"/>
      <c r="C70" s="237"/>
      <c r="D70" s="237"/>
      <c r="E70" s="123" t="s">
        <v>87</v>
      </c>
      <c r="F70" s="128"/>
      <c r="G70" s="36">
        <v>1100</v>
      </c>
      <c r="H70" s="48">
        <f t="shared" si="10"/>
        <v>0</v>
      </c>
      <c r="I70" s="49"/>
      <c r="J70" s="50"/>
      <c r="K70" s="51"/>
      <c r="L70" s="62"/>
      <c r="M70" s="16"/>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36" t="s">
        <v>96</v>
      </c>
      <c r="B71" s="237"/>
      <c r="C71" s="237"/>
      <c r="D71" s="237"/>
      <c r="E71" s="123" t="s">
        <v>87</v>
      </c>
      <c r="F71" s="128"/>
      <c r="G71" s="36">
        <v>2700</v>
      </c>
      <c r="H71" s="48">
        <f t="shared" si="10"/>
        <v>0</v>
      </c>
      <c r="I71" s="59"/>
      <c r="J71" s="50"/>
      <c r="K71" s="51"/>
      <c r="L71" s="62"/>
      <c r="M71" s="16"/>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36" t="s">
        <v>97</v>
      </c>
      <c r="B72" s="237"/>
      <c r="C72" s="237"/>
      <c r="D72" s="237"/>
      <c r="E72" s="123" t="s">
        <v>87</v>
      </c>
      <c r="F72" s="128"/>
      <c r="G72" s="36">
        <v>2500</v>
      </c>
      <c r="H72" s="48">
        <f t="shared" si="10"/>
        <v>0</v>
      </c>
      <c r="I72" s="59"/>
      <c r="J72" s="50"/>
      <c r="K72" s="51"/>
      <c r="L72" s="62"/>
      <c r="M72" s="16"/>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15.75">
      <c r="A73" s="236" t="s">
        <v>98</v>
      </c>
      <c r="B73" s="237"/>
      <c r="C73" s="237"/>
      <c r="D73" s="237"/>
      <c r="E73" s="123" t="s">
        <v>87</v>
      </c>
      <c r="F73" s="128"/>
      <c r="G73" s="36">
        <v>13373</v>
      </c>
      <c r="H73" s="48">
        <f t="shared" si="10"/>
        <v>0</v>
      </c>
      <c r="I73" s="59"/>
      <c r="J73" s="50"/>
      <c r="K73" s="51"/>
      <c r="L73" s="62"/>
      <c r="M73" s="16"/>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15.75">
      <c r="A74" s="236" t="s">
        <v>99</v>
      </c>
      <c r="B74" s="237"/>
      <c r="C74" s="237"/>
      <c r="D74" s="237"/>
      <c r="E74" s="123" t="s">
        <v>87</v>
      </c>
      <c r="F74" s="128"/>
      <c r="G74" s="36">
        <v>800</v>
      </c>
      <c r="H74" s="48">
        <f t="shared" si="10"/>
        <v>0</v>
      </c>
      <c r="I74" s="59"/>
      <c r="J74" s="50"/>
      <c r="K74" s="51"/>
      <c r="L74" s="62"/>
      <c r="M74" s="16"/>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236" t="s">
        <v>156</v>
      </c>
      <c r="B75" s="237"/>
      <c r="C75" s="237"/>
      <c r="D75" s="237"/>
      <c r="E75" s="4" t="s">
        <v>87</v>
      </c>
      <c r="F75" s="128"/>
      <c r="G75" s="31">
        <v>1900</v>
      </c>
      <c r="H75" s="60">
        <f t="shared" si="10"/>
        <v>0</v>
      </c>
      <c r="I75" s="61"/>
      <c r="J75" s="50"/>
      <c r="K75" s="51"/>
      <c r="L75" s="62"/>
      <c r="M75" s="16"/>
      <c r="N75" s="16"/>
      <c r="O75" s="16"/>
      <c r="P75" s="16"/>
      <c r="Q75" s="16"/>
      <c r="R75" s="16"/>
      <c r="S75" s="16"/>
      <c r="T75" s="16"/>
      <c r="U75" s="16"/>
      <c r="V75" s="16"/>
      <c r="W75" s="16"/>
      <c r="X75" s="16"/>
      <c r="Y75" s="16"/>
      <c r="Z75" s="17"/>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row>
    <row r="76" spans="1:72" ht="15.75">
      <c r="A76" s="236" t="s">
        <v>101</v>
      </c>
      <c r="B76" s="237"/>
      <c r="C76" s="237"/>
      <c r="D76" s="237"/>
      <c r="E76" s="123" t="s">
        <v>87</v>
      </c>
      <c r="F76" s="128"/>
      <c r="G76" s="36">
        <v>2000</v>
      </c>
      <c r="H76" s="48">
        <f t="shared" si="10"/>
        <v>0</v>
      </c>
      <c r="I76" s="59"/>
      <c r="J76" s="50"/>
      <c r="K76" s="51"/>
      <c r="L76" s="62"/>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36" t="s">
        <v>102</v>
      </c>
      <c r="B77" s="237"/>
      <c r="C77" s="237"/>
      <c r="D77" s="237"/>
      <c r="E77" s="123" t="s">
        <v>87</v>
      </c>
      <c r="F77" s="128"/>
      <c r="G77" s="36">
        <v>200</v>
      </c>
      <c r="H77" s="48">
        <f t="shared" si="10"/>
        <v>0</v>
      </c>
      <c r="I77" s="59"/>
      <c r="J77" s="50"/>
      <c r="K77" s="51"/>
      <c r="L77" s="62"/>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15.75">
      <c r="A78" s="236" t="s">
        <v>103</v>
      </c>
      <c r="B78" s="237"/>
      <c r="C78" s="237"/>
      <c r="D78" s="237"/>
      <c r="E78" s="123" t="s">
        <v>87</v>
      </c>
      <c r="F78" s="128"/>
      <c r="G78" s="36">
        <v>1100</v>
      </c>
      <c r="H78" s="48">
        <f t="shared" si="10"/>
        <v>0</v>
      </c>
      <c r="I78" s="59"/>
      <c r="J78" s="50"/>
      <c r="K78" s="51"/>
      <c r="L78" s="62"/>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15.75">
      <c r="A79" s="236" t="s">
        <v>104</v>
      </c>
      <c r="B79" s="237"/>
      <c r="C79" s="237"/>
      <c r="D79" s="237"/>
      <c r="E79" s="123" t="s">
        <v>87</v>
      </c>
      <c r="F79" s="128"/>
      <c r="G79" s="36">
        <v>2200</v>
      </c>
      <c r="H79" s="48">
        <f t="shared" si="10"/>
        <v>0</v>
      </c>
      <c r="I79" s="59"/>
      <c r="J79" s="50"/>
      <c r="K79" s="51"/>
      <c r="L79" s="62"/>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236" t="s">
        <v>105</v>
      </c>
      <c r="B80" s="237"/>
      <c r="C80" s="237"/>
      <c r="D80" s="237"/>
      <c r="E80" s="4" t="s">
        <v>87</v>
      </c>
      <c r="F80" s="128"/>
      <c r="G80" s="31">
        <v>1420</v>
      </c>
      <c r="H80" s="60">
        <f t="shared" si="10"/>
        <v>0</v>
      </c>
      <c r="I80" s="64"/>
      <c r="J80" s="50"/>
      <c r="K80" s="51"/>
      <c r="L80" s="62"/>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236" t="s">
        <v>153</v>
      </c>
      <c r="B81" s="237"/>
      <c r="C81" s="237"/>
      <c r="D81" s="237"/>
      <c r="E81" s="4" t="s">
        <v>87</v>
      </c>
      <c r="F81" s="128"/>
      <c r="G81" s="31">
        <v>15200</v>
      </c>
      <c r="H81" s="60">
        <f t="shared" si="10"/>
        <v>0</v>
      </c>
      <c r="I81" s="166"/>
      <c r="J81" s="66"/>
      <c r="K81" s="67"/>
      <c r="L81" s="62"/>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36" t="s">
        <v>155</v>
      </c>
      <c r="B82" s="237"/>
      <c r="C82" s="237"/>
      <c r="D82" s="237"/>
      <c r="E82" s="4" t="s">
        <v>87</v>
      </c>
      <c r="F82" s="128"/>
      <c r="G82" s="31">
        <v>5800</v>
      </c>
      <c r="H82" s="60">
        <f t="shared" si="10"/>
        <v>0</v>
      </c>
      <c r="I82" s="166"/>
      <c r="J82" s="66"/>
      <c r="K82" s="67"/>
      <c r="L82" s="62"/>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36"/>
      <c r="B83" s="237"/>
      <c r="C83" s="237"/>
      <c r="D83" s="237"/>
      <c r="E83" s="4" t="s">
        <v>87</v>
      </c>
      <c r="F83" s="128"/>
      <c r="G83" s="31"/>
      <c r="H83" s="60">
        <f t="shared" si="10"/>
        <v>0</v>
      </c>
      <c r="I83" s="166"/>
      <c r="J83" s="66"/>
      <c r="K83" s="67"/>
      <c r="L83" s="62"/>
      <c r="M83" s="16"/>
      <c r="N83" s="16"/>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15.75">
      <c r="A84" s="236" t="s">
        <v>154</v>
      </c>
      <c r="B84" s="237"/>
      <c r="C84" s="237"/>
      <c r="D84" s="237"/>
      <c r="E84" s="4" t="s">
        <v>87</v>
      </c>
      <c r="F84" s="128"/>
      <c r="G84" s="31">
        <v>15000</v>
      </c>
      <c r="H84" s="60">
        <f t="shared" si="10"/>
        <v>0</v>
      </c>
      <c r="I84" s="166"/>
      <c r="J84" s="66"/>
      <c r="K84" s="67"/>
      <c r="L84" s="62"/>
      <c r="M84" s="16"/>
      <c r="N84" s="16"/>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6.5" thickBot="1">
      <c r="A85" s="236" t="s">
        <v>106</v>
      </c>
      <c r="B85" s="237"/>
      <c r="C85" s="237"/>
      <c r="D85" s="237"/>
      <c r="E85" s="123" t="s">
        <v>87</v>
      </c>
      <c r="F85" s="128">
        <v>1</v>
      </c>
      <c r="G85" s="36">
        <v>383.5</v>
      </c>
      <c r="H85" s="99">
        <f>(F85*G85)</f>
        <v>383.5</v>
      </c>
      <c r="I85" s="65"/>
      <c r="J85" s="66"/>
      <c r="K85" s="67"/>
      <c r="L85" s="62"/>
      <c r="M85" s="16"/>
      <c r="N85" s="16"/>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6.5" thickBot="1">
      <c r="A86" s="16"/>
      <c r="B86" s="16"/>
      <c r="C86" s="16"/>
      <c r="D86" s="16"/>
      <c r="E86" s="16"/>
      <c r="F86" s="18"/>
      <c r="G86" s="125" t="s">
        <v>107</v>
      </c>
      <c r="H86" s="110">
        <f>SUM(H62:H85)</f>
        <v>1043.5</v>
      </c>
      <c r="I86" s="68"/>
      <c r="J86" s="69"/>
      <c r="K86" s="70"/>
      <c r="L86" s="135"/>
      <c r="M86" s="7"/>
      <c r="N86" s="7"/>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16"/>
      <c r="B87" s="16"/>
      <c r="C87" s="16"/>
      <c r="D87" s="16"/>
      <c r="E87" s="16"/>
      <c r="F87" s="7"/>
      <c r="G87" s="38"/>
      <c r="H87" s="22"/>
      <c r="I87" s="71"/>
      <c r="J87" s="18"/>
      <c r="K87" s="137"/>
      <c r="L87" s="136"/>
      <c r="M87" s="7"/>
      <c r="N87" s="7"/>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5.75">
      <c r="A88" s="16"/>
      <c r="B88" s="16"/>
      <c r="C88" s="16"/>
      <c r="D88" s="16"/>
      <c r="E88" s="138">
        <v>0</v>
      </c>
      <c r="F88" s="7"/>
      <c r="G88" s="38"/>
      <c r="H88" s="142">
        <f>+E88</f>
        <v>0</v>
      </c>
      <c r="I88" s="245" t="s">
        <v>130</v>
      </c>
      <c r="J88" s="230" t="s">
        <v>108</v>
      </c>
      <c r="K88" s="232"/>
      <c r="L88" s="16"/>
      <c r="M88" s="7"/>
      <c r="N88" s="233"/>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234" t="s">
        <v>109</v>
      </c>
      <c r="G89" s="235"/>
      <c r="H89" s="73">
        <f>H59+H86</f>
        <v>47297.63</v>
      </c>
      <c r="I89" s="246"/>
      <c r="J89" s="231"/>
      <c r="K89" s="232"/>
      <c r="L89" s="16"/>
      <c r="M89" s="7"/>
      <c r="N89" s="233"/>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27"/>
      <c r="F90" s="74" t="s">
        <v>110</v>
      </c>
      <c r="G90" s="75">
        <v>0.25</v>
      </c>
      <c r="H90" s="116">
        <f>H89*G90</f>
        <v>11824.407499999999</v>
      </c>
      <c r="I90" s="115">
        <f>+M96</f>
        <v>-6528.9217349999972</v>
      </c>
      <c r="J90" s="117">
        <f>H90-M96</f>
        <v>18353.329234999997</v>
      </c>
      <c r="K90" s="9"/>
      <c r="L90" s="9"/>
      <c r="M90" s="9"/>
      <c r="N90" s="126" t="s">
        <v>132</v>
      </c>
      <c r="O90" s="12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16"/>
      <c r="B91" s="16"/>
      <c r="C91" s="16"/>
      <c r="D91" s="16"/>
      <c r="E91" s="27"/>
      <c r="F91" s="77" t="s">
        <v>111</v>
      </c>
      <c r="G91" s="78"/>
      <c r="H91" s="13">
        <f>H89+H90</f>
        <v>59122.037499999999</v>
      </c>
      <c r="I91" s="20"/>
      <c r="J91" s="79"/>
      <c r="K91" s="22"/>
      <c r="L91" s="22"/>
      <c r="M91" s="7"/>
      <c r="N91" s="126"/>
      <c r="O91" s="12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16"/>
      <c r="B92" s="16"/>
      <c r="C92" s="16"/>
      <c r="D92" s="16"/>
      <c r="E92" s="27"/>
      <c r="F92" s="124" t="s">
        <v>113</v>
      </c>
      <c r="G92" s="82">
        <v>0.06</v>
      </c>
      <c r="H92" s="13">
        <f>H91*G92</f>
        <v>3547.3222499999997</v>
      </c>
      <c r="I92" s="83"/>
      <c r="J92" s="80"/>
      <c r="K92" s="81" t="s">
        <v>112</v>
      </c>
      <c r="L92" s="111" t="s">
        <v>131</v>
      </c>
      <c r="M92" s="7"/>
      <c r="N92" s="135"/>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16"/>
      <c r="B93" s="16"/>
      <c r="C93" s="16"/>
      <c r="D93" s="16"/>
      <c r="E93" s="27"/>
      <c r="F93" s="4" t="s">
        <v>115</v>
      </c>
      <c r="G93" s="77"/>
      <c r="H93" s="13">
        <f>H91+H92</f>
        <v>62669.359749999996</v>
      </c>
      <c r="I93" s="80"/>
      <c r="J93" s="80" t="s">
        <v>114</v>
      </c>
      <c r="K93" s="6">
        <f>+H17</f>
        <v>0</v>
      </c>
      <c r="L93" s="112"/>
      <c r="M93" s="135"/>
      <c r="N93" s="7"/>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16"/>
      <c r="B94" s="16"/>
      <c r="C94" s="16"/>
      <c r="D94" s="16"/>
      <c r="E94" s="16"/>
      <c r="F94" s="124" t="s">
        <v>117</v>
      </c>
      <c r="G94" s="82">
        <v>0.2</v>
      </c>
      <c r="H94" s="13">
        <f>H93*G94</f>
        <v>12533.871950000001</v>
      </c>
      <c r="I94" s="80"/>
      <c r="J94" s="80" t="s">
        <v>116</v>
      </c>
      <c r="K94" s="6">
        <f>H44</f>
        <v>40953.549999999996</v>
      </c>
      <c r="L94" s="112"/>
      <c r="M94" s="135"/>
      <c r="N94" s="7"/>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16"/>
      <c r="B95" s="16"/>
      <c r="C95" s="16"/>
      <c r="D95" s="16"/>
      <c r="E95" s="16"/>
      <c r="F95" s="124" t="s">
        <v>119</v>
      </c>
      <c r="G95" s="74"/>
      <c r="H95" s="85">
        <f>H93+H94</f>
        <v>75203.231700000004</v>
      </c>
      <c r="I95" s="13"/>
      <c r="J95" s="80" t="s">
        <v>118</v>
      </c>
      <c r="K95" s="6">
        <f>H59-H46</f>
        <v>43478.8822</v>
      </c>
      <c r="L95" s="112"/>
      <c r="M95" s="84" t="s">
        <v>127</v>
      </c>
      <c r="N95" s="7"/>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16"/>
      <c r="B96" s="16"/>
      <c r="C96" s="16"/>
      <c r="D96" s="16"/>
      <c r="E96" s="16"/>
      <c r="F96" s="124" t="s">
        <v>125</v>
      </c>
      <c r="G96" s="87"/>
      <c r="H96" s="97">
        <f>'MAT (16)'!H124</f>
        <v>203459.92471200001</v>
      </c>
      <c r="I96" s="88" t="s">
        <v>120</v>
      </c>
      <c r="J96" s="86" t="s">
        <v>56</v>
      </c>
      <c r="K96" s="6">
        <f>SUM(K93:K95)</f>
        <v>84432.432199999996</v>
      </c>
      <c r="L96" s="113">
        <f>H95-H94</f>
        <v>62669.359750000003</v>
      </c>
      <c r="M96" s="114">
        <f>+(L96-K96)*0.3</f>
        <v>-6528.9217349999972</v>
      </c>
      <c r="N96" s="7"/>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16"/>
      <c r="B97" s="16" t="s">
        <v>121</v>
      </c>
      <c r="C97" s="16"/>
      <c r="D97" s="16"/>
      <c r="E97" s="16"/>
      <c r="F97" s="124" t="s">
        <v>126</v>
      </c>
      <c r="G97" s="90"/>
      <c r="H97" s="98">
        <f>H95+H96</f>
        <v>278663.15641200001</v>
      </c>
      <c r="I97" s="13"/>
      <c r="J97" s="89">
        <f>H95/H89</f>
        <v>1.59</v>
      </c>
      <c r="K97" s="7"/>
      <c r="L97" s="7"/>
      <c r="M97" s="23"/>
      <c r="N97" s="7"/>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16"/>
      <c r="B98" s="139" t="s">
        <v>122</v>
      </c>
      <c r="C98" s="139" t="s">
        <v>123</v>
      </c>
      <c r="D98" s="140" t="s">
        <v>124</v>
      </c>
      <c r="E98" s="132"/>
      <c r="F98" s="7"/>
      <c r="G98" s="92"/>
      <c r="H98" s="9"/>
      <c r="I98" s="7"/>
      <c r="J98" s="7"/>
      <c r="K98" s="7"/>
      <c r="L98" s="7"/>
      <c r="M98" s="9"/>
      <c r="N98" s="91"/>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16"/>
      <c r="B99" s="141">
        <v>0.27500000000000002</v>
      </c>
      <c r="C99" s="141">
        <v>0.05</v>
      </c>
      <c r="D99" s="141">
        <f>B99+C99</f>
        <v>0.32500000000000001</v>
      </c>
      <c r="E99" s="16"/>
      <c r="F99" s="92"/>
      <c r="G99" s="93"/>
      <c r="H99" s="9"/>
      <c r="I99" s="7"/>
      <c r="J99" s="7"/>
      <c r="K99" s="7"/>
      <c r="L99" s="7"/>
      <c r="M99" s="9"/>
      <c r="N99" s="7"/>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16"/>
      <c r="B100" s="16"/>
      <c r="C100" s="16"/>
      <c r="D100" s="16"/>
      <c r="E100" s="16"/>
      <c r="F100" s="23"/>
      <c r="G100" s="94"/>
      <c r="H100" s="93"/>
      <c r="I100" s="27"/>
      <c r="J100" s="7"/>
      <c r="K100" s="7"/>
      <c r="L100" s="7"/>
      <c r="M100" s="7"/>
      <c r="N100" s="7"/>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1"/>
      <c r="B101" s="1"/>
      <c r="C101" s="1"/>
      <c r="D101" s="1"/>
      <c r="E101" s="1"/>
      <c r="F101" s="23"/>
      <c r="G101" s="94"/>
      <c r="H101" s="93"/>
      <c r="I101" s="95"/>
      <c r="J101" s="18"/>
      <c r="K101" s="18"/>
      <c r="L101" s="18"/>
      <c r="M101" s="18"/>
      <c r="N101" s="18"/>
      <c r="O101" s="1"/>
      <c r="P101" s="1"/>
      <c r="Q101" s="1"/>
      <c r="R101" s="1"/>
      <c r="S101" s="1"/>
      <c r="T101" s="1"/>
      <c r="U101" s="1"/>
      <c r="V101" s="1"/>
      <c r="W101" s="1"/>
      <c r="X101" s="1"/>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1"/>
      <c r="B102" s="1"/>
      <c r="C102" s="1"/>
      <c r="D102" s="1"/>
      <c r="E102" s="1"/>
      <c r="F102" s="23"/>
      <c r="G102" s="76"/>
      <c r="H102" s="76"/>
      <c r="I102" s="18"/>
      <c r="J102" s="18"/>
      <c r="K102" s="18"/>
      <c r="L102" s="18"/>
      <c r="M102" s="18"/>
      <c r="N102" s="18"/>
      <c r="O102" s="1"/>
      <c r="P102" s="1"/>
      <c r="Q102" s="1"/>
      <c r="R102" s="1"/>
      <c r="S102" s="1"/>
      <c r="T102" s="1"/>
      <c r="U102" s="1"/>
      <c r="V102" s="1"/>
      <c r="W102" s="1"/>
      <c r="X102" s="1"/>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1"/>
      <c r="B103" s="1"/>
      <c r="C103" s="1"/>
      <c r="D103" s="1"/>
      <c r="E103" s="1"/>
      <c r="F103" s="23"/>
      <c r="G103" s="5"/>
      <c r="H103" s="1"/>
      <c r="I103" s="1"/>
      <c r="J103" s="18"/>
      <c r="K103" s="18"/>
      <c r="L103" s="18"/>
      <c r="M103" s="18"/>
      <c r="N103" s="18"/>
      <c r="O103" s="1"/>
      <c r="P103" s="1"/>
      <c r="Q103" s="1"/>
      <c r="R103" s="1"/>
      <c r="S103" s="1"/>
      <c r="T103" s="1"/>
      <c r="U103" s="1"/>
      <c r="V103" s="1"/>
      <c r="W103" s="1"/>
      <c r="X103" s="1"/>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1"/>
      <c r="B104" s="1"/>
      <c r="C104" s="1"/>
      <c r="D104" s="1"/>
      <c r="E104" s="1"/>
      <c r="F104" s="1"/>
      <c r="G104" s="18"/>
      <c r="H104" s="41"/>
      <c r="I104" s="1"/>
      <c r="J104" s="1"/>
      <c r="K104" s="1"/>
      <c r="L104" s="1"/>
      <c r="M104" s="1"/>
      <c r="N104" s="1"/>
      <c r="O104" s="1"/>
      <c r="P104" s="1"/>
      <c r="Q104" s="1"/>
      <c r="R104" s="1"/>
      <c r="S104" s="1"/>
      <c r="T104" s="1"/>
      <c r="U104" s="1"/>
      <c r="V104" s="1"/>
      <c r="W104" s="1"/>
      <c r="X104" s="1"/>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1"/>
      <c r="B105" s="1"/>
      <c r="C105" s="96"/>
      <c r="D105" s="1"/>
      <c r="E105" s="1"/>
      <c r="F105" s="1"/>
      <c r="G105" s="1"/>
      <c r="H105" s="1"/>
      <c r="I105" s="1"/>
      <c r="J105" s="1"/>
      <c r="K105" s="1"/>
      <c r="L105" s="1"/>
      <c r="M105" s="1"/>
      <c r="N105" s="1"/>
      <c r="O105" s="1"/>
      <c r="P105" s="1"/>
      <c r="Q105" s="1"/>
      <c r="R105" s="1"/>
      <c r="S105" s="1"/>
      <c r="T105" s="1"/>
      <c r="U105" s="1"/>
      <c r="V105" s="1"/>
      <c r="W105" s="1"/>
      <c r="X105" s="1"/>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1"/>
      <c r="B106" s="1"/>
      <c r="C106" s="96"/>
      <c r="D106" s="1"/>
      <c r="E106" s="1"/>
      <c r="F106" s="1"/>
      <c r="G106" s="18"/>
      <c r="H106" s="41"/>
      <c r="I106" s="1"/>
      <c r="J106" s="1"/>
      <c r="K106" s="1"/>
      <c r="L106" s="1"/>
      <c r="M106" s="1"/>
      <c r="N106" s="1"/>
      <c r="O106" s="1"/>
      <c r="P106" s="1"/>
      <c r="Q106" s="1"/>
      <c r="R106" s="1"/>
      <c r="S106" s="1"/>
      <c r="T106" s="1"/>
      <c r="U106" s="1"/>
      <c r="V106" s="1"/>
      <c r="W106" s="1"/>
      <c r="X106" s="1"/>
      <c r="Y106" s="1"/>
      <c r="Z106" s="120"/>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row>
    <row r="107" spans="1:72" ht="15.75">
      <c r="A107" s="1"/>
      <c r="B107" s="1"/>
      <c r="C107" s="96"/>
      <c r="D107" s="1"/>
      <c r="E107" s="1"/>
      <c r="F107" s="1"/>
      <c r="G107" s="1"/>
      <c r="H107" s="1"/>
      <c r="I107" s="1"/>
      <c r="J107" s="1"/>
      <c r="K107" s="1"/>
      <c r="L107" s="1"/>
      <c r="M107" s="1"/>
      <c r="N107" s="1"/>
      <c r="O107" s="1"/>
      <c r="P107" s="1"/>
      <c r="Q107" s="1"/>
      <c r="R107" s="1"/>
      <c r="S107" s="1"/>
      <c r="T107" s="1"/>
      <c r="U107" s="1"/>
      <c r="V107" s="1"/>
      <c r="W107" s="1"/>
      <c r="X107" s="1"/>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1"/>
      <c r="B108" s="1"/>
      <c r="C108" s="96"/>
      <c r="D108" s="1"/>
      <c r="E108" s="1"/>
      <c r="F108" s="1"/>
      <c r="G108" s="1"/>
      <c r="H108" s="1"/>
      <c r="I108" s="1"/>
      <c r="J108" s="1"/>
      <c r="K108" s="1"/>
      <c r="L108" s="1"/>
      <c r="M108" s="1"/>
      <c r="N108" s="1"/>
      <c r="O108" s="1"/>
      <c r="P108" s="1"/>
      <c r="Q108" s="1"/>
      <c r="R108" s="1"/>
      <c r="S108" s="1"/>
      <c r="T108" s="1"/>
      <c r="U108" s="1"/>
      <c r="V108" s="1"/>
      <c r="W108" s="1"/>
      <c r="X108" s="1"/>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1"/>
      <c r="B109" s="1"/>
      <c r="C109" s="40"/>
      <c r="D109" s="96"/>
      <c r="E109" s="96"/>
      <c r="F109" s="1"/>
      <c r="G109" s="1"/>
      <c r="H109" s="1"/>
      <c r="I109" s="1"/>
      <c r="J109" s="1"/>
      <c r="K109" s="1"/>
      <c r="L109" s="1"/>
      <c r="M109" s="1"/>
      <c r="N109" s="1"/>
      <c r="O109" s="1"/>
      <c r="P109" s="1"/>
      <c r="Q109" s="1"/>
      <c r="R109" s="1"/>
      <c r="S109" s="1"/>
      <c r="T109" s="1"/>
      <c r="U109" s="1"/>
      <c r="V109" s="1"/>
      <c r="W109" s="1"/>
      <c r="X109" s="1"/>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1"/>
      <c r="B110" s="96"/>
      <c r="C110" s="1"/>
      <c r="D110" s="1"/>
      <c r="E110" s="1"/>
      <c r="F110" s="1"/>
      <c r="G110" s="1"/>
      <c r="H110" s="1"/>
      <c r="I110" s="1"/>
      <c r="J110" s="1"/>
      <c r="K110" s="1"/>
      <c r="L110" s="1"/>
      <c r="M110" s="1"/>
      <c r="N110" s="1"/>
      <c r="O110" s="1"/>
      <c r="P110" s="1"/>
      <c r="Q110" s="1"/>
      <c r="R110" s="1"/>
      <c r="S110" s="1"/>
      <c r="T110" s="1"/>
      <c r="U110" s="1"/>
      <c r="V110" s="1"/>
      <c r="W110" s="1"/>
      <c r="X110" s="1"/>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1"/>
      <c r="B111" s="96"/>
      <c r="C111" s="1"/>
      <c r="D111" s="1"/>
      <c r="E111" s="1"/>
      <c r="F111" s="1"/>
      <c r="G111" s="1"/>
      <c r="H111" s="1"/>
      <c r="I111" s="1"/>
      <c r="J111" s="1"/>
      <c r="K111" s="1"/>
      <c r="L111" s="1"/>
      <c r="M111" s="1"/>
      <c r="N111" s="1"/>
      <c r="O111" s="1"/>
      <c r="P111" s="1"/>
      <c r="Q111" s="1"/>
      <c r="R111" s="1"/>
      <c r="S111" s="1"/>
      <c r="T111" s="1"/>
      <c r="U111" s="1"/>
      <c r="V111" s="1"/>
      <c r="W111" s="1"/>
      <c r="X111" s="1"/>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5.75">
      <c r="A112" s="1"/>
      <c r="B112" s="96"/>
      <c r="C112" s="96"/>
      <c r="D112" s="96"/>
      <c r="E112" s="96"/>
      <c r="F112" s="1"/>
      <c r="G112" s="1"/>
      <c r="H112" s="1"/>
      <c r="I112" s="1"/>
      <c r="J112" s="1"/>
      <c r="K112" s="1"/>
      <c r="L112" s="1"/>
      <c r="M112" s="1"/>
      <c r="N112" s="1"/>
      <c r="O112" s="1"/>
      <c r="P112" s="1"/>
      <c r="Q112" s="1"/>
      <c r="R112" s="1"/>
      <c r="S112" s="1"/>
      <c r="T112" s="1"/>
      <c r="U112" s="1"/>
      <c r="V112" s="1"/>
      <c r="W112" s="1"/>
      <c r="X112" s="1"/>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5.75">
      <c r="A113" s="1"/>
      <c r="B113" s="1"/>
      <c r="C113" s="1"/>
      <c r="D113" s="1"/>
      <c r="E113" s="1"/>
      <c r="F113" s="96"/>
      <c r="G113" s="72"/>
      <c r="H113" s="1"/>
      <c r="I113" s="1"/>
      <c r="J113" s="1"/>
      <c r="K113" s="1"/>
      <c r="L113" s="1"/>
      <c r="M113" s="1"/>
      <c r="N113" s="1"/>
      <c r="O113" s="1"/>
      <c r="P113" s="1"/>
      <c r="Q113" s="1"/>
      <c r="R113" s="1"/>
      <c r="S113" s="1"/>
      <c r="T113" s="1"/>
      <c r="U113" s="1"/>
      <c r="V113" s="1"/>
      <c r="W113" s="1"/>
      <c r="X113" s="1"/>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
      <c r="B118" s="1"/>
      <c r="C118" s="1"/>
      <c r="D118" s="1"/>
      <c r="E118" s="1"/>
      <c r="F118" s="1"/>
      <c r="G118" s="1"/>
      <c r="H118" s="1"/>
      <c r="I118" s="1"/>
      <c r="J118" s="1"/>
      <c r="K118" s="1"/>
      <c r="L118" s="1"/>
      <c r="O118" s="1"/>
      <c r="P118" s="1"/>
      <c r="Q118" s="1"/>
      <c r="R118" s="1"/>
      <c r="S118" s="1"/>
      <c r="T118" s="1"/>
      <c r="U118" s="1"/>
      <c r="V118" s="1"/>
      <c r="W118" s="1"/>
      <c r="X118" s="1"/>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F119" s="1"/>
      <c r="G119" s="1"/>
      <c r="H119" s="1"/>
      <c r="I119" s="1"/>
      <c r="J119" s="1"/>
      <c r="K119" s="1"/>
      <c r="L119" s="1"/>
      <c r="O119" s="1"/>
      <c r="P119" s="1"/>
      <c r="Q119" s="1"/>
      <c r="R119" s="1"/>
      <c r="S119" s="1"/>
      <c r="T119" s="1"/>
      <c r="U119" s="1"/>
      <c r="V119" s="1"/>
      <c r="W119" s="1"/>
      <c r="X119" s="1"/>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J120" s="1"/>
      <c r="K120" s="1"/>
      <c r="L120" s="1"/>
      <c r="M120" s="1"/>
      <c r="N120" s="1"/>
      <c r="O120" s="1"/>
      <c r="P120" s="1"/>
      <c r="Q120" s="1"/>
      <c r="R120" s="1"/>
      <c r="S120" s="1"/>
      <c r="T120" s="1"/>
      <c r="U120" s="1"/>
      <c r="V120" s="1"/>
      <c r="W120" s="1"/>
      <c r="X120" s="1"/>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sheetData>
  <mergeCells count="78">
    <mergeCell ref="A15:D15"/>
    <mergeCell ref="A1:H1"/>
    <mergeCell ref="A2:H2"/>
    <mergeCell ref="B5:J5"/>
    <mergeCell ref="A8:D8"/>
    <mergeCell ref="J8:M8"/>
    <mergeCell ref="A9:D9"/>
    <mergeCell ref="A10:D10"/>
    <mergeCell ref="A11:D11"/>
    <mergeCell ref="A12:D12"/>
    <mergeCell ref="A13:D13"/>
    <mergeCell ref="A14:D14"/>
    <mergeCell ref="A28:D28"/>
    <mergeCell ref="A16:D16"/>
    <mergeCell ref="O19:U19"/>
    <mergeCell ref="V19:X19"/>
    <mergeCell ref="A20:D20"/>
    <mergeCell ref="A21:D21"/>
    <mergeCell ref="A22:D22"/>
    <mergeCell ref="A23:D23"/>
    <mergeCell ref="A24:D24"/>
    <mergeCell ref="A25:D25"/>
    <mergeCell ref="A26:D26"/>
    <mergeCell ref="A27:D27"/>
    <mergeCell ref="A41:D41"/>
    <mergeCell ref="A29:D29"/>
    <mergeCell ref="A30:D30"/>
    <mergeCell ref="A31:D31"/>
    <mergeCell ref="A32:D32"/>
    <mergeCell ref="A33:D33"/>
    <mergeCell ref="A34:D34"/>
    <mergeCell ref="A35:D35"/>
    <mergeCell ref="A36:D36"/>
    <mergeCell ref="A38:D38"/>
    <mergeCell ref="A39:D39"/>
    <mergeCell ref="A40:D40"/>
    <mergeCell ref="A57:D57"/>
    <mergeCell ref="A42:D42"/>
    <mergeCell ref="A43:D43"/>
    <mergeCell ref="A46:D46"/>
    <mergeCell ref="A49:D49"/>
    <mergeCell ref="A50:D50"/>
    <mergeCell ref="A51:D51"/>
    <mergeCell ref="A52:D52"/>
    <mergeCell ref="A53:D53"/>
    <mergeCell ref="A54:D54"/>
    <mergeCell ref="A55:D55"/>
    <mergeCell ref="A56:D56"/>
    <mergeCell ref="A72:D72"/>
    <mergeCell ref="A61:D61"/>
    <mergeCell ref="A62:D62"/>
    <mergeCell ref="A63:D63"/>
    <mergeCell ref="A64:D64"/>
    <mergeCell ref="A65:D65"/>
    <mergeCell ref="A66:D66"/>
    <mergeCell ref="A67:D67"/>
    <mergeCell ref="A68:D68"/>
    <mergeCell ref="A69:D69"/>
    <mergeCell ref="A70:D70"/>
    <mergeCell ref="A71:D71"/>
    <mergeCell ref="A84:D84"/>
    <mergeCell ref="A73:D73"/>
    <mergeCell ref="A74:D74"/>
    <mergeCell ref="A75:D75"/>
    <mergeCell ref="A76:D76"/>
    <mergeCell ref="A77:D77"/>
    <mergeCell ref="A78:D78"/>
    <mergeCell ref="A79:D79"/>
    <mergeCell ref="A80:D80"/>
    <mergeCell ref="A81:D81"/>
    <mergeCell ref="A82:D82"/>
    <mergeCell ref="A83:D83"/>
    <mergeCell ref="A85:D85"/>
    <mergeCell ref="I88:I89"/>
    <mergeCell ref="J88:J89"/>
    <mergeCell ref="K88:K89"/>
    <mergeCell ref="N88:N89"/>
    <mergeCell ref="F89:G89"/>
  </mergeCells>
  <pageMargins left="0.7" right="0.7" top="0.75" bottom="0.75" header="0.3" footer="0.3"/>
  <pageSetup paperSize="9" scale="29" fitToWidth="0" orientation="landscape" horizontalDpi="300" verticalDpi="300" r:id="rId1"/>
  <rowBreaks count="1" manualBreakCount="1">
    <brk id="99" max="16383"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168F0-E0A2-45A5-A55F-267B3DA8E37A}">
  <sheetPr>
    <pageSetUpPr fitToPage="1"/>
  </sheetPr>
  <dimension ref="A1:BT147"/>
  <sheetViews>
    <sheetView view="pageBreakPreview" topLeftCell="A97" zoomScale="87" zoomScaleNormal="70" zoomScaleSheetLayoutView="87" workbookViewId="0">
      <selection activeCell="I31" sqref="I31"/>
    </sheetView>
  </sheetViews>
  <sheetFormatPr baseColWidth="10" defaultColWidth="10.7109375" defaultRowHeight="15"/>
  <cols>
    <col min="3" max="3" width="11.42578125" customWidth="1"/>
    <col min="4" max="4" width="21.7109375" bestFit="1" customWidth="1"/>
    <col min="5" max="6" width="11.42578125" customWidth="1"/>
    <col min="7" max="7" width="13.42578125" customWidth="1"/>
    <col min="8" max="8" width="15.42578125" customWidth="1"/>
    <col min="10" max="10" width="13" customWidth="1"/>
    <col min="11" max="12" width="13.42578125" customWidth="1"/>
    <col min="13" max="13" width="12.42578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137</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184</v>
      </c>
      <c r="B9" s="274"/>
      <c r="C9" s="274"/>
      <c r="D9" s="275"/>
      <c r="E9" s="4" t="s">
        <v>11</v>
      </c>
      <c r="F9" s="129">
        <v>6</v>
      </c>
      <c r="G9" s="129">
        <v>2540.0100000000002</v>
      </c>
      <c r="H9" s="148">
        <f>G9*F9</f>
        <v>15240.060000000001</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66" t="s">
        <v>185</v>
      </c>
      <c r="B10" s="267"/>
      <c r="C10" s="267"/>
      <c r="D10" s="268"/>
      <c r="E10" s="4" t="s">
        <v>11</v>
      </c>
      <c r="F10" s="129">
        <v>6</v>
      </c>
      <c r="G10" s="129">
        <v>1001</v>
      </c>
      <c r="H10" s="148">
        <f t="shared" ref="H10:H29" si="0">G10*F10</f>
        <v>6006</v>
      </c>
      <c r="I10" s="38"/>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66" t="s">
        <v>186</v>
      </c>
      <c r="B11" s="267"/>
      <c r="C11" s="267"/>
      <c r="D11" s="268"/>
      <c r="E11" s="4" t="s">
        <v>11</v>
      </c>
      <c r="F11" s="129">
        <v>4</v>
      </c>
      <c r="G11" s="129">
        <v>450.5</v>
      </c>
      <c r="H11" s="148">
        <f t="shared" si="0"/>
        <v>1802</v>
      </c>
      <c r="I11" s="38"/>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66" t="s">
        <v>187</v>
      </c>
      <c r="B12" s="267"/>
      <c r="C12" s="267"/>
      <c r="D12" s="268"/>
      <c r="E12" s="4" t="s">
        <v>11</v>
      </c>
      <c r="F12" s="129">
        <v>4</v>
      </c>
      <c r="G12" s="129">
        <v>136.52000000000001</v>
      </c>
      <c r="H12" s="148">
        <f t="shared" si="0"/>
        <v>546.08000000000004</v>
      </c>
      <c r="I12" s="38"/>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66" t="s">
        <v>188</v>
      </c>
      <c r="B13" s="267"/>
      <c r="C13" s="267"/>
      <c r="D13" s="268"/>
      <c r="E13" s="4" t="s">
        <v>11</v>
      </c>
      <c r="F13" s="129">
        <v>2</v>
      </c>
      <c r="G13" s="129">
        <v>620.97</v>
      </c>
      <c r="H13" s="148">
        <f t="shared" si="0"/>
        <v>1241.94</v>
      </c>
      <c r="I13" s="38"/>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66" t="s">
        <v>189</v>
      </c>
      <c r="B14" s="267"/>
      <c r="C14" s="267"/>
      <c r="D14" s="268"/>
      <c r="E14" s="4" t="s">
        <v>11</v>
      </c>
      <c r="F14" s="129">
        <v>6</v>
      </c>
      <c r="G14" s="129">
        <v>382.32</v>
      </c>
      <c r="H14" s="148">
        <f t="shared" si="0"/>
        <v>2293.92</v>
      </c>
      <c r="I14" s="38"/>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66" t="s">
        <v>190</v>
      </c>
      <c r="B15" s="267"/>
      <c r="C15" s="267"/>
      <c r="D15" s="268"/>
      <c r="E15" s="4" t="s">
        <v>11</v>
      </c>
      <c r="F15" s="129">
        <v>6</v>
      </c>
      <c r="G15" s="129">
        <v>200</v>
      </c>
      <c r="H15" s="148">
        <f t="shared" si="0"/>
        <v>1200</v>
      </c>
      <c r="I15" s="38"/>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t="s">
        <v>191</v>
      </c>
      <c r="B16" s="267"/>
      <c r="C16" s="267"/>
      <c r="D16" s="268"/>
      <c r="E16" s="4" t="s">
        <v>11</v>
      </c>
      <c r="F16" s="129">
        <v>6</v>
      </c>
      <c r="G16" s="129">
        <v>70</v>
      </c>
      <c r="H16" s="148">
        <f t="shared" si="0"/>
        <v>420</v>
      </c>
      <c r="I16" s="38"/>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266" t="s">
        <v>192</v>
      </c>
      <c r="B17" s="267"/>
      <c r="C17" s="267"/>
      <c r="D17" s="268"/>
      <c r="E17" s="4" t="s">
        <v>11</v>
      </c>
      <c r="F17" s="129">
        <v>2</v>
      </c>
      <c r="G17" s="129">
        <v>467.05</v>
      </c>
      <c r="H17" s="148">
        <f t="shared" si="0"/>
        <v>934.1</v>
      </c>
      <c r="I17" s="38"/>
      <c r="J17" s="16"/>
      <c r="K17" s="139"/>
      <c r="L17" s="139"/>
      <c r="M17" s="139"/>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2" t="s">
        <v>203</v>
      </c>
      <c r="B18" s="267"/>
      <c r="C18" s="267"/>
      <c r="D18" s="268"/>
      <c r="E18" s="4" t="s">
        <v>11</v>
      </c>
      <c r="F18" s="129">
        <v>80</v>
      </c>
      <c r="G18" s="129">
        <v>495.41</v>
      </c>
      <c r="H18" s="148">
        <f t="shared" si="0"/>
        <v>39632.800000000003</v>
      </c>
      <c r="I18" s="38"/>
      <c r="J18" s="16"/>
      <c r="K18" s="139"/>
      <c r="L18" s="139"/>
      <c r="M18" s="139"/>
      <c r="N18" s="139"/>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266" t="s">
        <v>193</v>
      </c>
      <c r="B19" s="267"/>
      <c r="C19" s="267"/>
      <c r="D19" s="268"/>
      <c r="E19" s="4" t="s">
        <v>11</v>
      </c>
      <c r="F19" s="129">
        <v>4</v>
      </c>
      <c r="G19" s="129">
        <v>212.43</v>
      </c>
      <c r="H19" s="148">
        <f t="shared" si="0"/>
        <v>849.72</v>
      </c>
      <c r="I19" s="38"/>
      <c r="J19" s="16"/>
      <c r="K19" s="139"/>
      <c r="L19" s="139"/>
      <c r="M19" s="139"/>
      <c r="N19" s="139"/>
      <c r="O19" s="16"/>
      <c r="P19" s="16"/>
      <c r="Q19" s="16"/>
      <c r="R19" s="16"/>
      <c r="S19" s="16"/>
      <c r="T19" s="16"/>
      <c r="U19" s="16"/>
      <c r="V19" s="16"/>
      <c r="W19" s="16"/>
      <c r="X19" s="16"/>
      <c r="Y19" s="1"/>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15.75">
      <c r="A20" s="266" t="s">
        <v>205</v>
      </c>
      <c r="B20" s="267"/>
      <c r="C20" s="267"/>
      <c r="D20" s="268"/>
      <c r="E20" s="4" t="s">
        <v>11</v>
      </c>
      <c r="F20" s="129">
        <v>40</v>
      </c>
      <c r="G20" s="129">
        <v>15</v>
      </c>
      <c r="H20" s="148">
        <f t="shared" si="0"/>
        <v>600</v>
      </c>
      <c r="I20" s="38"/>
      <c r="J20" s="16"/>
      <c r="K20" s="139"/>
      <c r="L20" s="139"/>
      <c r="M20" s="139"/>
      <c r="N20" s="139"/>
      <c r="O20" s="16"/>
      <c r="P20" s="16"/>
      <c r="Q20" s="16"/>
      <c r="R20" s="16"/>
      <c r="S20" s="16"/>
      <c r="T20" s="16"/>
      <c r="U20" s="16"/>
      <c r="V20" s="16"/>
      <c r="W20" s="16"/>
      <c r="X20" s="16"/>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66" t="s">
        <v>206</v>
      </c>
      <c r="B21" s="267"/>
      <c r="C21" s="267"/>
      <c r="D21" s="268"/>
      <c r="E21" s="4" t="s">
        <v>11</v>
      </c>
      <c r="F21" s="129">
        <v>40</v>
      </c>
      <c r="G21" s="129">
        <v>15</v>
      </c>
      <c r="H21" s="148">
        <f t="shared" si="0"/>
        <v>600</v>
      </c>
      <c r="I21" s="38"/>
      <c r="J21" s="16"/>
      <c r="K21" s="139"/>
      <c r="L21" s="139"/>
      <c r="M21" s="139"/>
      <c r="N21" s="139"/>
      <c r="O21" s="16"/>
      <c r="P21" s="16"/>
      <c r="Q21" s="16"/>
      <c r="R21" s="16"/>
      <c r="S21" s="16"/>
      <c r="T21" s="16"/>
      <c r="U21" s="16"/>
      <c r="V21" s="16"/>
      <c r="W21" s="16"/>
      <c r="X21" s="16"/>
      <c r="Y21" s="1"/>
      <c r="Z21" s="120"/>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row>
    <row r="22" spans="1:72" ht="15.75">
      <c r="A22" s="266" t="s">
        <v>194</v>
      </c>
      <c r="B22" s="267"/>
      <c r="C22" s="267"/>
      <c r="D22" s="268"/>
      <c r="E22" s="4" t="s">
        <v>11</v>
      </c>
      <c r="F22" s="129">
        <v>2</v>
      </c>
      <c r="G22" s="129">
        <v>698.25</v>
      </c>
      <c r="H22" s="148">
        <f t="shared" si="0"/>
        <v>1396.5</v>
      </c>
      <c r="I22" s="134"/>
      <c r="J22" s="16"/>
      <c r="K22" s="139"/>
      <c r="L22" s="139"/>
      <c r="M22" s="139"/>
      <c r="N22" s="139"/>
      <c r="O22" s="16"/>
      <c r="P22" s="16"/>
      <c r="Q22" s="16"/>
      <c r="R22" s="16"/>
      <c r="S22" s="16"/>
      <c r="T22" s="16"/>
      <c r="U22" s="16"/>
      <c r="V22" s="16"/>
      <c r="W22" s="16"/>
      <c r="X22" s="16"/>
      <c r="Y22" s="1"/>
      <c r="Z22" s="120"/>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row>
    <row r="23" spans="1:72" ht="15.75">
      <c r="A23" s="266" t="s">
        <v>204</v>
      </c>
      <c r="B23" s="267"/>
      <c r="C23" s="267"/>
      <c r="D23" s="268"/>
      <c r="E23" s="4" t="s">
        <v>183</v>
      </c>
      <c r="F23" s="129">
        <v>1</v>
      </c>
      <c r="G23" s="129">
        <v>500</v>
      </c>
      <c r="H23" s="148">
        <f t="shared" si="0"/>
        <v>500</v>
      </c>
      <c r="I23" s="134"/>
      <c r="J23" s="16"/>
      <c r="K23" s="139"/>
      <c r="L23" s="139"/>
      <c r="M23" s="139"/>
      <c r="N23" s="139"/>
      <c r="O23" s="16"/>
      <c r="P23" s="16"/>
      <c r="Q23" s="16"/>
      <c r="R23" s="16"/>
      <c r="S23" s="16"/>
      <c r="T23" s="16"/>
      <c r="U23" s="16"/>
      <c r="V23" s="16"/>
      <c r="W23" s="16"/>
      <c r="X23" s="16"/>
      <c r="Y23" s="1"/>
      <c r="Z23" s="120"/>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row>
    <row r="24" spans="1:72" ht="15.75">
      <c r="A24" s="266" t="s">
        <v>195</v>
      </c>
      <c r="B24" s="267"/>
      <c r="C24" s="267"/>
      <c r="D24" s="268"/>
      <c r="E24" s="4" t="s">
        <v>11</v>
      </c>
      <c r="F24" s="129">
        <v>1</v>
      </c>
      <c r="G24" s="129">
        <v>160.08000000000001</v>
      </c>
      <c r="H24" s="148">
        <f t="shared" si="0"/>
        <v>160.08000000000001</v>
      </c>
      <c r="I24" s="134"/>
      <c r="J24" s="16"/>
      <c r="K24" s="139"/>
      <c r="L24" s="139"/>
      <c r="M24" s="139"/>
      <c r="N24" s="139"/>
      <c r="O24" s="16"/>
      <c r="P24" s="16"/>
      <c r="Q24" s="16"/>
      <c r="R24" s="16"/>
      <c r="S24" s="16"/>
      <c r="T24" s="16"/>
      <c r="U24" s="16"/>
      <c r="V24" s="16"/>
      <c r="W24" s="16"/>
      <c r="X24" s="16"/>
      <c r="Y24" s="1"/>
      <c r="Z24" s="120"/>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row>
    <row r="25" spans="1:72" ht="15.75">
      <c r="A25" s="266" t="s">
        <v>197</v>
      </c>
      <c r="B25" s="267"/>
      <c r="C25" s="267"/>
      <c r="D25" s="268"/>
      <c r="E25" s="4" t="s">
        <v>196</v>
      </c>
      <c r="F25" s="129">
        <v>1</v>
      </c>
      <c r="G25" s="129">
        <v>12.63</v>
      </c>
      <c r="H25" s="148">
        <f t="shared" si="0"/>
        <v>12.63</v>
      </c>
      <c r="I25" s="134"/>
      <c r="J25" s="16"/>
      <c r="K25" s="139"/>
      <c r="L25" s="280" t="s">
        <v>158</v>
      </c>
      <c r="M25" s="280"/>
      <c r="N25" s="280"/>
      <c r="O25" s="280"/>
      <c r="P25" s="280"/>
      <c r="Q25" s="280"/>
      <c r="R25" s="16"/>
      <c r="S25" s="16"/>
      <c r="T25" s="16"/>
      <c r="U25" s="16"/>
      <c r="V25" s="16"/>
      <c r="W25" s="16"/>
      <c r="X25" s="16"/>
      <c r="Y25" s="1"/>
      <c r="Z25" s="120"/>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row>
    <row r="26" spans="1:72" ht="15.75">
      <c r="A26" s="272" t="s">
        <v>198</v>
      </c>
      <c r="B26" s="267"/>
      <c r="C26" s="267"/>
      <c r="D26" s="268"/>
      <c r="E26" s="4" t="s">
        <v>11</v>
      </c>
      <c r="F26" s="129">
        <v>1</v>
      </c>
      <c r="G26" s="129">
        <v>27.6</v>
      </c>
      <c r="H26" s="148">
        <f t="shared" si="0"/>
        <v>27.6</v>
      </c>
      <c r="I26" s="134"/>
      <c r="J26" s="16"/>
      <c r="K26" s="139"/>
      <c r="L26" s="280"/>
      <c r="M26" s="280"/>
      <c r="N26" s="280"/>
      <c r="O26" s="280"/>
      <c r="P26" s="280"/>
      <c r="Q26" s="280"/>
      <c r="R26" s="16"/>
      <c r="S26" s="16"/>
      <c r="T26" s="16"/>
      <c r="U26" s="16"/>
      <c r="V26" s="16"/>
      <c r="W26" s="16"/>
      <c r="X26" s="16"/>
      <c r="Y26" s="1"/>
      <c r="Z26" s="120"/>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row>
    <row r="27" spans="1:72" ht="15.75">
      <c r="A27" s="266" t="s">
        <v>199</v>
      </c>
      <c r="B27" s="267"/>
      <c r="C27" s="267"/>
      <c r="D27" s="268"/>
      <c r="E27" s="4" t="s">
        <v>11</v>
      </c>
      <c r="F27" s="129">
        <v>1</v>
      </c>
      <c r="G27" s="129">
        <v>70.34</v>
      </c>
      <c r="H27" s="148">
        <f t="shared" si="0"/>
        <v>70.34</v>
      </c>
      <c r="I27" s="134"/>
      <c r="J27" s="16"/>
      <c r="K27" s="139"/>
      <c r="L27" s="280"/>
      <c r="M27" s="280"/>
      <c r="N27" s="280"/>
      <c r="O27" s="280"/>
      <c r="P27" s="280"/>
      <c r="Q27" s="280"/>
      <c r="R27" s="16"/>
      <c r="S27" s="16"/>
      <c r="T27" s="16"/>
      <c r="U27" s="16"/>
      <c r="V27" s="16"/>
      <c r="W27" s="16"/>
      <c r="X27" s="16"/>
      <c r="Y27" s="1"/>
      <c r="Z27" s="120"/>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row>
    <row r="28" spans="1:72" ht="15.75">
      <c r="A28" s="266" t="s">
        <v>201</v>
      </c>
      <c r="B28" s="267"/>
      <c r="C28" s="267"/>
      <c r="D28" s="268"/>
      <c r="E28" s="4" t="s">
        <v>200</v>
      </c>
      <c r="F28" s="129">
        <v>1</v>
      </c>
      <c r="G28" s="129">
        <v>897.84</v>
      </c>
      <c r="H28" s="148">
        <f t="shared" si="0"/>
        <v>897.84</v>
      </c>
      <c r="I28" s="134"/>
      <c r="J28" s="16"/>
      <c r="K28" s="139"/>
      <c r="L28" s="280"/>
      <c r="M28" s="280"/>
      <c r="N28" s="280"/>
      <c r="O28" s="280"/>
      <c r="P28" s="280"/>
      <c r="Q28" s="280"/>
      <c r="R28" s="16"/>
      <c r="S28" s="16"/>
      <c r="T28" s="16"/>
      <c r="U28" s="16"/>
      <c r="V28" s="16"/>
      <c r="W28" s="16"/>
      <c r="X28" s="16"/>
      <c r="Y28" s="1"/>
      <c r="Z28" s="120"/>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row>
    <row r="29" spans="1:72" ht="15.75">
      <c r="A29" s="266" t="s">
        <v>202</v>
      </c>
      <c r="B29" s="267"/>
      <c r="C29" s="267"/>
      <c r="D29" s="268"/>
      <c r="E29" s="4" t="s">
        <v>11</v>
      </c>
      <c r="F29" s="129">
        <v>1</v>
      </c>
      <c r="G29" s="129">
        <v>48000</v>
      </c>
      <c r="H29" s="148">
        <f t="shared" si="0"/>
        <v>48000</v>
      </c>
      <c r="I29" s="134">
        <f>H29*1.455</f>
        <v>69840</v>
      </c>
      <c r="J29" s="16"/>
      <c r="K29" s="139"/>
      <c r="L29" s="139"/>
      <c r="M29" s="139"/>
      <c r="N29" s="139"/>
      <c r="O29" s="16"/>
      <c r="P29" s="16"/>
      <c r="Q29" s="16"/>
      <c r="R29" s="16"/>
      <c r="S29" s="16"/>
      <c r="T29" s="16"/>
      <c r="U29" s="16"/>
      <c r="V29" s="16"/>
      <c r="W29" s="16"/>
      <c r="X29" s="16"/>
      <c r="Y29" s="1"/>
      <c r="Z29" s="120"/>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row>
    <row r="30" spans="1:72" ht="15.75">
      <c r="A30" s="16"/>
      <c r="B30" s="16"/>
      <c r="C30" s="16"/>
      <c r="D30" s="16"/>
      <c r="E30" s="16"/>
      <c r="F30" s="16"/>
      <c r="G30" s="6" t="s">
        <v>12</v>
      </c>
      <c r="H30" s="6">
        <f>SUM(H9:H29)</f>
        <v>122431.61</v>
      </c>
      <c r="I30" s="134"/>
      <c r="J30" s="2"/>
      <c r="K30" s="139"/>
      <c r="L30" s="139"/>
      <c r="M30" s="143"/>
      <c r="N30" s="139"/>
      <c r="O30" s="16"/>
      <c r="P30" s="16"/>
      <c r="Q30" s="16"/>
      <c r="R30" s="16"/>
      <c r="S30" s="16"/>
      <c r="T30" s="16"/>
      <c r="U30" s="16"/>
      <c r="V30" s="16"/>
      <c r="W30" s="16"/>
      <c r="X30" s="16"/>
      <c r="Y30" s="1"/>
      <c r="Z30" s="120"/>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row>
    <row r="31" spans="1:72" ht="15.75">
      <c r="A31" s="27"/>
      <c r="B31" s="16"/>
      <c r="C31" s="16"/>
      <c r="D31" s="16"/>
      <c r="E31" s="16"/>
      <c r="F31" s="16"/>
      <c r="G31" s="16"/>
      <c r="H31" s="30"/>
      <c r="I31" s="30"/>
      <c r="J31" s="144"/>
      <c r="K31" s="144"/>
      <c r="L31" s="16"/>
      <c r="M31" s="3"/>
      <c r="N31" s="16"/>
      <c r="O31" s="16"/>
      <c r="P31" s="16"/>
      <c r="Q31" s="16"/>
      <c r="R31" s="16"/>
      <c r="S31" s="16"/>
      <c r="T31" s="16"/>
      <c r="U31" s="16"/>
      <c r="V31" s="16"/>
      <c r="W31" s="16"/>
      <c r="X31" s="16"/>
      <c r="Y31" s="1"/>
      <c r="Z31" s="120"/>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row>
    <row r="32" spans="1:72" ht="15.75">
      <c r="A32" s="3" t="s">
        <v>13</v>
      </c>
      <c r="B32" s="7"/>
      <c r="C32" s="7"/>
      <c r="D32" s="7"/>
      <c r="E32" s="7"/>
      <c r="F32" s="7"/>
      <c r="G32" s="8"/>
      <c r="H32" s="9"/>
      <c r="I32" s="9"/>
      <c r="J32" s="10"/>
      <c r="K32" s="7"/>
      <c r="L32" s="7"/>
      <c r="M32" s="7"/>
      <c r="N32" s="7"/>
      <c r="O32" s="269" t="s">
        <v>14</v>
      </c>
      <c r="P32" s="270"/>
      <c r="Q32" s="270"/>
      <c r="R32" s="270"/>
      <c r="S32" s="270"/>
      <c r="T32" s="270"/>
      <c r="U32" s="271"/>
      <c r="V32" s="263" t="s">
        <v>15</v>
      </c>
      <c r="W32" s="263"/>
      <c r="X32" s="264"/>
      <c r="Y32" s="1" t="s">
        <v>157</v>
      </c>
      <c r="Z32" s="120"/>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row>
    <row r="33" spans="1:72" ht="31.5">
      <c r="A33" s="265" t="s">
        <v>16</v>
      </c>
      <c r="B33" s="265"/>
      <c r="C33" s="265"/>
      <c r="D33" s="265"/>
      <c r="E33" s="121" t="s">
        <v>8</v>
      </c>
      <c r="F33" s="121" t="s">
        <v>9</v>
      </c>
      <c r="G33" s="121" t="s">
        <v>159</v>
      </c>
      <c r="H33" s="121" t="s">
        <v>0</v>
      </c>
      <c r="I33" s="121" t="s">
        <v>9</v>
      </c>
      <c r="J33" s="121" t="s">
        <v>17</v>
      </c>
      <c r="K33" s="121" t="s">
        <v>0</v>
      </c>
      <c r="L33" s="121" t="s">
        <v>9</v>
      </c>
      <c r="M33" s="11" t="s">
        <v>160</v>
      </c>
      <c r="N33" s="121" t="s">
        <v>0</v>
      </c>
      <c r="O33" s="121" t="s">
        <v>18</v>
      </c>
      <c r="P33" s="121" t="s">
        <v>19</v>
      </c>
      <c r="Q33" s="121" t="s">
        <v>20</v>
      </c>
      <c r="R33" s="121" t="s">
        <v>21</v>
      </c>
      <c r="S33" s="121" t="s">
        <v>22</v>
      </c>
      <c r="T33" s="121" t="s">
        <v>23</v>
      </c>
      <c r="U33" s="121" t="s">
        <v>24</v>
      </c>
      <c r="V33" s="11" t="s">
        <v>25</v>
      </c>
      <c r="W33" s="11" t="s">
        <v>24</v>
      </c>
      <c r="X33" s="11" t="s">
        <v>26</v>
      </c>
      <c r="Y33" s="1"/>
      <c r="Z33" s="120"/>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row>
    <row r="34" spans="1:72" ht="15.75">
      <c r="A34" s="242" t="s">
        <v>30</v>
      </c>
      <c r="B34" s="243"/>
      <c r="C34" s="243"/>
      <c r="D34" s="244"/>
      <c r="E34" s="124" t="s">
        <v>28</v>
      </c>
      <c r="F34" s="128"/>
      <c r="G34" s="12">
        <v>390.39</v>
      </c>
      <c r="H34" s="12">
        <f t="shared" ref="H34:H48" si="1">F34*G34</f>
        <v>0</v>
      </c>
      <c r="I34" s="128"/>
      <c r="J34" s="13">
        <v>358.81</v>
      </c>
      <c r="K34" s="13">
        <f t="shared" ref="K34:K56" si="2">I34*J34</f>
        <v>0</v>
      </c>
      <c r="L34" s="129"/>
      <c r="M34" s="13">
        <v>538.27</v>
      </c>
      <c r="N34" s="13">
        <f t="shared" ref="N34:N56" si="3">L34*M34</f>
        <v>0</v>
      </c>
      <c r="O34" s="107"/>
      <c r="P34" s="107"/>
      <c r="Q34" s="107"/>
      <c r="R34" s="107"/>
      <c r="S34" s="107"/>
      <c r="T34" s="107"/>
      <c r="U34" s="107"/>
      <c r="V34" s="15">
        <f t="shared" ref="V34:V56" si="4">+O34+P34+Q34+R34+S34+T34+U34-W34-X34</f>
        <v>0</v>
      </c>
      <c r="W34" s="107"/>
      <c r="X34" s="107"/>
      <c r="Y34" s="16"/>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ht="15.75">
      <c r="A35" s="260" t="s">
        <v>163</v>
      </c>
      <c r="B35" s="260"/>
      <c r="C35" s="260"/>
      <c r="D35" s="260"/>
      <c r="E35" s="124" t="s">
        <v>28</v>
      </c>
      <c r="F35" s="128"/>
      <c r="G35" s="12">
        <v>243.45</v>
      </c>
      <c r="H35" s="12">
        <f t="shared" si="1"/>
        <v>0</v>
      </c>
      <c r="I35" s="128"/>
      <c r="J35" s="13">
        <v>211.59</v>
      </c>
      <c r="K35" s="13">
        <f t="shared" si="2"/>
        <v>0</v>
      </c>
      <c r="L35" s="129"/>
      <c r="M35" s="13">
        <v>317.39</v>
      </c>
      <c r="N35" s="13">
        <f t="shared" si="3"/>
        <v>0</v>
      </c>
      <c r="O35" s="107"/>
      <c r="P35" s="107"/>
      <c r="Q35" s="107"/>
      <c r="R35" s="107"/>
      <c r="S35" s="107"/>
      <c r="T35" s="107"/>
      <c r="U35" s="107"/>
      <c r="V35" s="15">
        <f t="shared" si="4"/>
        <v>0</v>
      </c>
      <c r="W35" s="107"/>
      <c r="X35" s="107"/>
      <c r="Y35" s="16" t="s">
        <v>168</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s="102" customFormat="1" ht="15.75">
      <c r="A36" s="242" t="s">
        <v>31</v>
      </c>
      <c r="B36" s="243"/>
      <c r="C36" s="243"/>
      <c r="D36" s="244"/>
      <c r="E36" s="124" t="s">
        <v>28</v>
      </c>
      <c r="F36" s="128"/>
      <c r="G36" s="14">
        <v>390.39</v>
      </c>
      <c r="H36" s="12">
        <f t="shared" si="1"/>
        <v>0</v>
      </c>
      <c r="I36" s="128"/>
      <c r="J36" s="13">
        <v>358.81</v>
      </c>
      <c r="K36" s="13">
        <f t="shared" si="2"/>
        <v>0</v>
      </c>
      <c r="L36" s="129"/>
      <c r="M36" s="13">
        <v>538.22</v>
      </c>
      <c r="N36" s="13">
        <f t="shared" si="3"/>
        <v>0</v>
      </c>
      <c r="O36" s="107"/>
      <c r="P36" s="107"/>
      <c r="Q36" s="107"/>
      <c r="R36" s="107"/>
      <c r="S36" s="107"/>
      <c r="T36" s="107"/>
      <c r="U36" s="107"/>
      <c r="V36" s="15">
        <f t="shared" si="4"/>
        <v>0</v>
      </c>
      <c r="W36" s="107"/>
      <c r="X36" s="107"/>
      <c r="Y36" s="7" t="s">
        <v>161</v>
      </c>
      <c r="Z36" s="101"/>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row>
    <row r="37" spans="1:72" s="106" customFormat="1" ht="15.75">
      <c r="A37" s="242" t="s">
        <v>32</v>
      </c>
      <c r="B37" s="243"/>
      <c r="C37" s="243"/>
      <c r="D37" s="244"/>
      <c r="E37" s="124" t="s">
        <v>28</v>
      </c>
      <c r="F37" s="128"/>
      <c r="G37" s="14">
        <v>231.67</v>
      </c>
      <c r="H37" s="12">
        <f t="shared" si="1"/>
        <v>0</v>
      </c>
      <c r="I37" s="128"/>
      <c r="J37" s="13">
        <v>197.63</v>
      </c>
      <c r="K37" s="13">
        <f t="shared" si="2"/>
        <v>0</v>
      </c>
      <c r="L37" s="129"/>
      <c r="M37" s="13">
        <v>296.45</v>
      </c>
      <c r="N37" s="13">
        <f t="shared" si="3"/>
        <v>0</v>
      </c>
      <c r="O37" s="107"/>
      <c r="P37" s="107"/>
      <c r="Q37" s="107"/>
      <c r="R37" s="107"/>
      <c r="S37" s="107"/>
      <c r="T37" s="107"/>
      <c r="U37" s="107"/>
      <c r="V37" s="15">
        <f t="shared" si="4"/>
        <v>0</v>
      </c>
      <c r="W37" s="107"/>
      <c r="X37" s="107"/>
      <c r="Y37" s="104" t="s">
        <v>162</v>
      </c>
      <c r="Z37" s="105"/>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c r="BO37" s="104"/>
      <c r="BP37" s="104"/>
      <c r="BQ37" s="104"/>
      <c r="BR37" s="104"/>
      <c r="BS37" s="104"/>
      <c r="BT37" s="104"/>
    </row>
    <row r="38" spans="1:72" ht="15.75">
      <c r="A38" s="242" t="s">
        <v>33</v>
      </c>
      <c r="B38" s="243"/>
      <c r="C38" s="243"/>
      <c r="D38" s="244"/>
      <c r="E38" s="124" t="s">
        <v>28</v>
      </c>
      <c r="F38" s="128"/>
      <c r="G38" s="14">
        <v>310.62</v>
      </c>
      <c r="H38" s="12">
        <f t="shared" si="1"/>
        <v>0</v>
      </c>
      <c r="I38" s="128"/>
      <c r="J38" s="13">
        <v>291.24</v>
      </c>
      <c r="K38" s="13">
        <f t="shared" si="2"/>
        <v>0</v>
      </c>
      <c r="L38" s="129"/>
      <c r="M38" s="13">
        <v>436.87</v>
      </c>
      <c r="N38" s="13">
        <f t="shared" si="3"/>
        <v>0</v>
      </c>
      <c r="O38" s="107"/>
      <c r="P38" s="107"/>
      <c r="Q38" s="107"/>
      <c r="R38" s="107"/>
      <c r="S38" s="107"/>
      <c r="T38" s="107"/>
      <c r="U38" s="107"/>
      <c r="V38" s="15">
        <f t="shared" si="4"/>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s="100" customFormat="1" ht="15.75">
      <c r="A39" s="242" t="s">
        <v>34</v>
      </c>
      <c r="B39" s="243"/>
      <c r="C39" s="243"/>
      <c r="D39" s="244"/>
      <c r="E39" s="124" t="s">
        <v>28</v>
      </c>
      <c r="F39" s="128"/>
      <c r="G39" s="14">
        <v>310.62</v>
      </c>
      <c r="H39" s="12">
        <f t="shared" si="1"/>
        <v>0</v>
      </c>
      <c r="I39" s="128"/>
      <c r="J39" s="13">
        <v>291.24</v>
      </c>
      <c r="K39" s="13">
        <f t="shared" si="2"/>
        <v>0</v>
      </c>
      <c r="L39" s="129"/>
      <c r="M39" s="13">
        <v>436.87</v>
      </c>
      <c r="N39" s="13">
        <f t="shared" si="3"/>
        <v>0</v>
      </c>
      <c r="O39" s="107"/>
      <c r="P39" s="107"/>
      <c r="Q39" s="107"/>
      <c r="R39" s="107"/>
      <c r="S39" s="107"/>
      <c r="T39" s="107"/>
      <c r="U39" s="107"/>
      <c r="V39" s="15">
        <f t="shared" si="4"/>
        <v>0</v>
      </c>
      <c r="W39" s="107"/>
      <c r="X39" s="107"/>
      <c r="Y39" s="16" t="s">
        <v>164</v>
      </c>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s="106" customFormat="1" ht="15.75">
      <c r="A40" s="260" t="s">
        <v>128</v>
      </c>
      <c r="B40" s="260"/>
      <c r="C40" s="260"/>
      <c r="D40" s="260"/>
      <c r="E40" s="124" t="s">
        <v>28</v>
      </c>
      <c r="F40" s="128"/>
      <c r="G40" s="14"/>
      <c r="H40" s="12">
        <f t="shared" si="1"/>
        <v>0</v>
      </c>
      <c r="I40" s="128"/>
      <c r="J40" s="13">
        <v>0</v>
      </c>
      <c r="K40" s="13">
        <f t="shared" si="2"/>
        <v>0</v>
      </c>
      <c r="L40" s="129"/>
      <c r="M40" s="13">
        <v>0</v>
      </c>
      <c r="N40" s="13">
        <f t="shared" si="3"/>
        <v>0</v>
      </c>
      <c r="O40" s="107"/>
      <c r="P40" s="107"/>
      <c r="Q40" s="107"/>
      <c r="R40" s="107"/>
      <c r="S40" s="107"/>
      <c r="T40" s="108"/>
      <c r="U40" s="107"/>
      <c r="V40" s="15">
        <f t="shared" si="4"/>
        <v>0</v>
      </c>
      <c r="W40" s="107"/>
      <c r="X40" s="107"/>
      <c r="Y40" s="104"/>
      <c r="Z40" s="105"/>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c r="BQ40" s="104"/>
      <c r="BR40" s="104"/>
      <c r="BS40" s="104"/>
      <c r="BT40" s="104"/>
    </row>
    <row r="41" spans="1:72" ht="15.75">
      <c r="A41" s="242" t="s">
        <v>35</v>
      </c>
      <c r="B41" s="243"/>
      <c r="C41" s="243"/>
      <c r="D41" s="244"/>
      <c r="E41" s="124" t="s">
        <v>28</v>
      </c>
      <c r="F41" s="128"/>
      <c r="G41" s="14">
        <v>199.6</v>
      </c>
      <c r="H41" s="14">
        <f t="shared" si="1"/>
        <v>0</v>
      </c>
      <c r="I41" s="128"/>
      <c r="J41" s="13">
        <v>159.6</v>
      </c>
      <c r="K41" s="13">
        <f t="shared" si="2"/>
        <v>0</v>
      </c>
      <c r="L41" s="129"/>
      <c r="M41" s="13">
        <v>239.4</v>
      </c>
      <c r="N41" s="13">
        <f t="shared" si="3"/>
        <v>0</v>
      </c>
      <c r="O41" s="107"/>
      <c r="P41" s="107"/>
      <c r="Q41" s="107"/>
      <c r="R41" s="107"/>
      <c r="S41" s="107"/>
      <c r="T41" s="108"/>
      <c r="U41" s="107"/>
      <c r="V41" s="15">
        <f t="shared" si="4"/>
        <v>0</v>
      </c>
      <c r="W41" s="107"/>
      <c r="X41" s="107"/>
      <c r="Y41" s="16"/>
      <c r="Z41" s="17"/>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row>
    <row r="42" spans="1:72" s="106" customFormat="1" ht="15.75">
      <c r="A42" s="260" t="s">
        <v>129</v>
      </c>
      <c r="B42" s="260"/>
      <c r="C42" s="260"/>
      <c r="D42" s="260"/>
      <c r="E42" s="124" t="s">
        <v>28</v>
      </c>
      <c r="F42" s="128"/>
      <c r="G42" s="14">
        <v>199.6</v>
      </c>
      <c r="H42" s="14">
        <f t="shared" si="1"/>
        <v>0</v>
      </c>
      <c r="I42" s="128"/>
      <c r="J42" s="13">
        <v>159.6</v>
      </c>
      <c r="K42" s="13">
        <f t="shared" si="2"/>
        <v>0</v>
      </c>
      <c r="L42" s="129"/>
      <c r="M42" s="13">
        <v>239.4</v>
      </c>
      <c r="N42" s="13">
        <f t="shared" si="3"/>
        <v>0</v>
      </c>
      <c r="O42" s="107"/>
      <c r="P42" s="107"/>
      <c r="Q42" s="107"/>
      <c r="R42" s="107"/>
      <c r="S42" s="107"/>
      <c r="T42" s="108"/>
      <c r="U42" s="107"/>
      <c r="V42" s="15">
        <f t="shared" si="4"/>
        <v>0</v>
      </c>
      <c r="W42" s="107"/>
      <c r="X42" s="107"/>
      <c r="Y42" s="104"/>
      <c r="Z42" s="105"/>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c r="BO42" s="104"/>
      <c r="BP42" s="104"/>
      <c r="BQ42" s="104"/>
      <c r="BR42" s="104"/>
      <c r="BS42" s="104"/>
      <c r="BT42" s="104"/>
    </row>
    <row r="43" spans="1:72" s="100" customFormat="1" ht="15.75">
      <c r="A43" s="260" t="s">
        <v>36</v>
      </c>
      <c r="B43" s="260"/>
      <c r="C43" s="260"/>
      <c r="D43" s="260"/>
      <c r="E43" s="124" t="s">
        <v>28</v>
      </c>
      <c r="F43" s="128"/>
      <c r="G43" s="14">
        <v>199.6</v>
      </c>
      <c r="H43" s="14">
        <f t="shared" si="1"/>
        <v>0</v>
      </c>
      <c r="I43" s="128"/>
      <c r="J43" s="13">
        <v>159.6</v>
      </c>
      <c r="K43" s="13">
        <f t="shared" si="2"/>
        <v>0</v>
      </c>
      <c r="L43" s="129"/>
      <c r="M43" s="13">
        <v>239.4</v>
      </c>
      <c r="N43" s="13">
        <f t="shared" si="3"/>
        <v>0</v>
      </c>
      <c r="O43" s="107"/>
      <c r="P43" s="107"/>
      <c r="Q43" s="107"/>
      <c r="R43" s="107"/>
      <c r="S43" s="107"/>
      <c r="T43" s="108"/>
      <c r="U43" s="107"/>
      <c r="V43" s="15">
        <f t="shared" si="4"/>
        <v>0</v>
      </c>
      <c r="W43" s="107"/>
      <c r="X43" s="107"/>
      <c r="Y43" s="16"/>
      <c r="Z43" s="17"/>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row>
    <row r="44" spans="1:72" s="100" customFormat="1" ht="15.75">
      <c r="A44" s="260" t="s">
        <v>37</v>
      </c>
      <c r="B44" s="260"/>
      <c r="C44" s="260"/>
      <c r="D44" s="260"/>
      <c r="E44" s="124" t="s">
        <v>28</v>
      </c>
      <c r="F44" s="128"/>
      <c r="G44" s="14">
        <v>211.15</v>
      </c>
      <c r="H44" s="12">
        <f t="shared" si="1"/>
        <v>0</v>
      </c>
      <c r="I44" s="128"/>
      <c r="J44" s="13">
        <v>173.29</v>
      </c>
      <c r="K44" s="13">
        <f t="shared" si="2"/>
        <v>0</v>
      </c>
      <c r="L44" s="129"/>
      <c r="M44" s="13">
        <v>259.94</v>
      </c>
      <c r="N44" s="13">
        <f t="shared" si="3"/>
        <v>0</v>
      </c>
      <c r="O44" s="107"/>
      <c r="P44" s="107"/>
      <c r="Q44" s="107"/>
      <c r="R44" s="107"/>
      <c r="S44" s="107"/>
      <c r="T44" s="108"/>
      <c r="U44" s="107"/>
      <c r="V44" s="15">
        <f t="shared" si="4"/>
        <v>0</v>
      </c>
      <c r="W44" s="107"/>
      <c r="X44" s="107"/>
      <c r="Y44" s="16" t="s">
        <v>166</v>
      </c>
      <c r="Z44" s="17"/>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row>
    <row r="45" spans="1:72" ht="15.75">
      <c r="A45" s="260" t="s">
        <v>38</v>
      </c>
      <c r="B45" s="260"/>
      <c r="C45" s="260"/>
      <c r="D45" s="260"/>
      <c r="E45" s="124" t="s">
        <v>28</v>
      </c>
      <c r="F45" s="128"/>
      <c r="G45" s="14">
        <v>199.6</v>
      </c>
      <c r="H45" s="12">
        <f t="shared" si="1"/>
        <v>0</v>
      </c>
      <c r="I45" s="128"/>
      <c r="J45" s="13">
        <v>159.6</v>
      </c>
      <c r="K45" s="13">
        <f t="shared" si="2"/>
        <v>0</v>
      </c>
      <c r="L45" s="129"/>
      <c r="M45" s="13">
        <v>239.4</v>
      </c>
      <c r="N45" s="13">
        <f t="shared" si="3"/>
        <v>0</v>
      </c>
      <c r="O45" s="107"/>
      <c r="P45" s="107"/>
      <c r="Q45" s="107"/>
      <c r="R45" s="107"/>
      <c r="S45" s="107"/>
      <c r="T45" s="108"/>
      <c r="U45" s="107"/>
      <c r="V45" s="15">
        <f t="shared" si="4"/>
        <v>0</v>
      </c>
      <c r="W45" s="107"/>
      <c r="X45" s="107"/>
      <c r="Y45" s="16" t="s">
        <v>165</v>
      </c>
      <c r="Z45" s="17"/>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row>
    <row r="46" spans="1:72" ht="15.75">
      <c r="A46" s="260" t="s">
        <v>39</v>
      </c>
      <c r="B46" s="260"/>
      <c r="C46" s="260"/>
      <c r="D46" s="260"/>
      <c r="E46" s="124" t="s">
        <v>28</v>
      </c>
      <c r="F46" s="128"/>
      <c r="G46" s="14">
        <v>187.81</v>
      </c>
      <c r="H46" s="14">
        <f t="shared" si="1"/>
        <v>0</v>
      </c>
      <c r="I46" s="128"/>
      <c r="J46" s="13">
        <v>145.62</v>
      </c>
      <c r="K46" s="13">
        <f t="shared" si="2"/>
        <v>0</v>
      </c>
      <c r="L46" s="129"/>
      <c r="M46" s="13">
        <v>218.43</v>
      </c>
      <c r="N46" s="13">
        <f t="shared" si="3"/>
        <v>0</v>
      </c>
      <c r="O46" s="107"/>
      <c r="P46" s="107"/>
      <c r="Q46" s="107"/>
      <c r="R46" s="107"/>
      <c r="S46" s="107"/>
      <c r="T46" s="108"/>
      <c r="U46" s="107"/>
      <c r="V46" s="15">
        <f t="shared" si="4"/>
        <v>0</v>
      </c>
      <c r="W46" s="107"/>
      <c r="X46" s="107"/>
      <c r="Y46" s="16"/>
      <c r="Z46" s="17"/>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row>
    <row r="47" spans="1:72" s="100" customFormat="1" ht="15.75">
      <c r="A47" s="242" t="s">
        <v>40</v>
      </c>
      <c r="B47" s="243"/>
      <c r="C47" s="243"/>
      <c r="D47" s="244"/>
      <c r="E47" s="124" t="s">
        <v>28</v>
      </c>
      <c r="F47" s="128"/>
      <c r="G47" s="14"/>
      <c r="H47" s="14">
        <f t="shared" si="1"/>
        <v>0</v>
      </c>
      <c r="I47" s="128"/>
      <c r="J47" s="13">
        <v>0</v>
      </c>
      <c r="K47" s="13">
        <f t="shared" si="2"/>
        <v>0</v>
      </c>
      <c r="L47" s="129"/>
      <c r="M47" s="13"/>
      <c r="N47" s="13">
        <f t="shared" si="3"/>
        <v>0</v>
      </c>
      <c r="O47" s="107"/>
      <c r="P47" s="107"/>
      <c r="Q47" s="107"/>
      <c r="R47" s="107"/>
      <c r="S47" s="107"/>
      <c r="T47" s="108"/>
      <c r="U47" s="107"/>
      <c r="V47" s="15">
        <f t="shared" si="4"/>
        <v>0</v>
      </c>
      <c r="W47" s="107"/>
      <c r="X47" s="107"/>
      <c r="Y47" s="3"/>
      <c r="Z47" s="17"/>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row>
    <row r="48" spans="1:72" s="100" customFormat="1" ht="15.75">
      <c r="A48" s="242" t="s">
        <v>41</v>
      </c>
      <c r="B48" s="243"/>
      <c r="C48" s="243"/>
      <c r="D48" s="244"/>
      <c r="E48" s="124" t="s">
        <v>28</v>
      </c>
      <c r="F48" s="128"/>
      <c r="G48" s="14">
        <v>187.81</v>
      </c>
      <c r="H48" s="14">
        <f t="shared" si="1"/>
        <v>0</v>
      </c>
      <c r="I48" s="128"/>
      <c r="J48" s="13">
        <v>145.62</v>
      </c>
      <c r="K48" s="13">
        <f t="shared" si="2"/>
        <v>0</v>
      </c>
      <c r="L48" s="129"/>
      <c r="M48" s="13">
        <v>218.43</v>
      </c>
      <c r="N48" s="13">
        <f t="shared" si="3"/>
        <v>0</v>
      </c>
      <c r="O48" s="107"/>
      <c r="P48" s="107"/>
      <c r="Q48" s="107"/>
      <c r="R48" s="107"/>
      <c r="S48" s="107"/>
      <c r="T48" s="107"/>
      <c r="U48" s="107"/>
      <c r="V48" s="15">
        <f t="shared" si="4"/>
        <v>0</v>
      </c>
      <c r="W48" s="107"/>
      <c r="X48" s="107"/>
      <c r="Y48" s="16" t="s">
        <v>167</v>
      </c>
      <c r="Z48" s="17"/>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row>
    <row r="49" spans="1:72" ht="15.75">
      <c r="A49" s="242" t="s">
        <v>42</v>
      </c>
      <c r="B49" s="243"/>
      <c r="C49" s="243"/>
      <c r="D49" s="244"/>
      <c r="E49" s="124" t="s">
        <v>28</v>
      </c>
      <c r="F49" s="128"/>
      <c r="G49" s="14">
        <v>94.81</v>
      </c>
      <c r="H49" s="14">
        <f>F49*G49</f>
        <v>0</v>
      </c>
      <c r="I49" s="128"/>
      <c r="J49" s="13">
        <v>145.62</v>
      </c>
      <c r="K49" s="13">
        <f t="shared" si="2"/>
        <v>0</v>
      </c>
      <c r="L49" s="129"/>
      <c r="M49" s="13">
        <v>218.43</v>
      </c>
      <c r="N49" s="13">
        <f t="shared" si="3"/>
        <v>0</v>
      </c>
      <c r="O49" s="109"/>
      <c r="P49" s="109"/>
      <c r="Q49" s="109"/>
      <c r="R49" s="109"/>
      <c r="S49" s="109"/>
      <c r="T49" s="109"/>
      <c r="U49" s="107"/>
      <c r="V49" s="15">
        <f t="shared" si="4"/>
        <v>0</v>
      </c>
      <c r="W49" s="107"/>
      <c r="X49" s="107"/>
      <c r="Y49" s="16"/>
      <c r="Z49" s="17"/>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row>
    <row r="50" spans="1:72" ht="15.75">
      <c r="A50" s="167" t="s">
        <v>169</v>
      </c>
      <c r="B50" s="168"/>
      <c r="C50" s="168"/>
      <c r="D50" s="169"/>
      <c r="E50" s="124" t="s">
        <v>28</v>
      </c>
      <c r="F50" s="128"/>
      <c r="G50" s="12">
        <v>243.45</v>
      </c>
      <c r="H50" s="12">
        <f t="shared" ref="H50:H56" si="5">F50*G50</f>
        <v>0</v>
      </c>
      <c r="I50" s="128"/>
      <c r="J50" s="13">
        <v>211.59</v>
      </c>
      <c r="K50" s="13">
        <f t="shared" si="2"/>
        <v>0</v>
      </c>
      <c r="L50" s="129"/>
      <c r="M50" s="13">
        <v>317.39</v>
      </c>
      <c r="N50" s="13">
        <f t="shared" si="3"/>
        <v>0</v>
      </c>
      <c r="O50" s="109"/>
      <c r="P50" s="109"/>
      <c r="Q50" s="109"/>
      <c r="R50" s="109"/>
      <c r="S50" s="109"/>
      <c r="T50" s="109"/>
      <c r="U50" s="107"/>
      <c r="V50" s="15">
        <v>0</v>
      </c>
      <c r="W50" s="107"/>
      <c r="X50" s="107"/>
      <c r="Y50" s="16" t="s">
        <v>170</v>
      </c>
      <c r="Z50" s="17"/>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row>
    <row r="51" spans="1:72" ht="15.75">
      <c r="A51" s="260" t="s">
        <v>27</v>
      </c>
      <c r="B51" s="260"/>
      <c r="C51" s="260"/>
      <c r="D51" s="260"/>
      <c r="E51" s="124" t="s">
        <v>28</v>
      </c>
      <c r="F51" s="128"/>
      <c r="G51" s="12">
        <v>339.75</v>
      </c>
      <c r="H51" s="12">
        <f t="shared" si="5"/>
        <v>0</v>
      </c>
      <c r="I51" s="128"/>
      <c r="J51" s="13">
        <v>325.79000000000002</v>
      </c>
      <c r="K51" s="13">
        <f t="shared" si="2"/>
        <v>0</v>
      </c>
      <c r="L51" s="129"/>
      <c r="M51" s="13">
        <v>488.68</v>
      </c>
      <c r="N51" s="13">
        <f t="shared" si="3"/>
        <v>0</v>
      </c>
      <c r="O51" s="107"/>
      <c r="P51" s="107"/>
      <c r="Q51" s="107"/>
      <c r="R51" s="107"/>
      <c r="S51" s="107"/>
      <c r="T51" s="107"/>
      <c r="U51" s="107"/>
      <c r="V51" s="15">
        <f>+O51+P51+Q51+R51+S51+T51+U51-W51-X51</f>
        <v>0</v>
      </c>
      <c r="W51" s="107"/>
      <c r="X51" s="107"/>
      <c r="Y51" s="16"/>
      <c r="Z51" s="17"/>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row>
    <row r="52" spans="1:72" ht="15.75">
      <c r="A52" s="260" t="s">
        <v>29</v>
      </c>
      <c r="B52" s="260"/>
      <c r="C52" s="260"/>
      <c r="D52" s="260"/>
      <c r="E52" s="124" t="s">
        <v>28</v>
      </c>
      <c r="F52" s="128"/>
      <c r="G52" s="12">
        <v>339.75</v>
      </c>
      <c r="H52" s="12">
        <f t="shared" si="5"/>
        <v>0</v>
      </c>
      <c r="I52" s="128"/>
      <c r="J52" s="13">
        <v>325.79000000000002</v>
      </c>
      <c r="K52" s="13">
        <f t="shared" si="2"/>
        <v>0</v>
      </c>
      <c r="L52" s="129"/>
      <c r="M52" s="13">
        <v>488.68</v>
      </c>
      <c r="N52" s="13">
        <f t="shared" si="3"/>
        <v>0</v>
      </c>
      <c r="O52" s="107"/>
      <c r="P52" s="107"/>
      <c r="Q52" s="107"/>
      <c r="R52" s="107"/>
      <c r="S52" s="107"/>
      <c r="T52" s="107"/>
      <c r="U52" s="107"/>
      <c r="V52" s="15">
        <f>+O52+P52+Q52+R52+S52+T52+U52-W52-X52</f>
        <v>0</v>
      </c>
      <c r="W52" s="107"/>
      <c r="X52" s="107"/>
      <c r="Y52" s="16"/>
      <c r="Z52" s="17"/>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row>
    <row r="53" spans="1:72" ht="15.75">
      <c r="A53" s="242" t="s">
        <v>43</v>
      </c>
      <c r="B53" s="243"/>
      <c r="C53" s="243"/>
      <c r="D53" s="244"/>
      <c r="E53" s="124" t="s">
        <v>28</v>
      </c>
      <c r="F53" s="128"/>
      <c r="G53" s="12">
        <v>339.75</v>
      </c>
      <c r="H53" s="12">
        <f t="shared" si="5"/>
        <v>0</v>
      </c>
      <c r="I53" s="128"/>
      <c r="J53" s="13">
        <v>325.79000000000002</v>
      </c>
      <c r="K53" s="13">
        <f t="shared" si="2"/>
        <v>0</v>
      </c>
      <c r="L53" s="129"/>
      <c r="M53" s="13">
        <v>488.68</v>
      </c>
      <c r="N53" s="13">
        <f t="shared" si="3"/>
        <v>0</v>
      </c>
      <c r="O53" s="107"/>
      <c r="P53" s="107"/>
      <c r="Q53" s="107"/>
      <c r="R53" s="107"/>
      <c r="S53" s="107"/>
      <c r="T53" s="107"/>
      <c r="U53" s="107"/>
      <c r="V53" s="15">
        <f t="shared" si="4"/>
        <v>0</v>
      </c>
      <c r="W53" s="107"/>
      <c r="X53" s="107"/>
      <c r="Y53" s="16"/>
      <c r="Z53" s="17"/>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row>
    <row r="54" spans="1:72" ht="15.75">
      <c r="A54" s="242" t="s">
        <v>44</v>
      </c>
      <c r="B54" s="243"/>
      <c r="C54" s="243"/>
      <c r="D54" s="244"/>
      <c r="E54" s="124" t="s">
        <v>28</v>
      </c>
      <c r="F54" s="128"/>
      <c r="G54" s="12">
        <v>339.75</v>
      </c>
      <c r="H54" s="12">
        <f t="shared" si="5"/>
        <v>0</v>
      </c>
      <c r="I54" s="128"/>
      <c r="J54" s="13">
        <v>325.79000000000002</v>
      </c>
      <c r="K54" s="13">
        <f t="shared" si="2"/>
        <v>0</v>
      </c>
      <c r="L54" s="129"/>
      <c r="M54" s="13">
        <v>488.68</v>
      </c>
      <c r="N54" s="13">
        <f t="shared" si="3"/>
        <v>0</v>
      </c>
      <c r="O54" s="107"/>
      <c r="P54" s="107"/>
      <c r="Q54" s="107"/>
      <c r="R54" s="107"/>
      <c r="S54" s="107"/>
      <c r="T54" s="107"/>
      <c r="U54" s="107"/>
      <c r="V54" s="15">
        <f t="shared" si="4"/>
        <v>0</v>
      </c>
      <c r="W54" s="107"/>
      <c r="X54" s="107"/>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15.75">
      <c r="A55" s="242" t="s">
        <v>45</v>
      </c>
      <c r="B55" s="243"/>
      <c r="C55" s="243"/>
      <c r="D55" s="244"/>
      <c r="E55" s="124" t="s">
        <v>28</v>
      </c>
      <c r="F55" s="128"/>
      <c r="G55" s="14">
        <v>1004.49</v>
      </c>
      <c r="H55" s="14">
        <f t="shared" si="5"/>
        <v>0</v>
      </c>
      <c r="I55" s="128"/>
      <c r="J55" s="13">
        <v>1164.98</v>
      </c>
      <c r="K55" s="13">
        <f t="shared" si="2"/>
        <v>0</v>
      </c>
      <c r="L55" s="129"/>
      <c r="M55" s="13">
        <v>1747.46</v>
      </c>
      <c r="N55" s="13">
        <f t="shared" si="3"/>
        <v>0</v>
      </c>
      <c r="O55" s="107"/>
      <c r="P55" s="107"/>
      <c r="Q55" s="107"/>
      <c r="R55" s="107"/>
      <c r="S55" s="107"/>
      <c r="T55" s="107"/>
      <c r="U55" s="107"/>
      <c r="V55" s="15">
        <f t="shared" si="4"/>
        <v>0</v>
      </c>
      <c r="W55" s="107"/>
      <c r="X55" s="107"/>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15.75">
      <c r="A56" s="242" t="s">
        <v>46</v>
      </c>
      <c r="B56" s="243"/>
      <c r="C56" s="243"/>
      <c r="D56" s="244"/>
      <c r="E56" s="124" t="s">
        <v>28</v>
      </c>
      <c r="F56" s="128"/>
      <c r="G56" s="14"/>
      <c r="H56" s="14">
        <f t="shared" si="5"/>
        <v>0</v>
      </c>
      <c r="I56" s="128"/>
      <c r="J56" s="13">
        <f t="shared" ref="J56" si="6">G56*1.5</f>
        <v>0</v>
      </c>
      <c r="K56" s="13">
        <f t="shared" si="2"/>
        <v>0</v>
      </c>
      <c r="L56" s="129"/>
      <c r="M56" s="13">
        <f t="shared" ref="M56" si="7">G56*2.25</f>
        <v>0</v>
      </c>
      <c r="N56" s="13">
        <f t="shared" si="3"/>
        <v>0</v>
      </c>
      <c r="O56" s="107"/>
      <c r="P56" s="107"/>
      <c r="Q56" s="107"/>
      <c r="R56" s="107"/>
      <c r="S56" s="107"/>
      <c r="T56" s="107"/>
      <c r="U56" s="107"/>
      <c r="V56" s="15">
        <f t="shared" si="4"/>
        <v>0</v>
      </c>
      <c r="W56" s="107"/>
      <c r="X56" s="107"/>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15.75">
      <c r="A57" s="7"/>
      <c r="B57" s="7"/>
      <c r="C57" s="7"/>
      <c r="D57" s="7"/>
      <c r="E57" s="7"/>
      <c r="F57" s="7">
        <f>V57</f>
        <v>0</v>
      </c>
      <c r="G57" s="6" t="s">
        <v>47</v>
      </c>
      <c r="H57" s="19">
        <f>SUM(H34:H56)</f>
        <v>0</v>
      </c>
      <c r="I57" s="103"/>
      <c r="J57" s="6" t="s">
        <v>48</v>
      </c>
      <c r="K57" s="6">
        <f>SUM(K34:K56)</f>
        <v>0</v>
      </c>
      <c r="L57" s="145"/>
      <c r="M57" s="21" t="s">
        <v>48</v>
      </c>
      <c r="N57" s="6">
        <f>SUM(N34:N56)</f>
        <v>0</v>
      </c>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7"/>
      <c r="B58" s="7"/>
      <c r="C58" s="7"/>
      <c r="D58" s="7"/>
      <c r="E58" s="7"/>
      <c r="F58" s="7"/>
      <c r="G58" s="6" t="s">
        <v>49</v>
      </c>
      <c r="H58" s="19">
        <f>H57+K57+N57</f>
        <v>0</v>
      </c>
      <c r="I58" s="22"/>
      <c r="J58" s="22"/>
      <c r="K58" s="22"/>
      <c r="L58" s="7"/>
      <c r="M58" s="23"/>
      <c r="N58" s="22"/>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261" t="s">
        <v>50</v>
      </c>
      <c r="B59" s="261"/>
      <c r="C59" s="261"/>
      <c r="D59" s="261"/>
      <c r="E59" s="24"/>
      <c r="F59" s="25"/>
      <c r="G59" s="26" t="s">
        <v>51</v>
      </c>
      <c r="H59" s="6">
        <f>+H58*0.06</f>
        <v>0</v>
      </c>
      <c r="I59" s="22"/>
      <c r="J59" s="7"/>
      <c r="K59" s="7"/>
      <c r="L59" s="7"/>
      <c r="M59" s="7"/>
      <c r="N59" s="7"/>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27"/>
      <c r="B60" s="7"/>
      <c r="C60" s="7"/>
      <c r="D60" s="7"/>
      <c r="E60" s="7"/>
      <c r="F60" s="7"/>
      <c r="G60" s="124"/>
      <c r="H60" s="14">
        <f>+H58+H59</f>
        <v>0</v>
      </c>
      <c r="I60" s="22"/>
      <c r="J60" s="7"/>
      <c r="K60" s="7"/>
      <c r="L60" s="7"/>
      <c r="M60" s="7"/>
      <c r="N60" s="7"/>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62" t="s">
        <v>52</v>
      </c>
      <c r="B61" s="262"/>
      <c r="C61" s="262"/>
      <c r="D61" s="262"/>
      <c r="E61" s="16"/>
      <c r="F61" s="16"/>
      <c r="G61" s="16"/>
      <c r="H61" s="16"/>
      <c r="I61" s="16"/>
      <c r="J61" s="16"/>
      <c r="K61" s="16"/>
      <c r="L61" s="16"/>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55" t="s">
        <v>7</v>
      </c>
      <c r="B62" s="255"/>
      <c r="C62" s="255"/>
      <c r="D62" s="255"/>
      <c r="E62" s="28" t="s">
        <v>8</v>
      </c>
      <c r="F62" s="118" t="s">
        <v>9</v>
      </c>
      <c r="G62" s="118" t="s">
        <v>10</v>
      </c>
      <c r="H62" s="118" t="s">
        <v>0</v>
      </c>
      <c r="I62" s="38"/>
      <c r="J62" s="118" t="s">
        <v>53</v>
      </c>
      <c r="K62" s="118" t="s">
        <v>54</v>
      </c>
      <c r="L62" s="118" t="s">
        <v>55</v>
      </c>
      <c r="M62" s="118" t="s">
        <v>56</v>
      </c>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33.6" customHeight="1">
      <c r="A63" s="257" t="s">
        <v>133</v>
      </c>
      <c r="B63" s="258"/>
      <c r="C63" s="258"/>
      <c r="D63" s="258"/>
      <c r="E63" s="31" t="s">
        <v>57</v>
      </c>
      <c r="F63" s="146">
        <v>0</v>
      </c>
      <c r="G63" s="127">
        <v>170</v>
      </c>
      <c r="H63" s="127">
        <f t="shared" ref="H63:H69" si="8">F63*G63</f>
        <v>0</v>
      </c>
      <c r="I63" s="30"/>
      <c r="J63" s="31"/>
      <c r="K63" s="31"/>
      <c r="L63" s="31"/>
      <c r="M63" s="31">
        <f>J63+K63+L63</f>
        <v>0</v>
      </c>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33.6" customHeight="1">
      <c r="A64" s="257" t="s">
        <v>134</v>
      </c>
      <c r="B64" s="258"/>
      <c r="C64" s="258"/>
      <c r="D64" s="258"/>
      <c r="E64" s="31" t="s">
        <v>57</v>
      </c>
      <c r="F64" s="146">
        <v>8</v>
      </c>
      <c r="G64" s="127">
        <v>180</v>
      </c>
      <c r="H64" s="127">
        <f t="shared" si="8"/>
        <v>1440</v>
      </c>
      <c r="I64" s="30"/>
      <c r="J64" s="31"/>
      <c r="K64" s="31"/>
      <c r="L64" s="31"/>
      <c r="M64" s="31">
        <f>J64+K64+L64</f>
        <v>0</v>
      </c>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33.6" customHeight="1">
      <c r="A65" s="257" t="s">
        <v>58</v>
      </c>
      <c r="B65" s="258"/>
      <c r="C65" s="258"/>
      <c r="D65" s="258"/>
      <c r="E65" s="31" t="s">
        <v>57</v>
      </c>
      <c r="F65" s="146">
        <v>0</v>
      </c>
      <c r="G65" s="127">
        <v>80</v>
      </c>
      <c r="H65" s="127">
        <f t="shared" si="8"/>
        <v>0</v>
      </c>
      <c r="I65" s="30"/>
      <c r="J65" s="31"/>
      <c r="K65" s="31"/>
      <c r="L65" s="31"/>
      <c r="M65" s="31">
        <f>J65+K65+L65</f>
        <v>0</v>
      </c>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33.6" customHeight="1">
      <c r="A66" s="257" t="s">
        <v>135</v>
      </c>
      <c r="B66" s="258"/>
      <c r="C66" s="258"/>
      <c r="D66" s="258"/>
      <c r="E66" s="31" t="s">
        <v>57</v>
      </c>
      <c r="F66" s="146">
        <v>0</v>
      </c>
      <c r="G66" s="127">
        <v>150</v>
      </c>
      <c r="H66" s="127">
        <f t="shared" si="8"/>
        <v>0</v>
      </c>
      <c r="I66" s="30"/>
      <c r="J66" s="31"/>
      <c r="K66" s="31"/>
      <c r="L66" s="31"/>
      <c r="M66" s="31">
        <f>J66+K66+L66</f>
        <v>0</v>
      </c>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33.6" customHeight="1">
      <c r="A67" s="257"/>
      <c r="B67" s="258"/>
      <c r="C67" s="258"/>
      <c r="D67" s="258"/>
      <c r="E67" s="31" t="s">
        <v>57</v>
      </c>
      <c r="F67" s="146">
        <v>0</v>
      </c>
      <c r="G67" s="127"/>
      <c r="H67" s="127">
        <f t="shared" si="8"/>
        <v>0</v>
      </c>
      <c r="I67" s="30"/>
      <c r="J67" s="31"/>
      <c r="K67" s="31"/>
      <c r="L67" s="31"/>
      <c r="M67" s="31">
        <f t="shared" ref="M67:M69" si="9">J67+K67+L67</f>
        <v>0</v>
      </c>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33.6" customHeight="1">
      <c r="A68" s="257"/>
      <c r="B68" s="258"/>
      <c r="C68" s="258"/>
      <c r="D68" s="258"/>
      <c r="E68" s="31" t="s">
        <v>59</v>
      </c>
      <c r="F68" s="146">
        <v>0</v>
      </c>
      <c r="G68" s="127"/>
      <c r="H68" s="127">
        <f t="shared" si="8"/>
        <v>0</v>
      </c>
      <c r="I68" s="30"/>
      <c r="J68" s="31"/>
      <c r="K68" s="31"/>
      <c r="L68" s="31"/>
      <c r="M68" s="31">
        <f t="shared" si="9"/>
        <v>0</v>
      </c>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33.6" customHeight="1">
      <c r="A69" s="257" t="s">
        <v>60</v>
      </c>
      <c r="B69" s="258"/>
      <c r="C69" s="258"/>
      <c r="D69" s="258"/>
      <c r="E69" s="31" t="s">
        <v>61</v>
      </c>
      <c r="F69" s="146">
        <v>0</v>
      </c>
      <c r="G69" s="127">
        <v>2.5</v>
      </c>
      <c r="H69" s="127">
        <f t="shared" si="8"/>
        <v>0</v>
      </c>
      <c r="I69" s="30"/>
      <c r="J69" s="31"/>
      <c r="K69" s="31"/>
      <c r="L69" s="31"/>
      <c r="M69" s="31">
        <f t="shared" si="9"/>
        <v>0</v>
      </c>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16"/>
      <c r="B70" s="16"/>
      <c r="C70" s="16"/>
      <c r="D70" s="16"/>
      <c r="E70" s="16"/>
      <c r="F70" s="16"/>
      <c r="G70" s="34" t="s">
        <v>62</v>
      </c>
      <c r="H70" s="34">
        <f>SUM(H63:H69)</f>
        <v>1440</v>
      </c>
      <c r="I70" s="22"/>
      <c r="J70" s="16"/>
      <c r="K70" s="16"/>
      <c r="L70" s="16"/>
      <c r="M70" s="139"/>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53" t="s">
        <v>63</v>
      </c>
      <c r="B71" s="253"/>
      <c r="C71" s="16"/>
      <c r="D71" s="16"/>
      <c r="E71" s="16"/>
      <c r="F71" s="16"/>
      <c r="G71" s="16"/>
      <c r="H71" s="16"/>
      <c r="I71" s="16"/>
      <c r="J71" s="16"/>
      <c r="K71" s="16"/>
      <c r="L71" s="16"/>
      <c r="M71" s="139"/>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55" t="s">
        <v>7</v>
      </c>
      <c r="B72" s="255"/>
      <c r="C72" s="255"/>
      <c r="D72" s="255"/>
      <c r="E72" s="28" t="s">
        <v>8</v>
      </c>
      <c r="F72" s="118" t="s">
        <v>9</v>
      </c>
      <c r="G72" s="118" t="s">
        <v>10</v>
      </c>
      <c r="H72" s="118" t="s">
        <v>0</v>
      </c>
      <c r="I72" s="38"/>
      <c r="J72" s="35" t="s">
        <v>64</v>
      </c>
      <c r="K72" s="35" t="s">
        <v>65</v>
      </c>
      <c r="L72" s="35" t="s">
        <v>66</v>
      </c>
      <c r="M72" s="35" t="s">
        <v>56</v>
      </c>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21.6" customHeight="1">
      <c r="A73" s="236" t="s">
        <v>67</v>
      </c>
      <c r="B73" s="237"/>
      <c r="C73" s="237"/>
      <c r="D73" s="259"/>
      <c r="E73" s="32" t="s">
        <v>68</v>
      </c>
      <c r="F73" s="147">
        <v>80</v>
      </c>
      <c r="G73" s="30">
        <v>23</v>
      </c>
      <c r="H73" s="33">
        <f>F73*G73</f>
        <v>1840</v>
      </c>
      <c r="I73" s="30"/>
      <c r="J73" s="36"/>
      <c r="K73" s="36"/>
      <c r="L73" s="36"/>
      <c r="M73" s="36">
        <f>J73+K73+L73</f>
        <v>0</v>
      </c>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21.6" customHeight="1">
      <c r="A74" s="236" t="s">
        <v>69</v>
      </c>
      <c r="B74" s="237"/>
      <c r="C74" s="237"/>
      <c r="D74" s="259"/>
      <c r="E74" s="32" t="s">
        <v>68</v>
      </c>
      <c r="F74" s="147">
        <v>0</v>
      </c>
      <c r="G74" s="29">
        <v>24</v>
      </c>
      <c r="H74" s="33">
        <f>F74*G74</f>
        <v>0</v>
      </c>
      <c r="I74" s="30"/>
      <c r="J74" s="36"/>
      <c r="K74" s="36"/>
      <c r="L74" s="36"/>
      <c r="M74" s="36">
        <f>J74+K74+L74</f>
        <v>0</v>
      </c>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16"/>
      <c r="B75" s="16"/>
      <c r="C75" s="16"/>
      <c r="D75" s="16"/>
      <c r="E75" s="16"/>
      <c r="F75" s="16"/>
      <c r="G75" s="118" t="s">
        <v>70</v>
      </c>
      <c r="H75" s="34">
        <f>SUM(H73:H74)</f>
        <v>1840</v>
      </c>
      <c r="I75" s="30"/>
      <c r="J75" s="16"/>
      <c r="K75" s="16"/>
      <c r="L75" s="16"/>
      <c r="M75" s="16"/>
      <c r="N75" s="16"/>
      <c r="O75" s="16"/>
      <c r="P75" s="16"/>
      <c r="Q75" s="16"/>
      <c r="R75" s="16"/>
      <c r="S75" s="16"/>
      <c r="T75" s="16"/>
      <c r="U75" s="16"/>
      <c r="V75" s="16"/>
      <c r="W75" s="16"/>
      <c r="X75" s="16"/>
      <c r="Y75" s="1"/>
      <c r="Z75" s="120"/>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row>
    <row r="76" spans="1:72" ht="15.75">
      <c r="A76" s="253" t="s">
        <v>71</v>
      </c>
      <c r="B76" s="253"/>
      <c r="C76" s="16"/>
      <c r="D76" s="16"/>
      <c r="E76" s="16"/>
      <c r="F76" s="16"/>
      <c r="G76" s="16"/>
      <c r="H76" s="16"/>
      <c r="I76" s="16"/>
      <c r="J76" s="16"/>
      <c r="K76" s="16"/>
      <c r="L76" s="16"/>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55" t="s">
        <v>7</v>
      </c>
      <c r="B77" s="255"/>
      <c r="C77" s="255"/>
      <c r="D77" s="255"/>
      <c r="E77" s="28" t="s">
        <v>8</v>
      </c>
      <c r="F77" s="118" t="s">
        <v>9</v>
      </c>
      <c r="G77" s="118" t="s">
        <v>10</v>
      </c>
      <c r="H77" s="118" t="s">
        <v>0</v>
      </c>
      <c r="I77" s="38"/>
      <c r="J77" s="37"/>
      <c r="K77" s="16"/>
      <c r="L77" s="16"/>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20.100000000000001" customHeight="1">
      <c r="A78" s="236" t="s">
        <v>179</v>
      </c>
      <c r="B78" s="237"/>
      <c r="C78" s="237"/>
      <c r="D78" s="237"/>
      <c r="E78" s="32" t="s">
        <v>72</v>
      </c>
      <c r="F78" s="128">
        <v>0</v>
      </c>
      <c r="G78" s="29">
        <v>65</v>
      </c>
      <c r="H78" s="33">
        <f>F78*G78</f>
        <v>0</v>
      </c>
      <c r="I78" s="17"/>
      <c r="J78" s="16"/>
      <c r="K78" s="16"/>
      <c r="L78" s="16"/>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20.100000000000001" customHeight="1">
      <c r="A79" s="236" t="s">
        <v>73</v>
      </c>
      <c r="B79" s="237"/>
      <c r="C79" s="237"/>
      <c r="D79" s="237"/>
      <c r="E79" s="32" t="s">
        <v>72</v>
      </c>
      <c r="F79" s="128">
        <v>2</v>
      </c>
      <c r="G79" s="29">
        <v>250</v>
      </c>
      <c r="H79" s="33">
        <f>F79*G79</f>
        <v>500</v>
      </c>
      <c r="I79" s="17"/>
      <c r="J79" s="16"/>
      <c r="K79" s="16"/>
      <c r="L79" s="16"/>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16"/>
      <c r="B80" s="16"/>
      <c r="C80" s="16"/>
      <c r="D80" s="16"/>
      <c r="E80" s="16"/>
      <c r="F80" s="16"/>
      <c r="G80" s="118" t="s">
        <v>74</v>
      </c>
      <c r="H80" s="34">
        <f>SUM(H78:H79)</f>
        <v>500</v>
      </c>
      <c r="I80" s="22"/>
      <c r="J80" s="16"/>
      <c r="K80" s="16"/>
      <c r="L80" s="16"/>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3" t="s">
        <v>75</v>
      </c>
      <c r="B81" s="16"/>
      <c r="C81" s="16"/>
      <c r="D81" s="16"/>
      <c r="E81" s="16"/>
      <c r="F81" s="16"/>
      <c r="G81" s="38"/>
      <c r="H81" s="22"/>
      <c r="I81" s="22"/>
      <c r="J81" s="16"/>
      <c r="K81" s="16"/>
      <c r="L81" s="16"/>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53" t="s">
        <v>76</v>
      </c>
      <c r="B82" s="253"/>
      <c r="C82" s="16"/>
      <c r="D82" s="16"/>
      <c r="E82" s="16"/>
      <c r="F82" s="16"/>
      <c r="G82" s="16"/>
      <c r="H82" s="16"/>
      <c r="I82" s="16"/>
      <c r="J82" s="254"/>
      <c r="K82" s="254"/>
      <c r="L82" s="16"/>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55" t="s">
        <v>7</v>
      </c>
      <c r="B83" s="255"/>
      <c r="C83" s="255"/>
      <c r="D83" s="255"/>
      <c r="E83" s="28" t="s">
        <v>8</v>
      </c>
      <c r="F83" s="118" t="s">
        <v>9</v>
      </c>
      <c r="G83" s="118" t="s">
        <v>10</v>
      </c>
      <c r="H83" s="118" t="s">
        <v>0</v>
      </c>
      <c r="I83" s="38"/>
      <c r="J83" s="130"/>
      <c r="K83" s="130"/>
      <c r="L83" s="130"/>
      <c r="M83" s="130"/>
      <c r="N83" s="130"/>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24" customHeight="1">
      <c r="A84" s="237" t="s">
        <v>77</v>
      </c>
      <c r="B84" s="237"/>
      <c r="C84" s="237"/>
      <c r="D84" s="237"/>
      <c r="E84" s="39" t="s">
        <v>11</v>
      </c>
      <c r="F84" s="128">
        <v>20</v>
      </c>
      <c r="G84" s="29">
        <v>600</v>
      </c>
      <c r="H84" s="20">
        <f>F84*G84</f>
        <v>12000</v>
      </c>
      <c r="I84" s="131"/>
      <c r="J84" s="130"/>
      <c r="K84" s="130"/>
      <c r="L84" s="130"/>
      <c r="M84" s="130"/>
      <c r="N84" s="130"/>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5.75">
      <c r="A85" s="16"/>
      <c r="B85" s="16"/>
      <c r="C85" s="16"/>
      <c r="D85" s="16"/>
      <c r="E85" s="16"/>
      <c r="F85" s="16"/>
      <c r="G85" s="118"/>
      <c r="H85" s="34">
        <f>SUM(H84)</f>
        <v>12000</v>
      </c>
      <c r="I85" s="131"/>
      <c r="J85" s="130"/>
      <c r="K85" s="130"/>
      <c r="L85" s="130"/>
      <c r="M85" s="130"/>
      <c r="N85" s="130"/>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5.75">
      <c r="A86" s="253" t="s">
        <v>78</v>
      </c>
      <c r="B86" s="253"/>
      <c r="C86" s="16"/>
      <c r="D86" s="16"/>
      <c r="E86" s="16"/>
      <c r="F86" s="16"/>
      <c r="G86" s="16"/>
      <c r="H86" s="1"/>
      <c r="I86" s="132"/>
      <c r="J86" s="130"/>
      <c r="K86" s="130"/>
      <c r="L86" s="130"/>
      <c r="M86" s="130"/>
      <c r="N86" s="130"/>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255" t="s">
        <v>7</v>
      </c>
      <c r="B87" s="255"/>
      <c r="C87" s="255"/>
      <c r="D87" s="255"/>
      <c r="E87" s="28" t="s">
        <v>8</v>
      </c>
      <c r="F87" s="118" t="s">
        <v>9</v>
      </c>
      <c r="G87" s="118" t="s">
        <v>10</v>
      </c>
      <c r="H87" s="118" t="s">
        <v>0</v>
      </c>
      <c r="I87" s="38"/>
      <c r="J87" s="16"/>
      <c r="K87" s="16"/>
      <c r="L87" s="133"/>
      <c r="M87" s="16"/>
      <c r="N87" s="16"/>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8.600000000000001" customHeight="1">
      <c r="A88" s="236" t="s">
        <v>79</v>
      </c>
      <c r="B88" s="237"/>
      <c r="C88" s="237"/>
      <c r="D88" s="237"/>
      <c r="E88" s="32" t="s">
        <v>80</v>
      </c>
      <c r="F88" s="128">
        <v>8</v>
      </c>
      <c r="G88" s="29">
        <v>900</v>
      </c>
      <c r="H88" s="20">
        <f>F88*G88</f>
        <v>7200</v>
      </c>
      <c r="I88" s="22"/>
      <c r="J88" s="16"/>
      <c r="K88" s="16"/>
      <c r="L88" s="16"/>
      <c r="M88" s="16"/>
      <c r="N88" s="16"/>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16"/>
      <c r="G89" s="118" t="s">
        <v>81</v>
      </c>
      <c r="H89" s="34">
        <f>SUM(H88)</f>
        <v>7200</v>
      </c>
      <c r="I89" s="22"/>
      <c r="J89" s="16"/>
      <c r="K89" s="16"/>
      <c r="L89" s="16"/>
      <c r="M89" s="16"/>
      <c r="N89" s="16"/>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16"/>
      <c r="F90" s="16"/>
      <c r="G90" s="118" t="s">
        <v>82</v>
      </c>
      <c r="H90" s="34">
        <f>H70+H75+H80+H85+H89+H59+H58+H30</f>
        <v>145411.60999999999</v>
      </c>
      <c r="I90" s="134"/>
      <c r="J90" s="62"/>
      <c r="K90" s="16"/>
      <c r="L90" s="16"/>
      <c r="M90" s="16"/>
      <c r="N90" s="16"/>
      <c r="O90" s="1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3" t="s">
        <v>83</v>
      </c>
      <c r="B91" s="7"/>
      <c r="C91" s="7"/>
      <c r="D91" s="16"/>
      <c r="E91" s="16"/>
      <c r="F91" s="16"/>
      <c r="G91" s="1"/>
      <c r="H91" s="42"/>
      <c r="I91" s="9"/>
      <c r="J91" s="62"/>
      <c r="K91" s="7"/>
      <c r="L91" s="16"/>
      <c r="M91" s="16"/>
      <c r="N91" s="16"/>
      <c r="O91" s="1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256" t="s">
        <v>7</v>
      </c>
      <c r="B92" s="256"/>
      <c r="C92" s="256"/>
      <c r="D92" s="256"/>
      <c r="E92" s="43" t="s">
        <v>8</v>
      </c>
      <c r="F92" s="119" t="s">
        <v>9</v>
      </c>
      <c r="G92" s="119" t="s">
        <v>10</v>
      </c>
      <c r="H92" s="44" t="s">
        <v>0</v>
      </c>
      <c r="I92" s="45" t="s">
        <v>84</v>
      </c>
      <c r="J92" s="46"/>
      <c r="K92" s="46" t="s">
        <v>85</v>
      </c>
      <c r="L92" s="47"/>
      <c r="M92" s="16"/>
      <c r="N92" s="16"/>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236" t="s">
        <v>86</v>
      </c>
      <c r="B93" s="237"/>
      <c r="C93" s="237"/>
      <c r="D93" s="237"/>
      <c r="E93" s="123" t="s">
        <v>87</v>
      </c>
      <c r="F93" s="128"/>
      <c r="G93" s="36">
        <v>2200</v>
      </c>
      <c r="H93" s="48">
        <f>(F93*G93)</f>
        <v>0</v>
      </c>
      <c r="I93" s="49"/>
      <c r="J93" s="50"/>
      <c r="K93" s="51"/>
      <c r="L93" s="62"/>
      <c r="M93" s="16"/>
      <c r="N93" s="16"/>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236" t="s">
        <v>88</v>
      </c>
      <c r="B94" s="237"/>
      <c r="C94" s="237"/>
      <c r="D94" s="237"/>
      <c r="E94" s="123" t="s">
        <v>87</v>
      </c>
      <c r="F94" s="128"/>
      <c r="G94" s="36">
        <v>2000</v>
      </c>
      <c r="H94" s="48">
        <f t="shared" ref="H94:H111" si="10">(F94*G94)</f>
        <v>0</v>
      </c>
      <c r="I94" s="49"/>
      <c r="J94" s="50"/>
      <c r="K94" s="51"/>
      <c r="L94" s="62"/>
      <c r="M94" s="16"/>
      <c r="N94" s="16"/>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236" t="s">
        <v>89</v>
      </c>
      <c r="B95" s="237"/>
      <c r="C95" s="237"/>
      <c r="D95" s="237"/>
      <c r="E95" s="123" t="s">
        <v>87</v>
      </c>
      <c r="F95" s="128"/>
      <c r="G95" s="36">
        <v>7000</v>
      </c>
      <c r="H95" s="48">
        <f t="shared" si="10"/>
        <v>0</v>
      </c>
      <c r="I95" s="49"/>
      <c r="J95" s="50"/>
      <c r="K95" s="51"/>
      <c r="L95" s="62"/>
      <c r="M95" s="16"/>
      <c r="N95" s="16"/>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236" t="s">
        <v>90</v>
      </c>
      <c r="B96" s="237"/>
      <c r="C96" s="237"/>
      <c r="D96" s="237"/>
      <c r="E96" s="123" t="s">
        <v>87</v>
      </c>
      <c r="F96" s="128"/>
      <c r="G96" s="36">
        <v>15200</v>
      </c>
      <c r="H96" s="48">
        <f t="shared" si="10"/>
        <v>0</v>
      </c>
      <c r="I96" s="49"/>
      <c r="J96" s="50"/>
      <c r="K96" s="51"/>
      <c r="L96" s="62"/>
      <c r="M96" s="16"/>
      <c r="N96" s="16"/>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247" t="s">
        <v>91</v>
      </c>
      <c r="B97" s="248"/>
      <c r="C97" s="248"/>
      <c r="D97" s="248"/>
      <c r="E97" s="52" t="s">
        <v>87</v>
      </c>
      <c r="F97" s="128"/>
      <c r="G97" s="53">
        <v>2200</v>
      </c>
      <c r="H97" s="54">
        <f t="shared" si="10"/>
        <v>0</v>
      </c>
      <c r="I97" s="55"/>
      <c r="J97" s="50"/>
      <c r="K97" s="51"/>
      <c r="L97" s="62"/>
      <c r="M97" s="16"/>
      <c r="N97" s="16"/>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236" t="s">
        <v>92</v>
      </c>
      <c r="B98" s="237"/>
      <c r="C98" s="237"/>
      <c r="D98" s="237"/>
      <c r="E98" s="123" t="s">
        <v>87</v>
      </c>
      <c r="F98" s="128"/>
      <c r="G98" s="36">
        <v>2000</v>
      </c>
      <c r="H98" s="48">
        <f t="shared" si="10"/>
        <v>0</v>
      </c>
      <c r="I98" s="49"/>
      <c r="J98" s="50"/>
      <c r="K98" s="51"/>
      <c r="L98" s="62"/>
      <c r="M98" s="16"/>
      <c r="N98" s="16"/>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247" t="s">
        <v>93</v>
      </c>
      <c r="B99" s="248"/>
      <c r="C99" s="248"/>
      <c r="D99" s="248"/>
      <c r="E99" s="52" t="s">
        <v>87</v>
      </c>
      <c r="F99" s="128"/>
      <c r="G99" s="53">
        <v>2500</v>
      </c>
      <c r="H99" s="54">
        <f t="shared" si="10"/>
        <v>0</v>
      </c>
      <c r="I99" s="55"/>
      <c r="J99" s="50"/>
      <c r="K99" s="51"/>
      <c r="L99" s="62"/>
      <c r="M99" s="16"/>
      <c r="N99" s="16"/>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236" t="s">
        <v>94</v>
      </c>
      <c r="B100" s="237"/>
      <c r="C100" s="237"/>
      <c r="D100" s="237"/>
      <c r="E100" s="123" t="s">
        <v>87</v>
      </c>
      <c r="F100" s="128"/>
      <c r="G100" s="36">
        <v>1600</v>
      </c>
      <c r="H100" s="48">
        <f t="shared" si="10"/>
        <v>0</v>
      </c>
      <c r="I100" s="49"/>
      <c r="J100" s="50"/>
      <c r="K100" s="51"/>
      <c r="L100" s="62"/>
      <c r="M100" s="16"/>
      <c r="N100" s="16"/>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249" t="s">
        <v>95</v>
      </c>
      <c r="B101" s="250"/>
      <c r="C101" s="250"/>
      <c r="D101" s="250"/>
      <c r="E101" s="56" t="s">
        <v>87</v>
      </c>
      <c r="F101" s="128"/>
      <c r="G101" s="57">
        <v>1100</v>
      </c>
      <c r="H101" s="58">
        <f t="shared" si="10"/>
        <v>0</v>
      </c>
      <c r="I101" s="49"/>
      <c r="J101" s="50"/>
      <c r="K101" s="51"/>
      <c r="L101" s="62"/>
      <c r="M101" s="16"/>
      <c r="N101" s="16"/>
      <c r="O101" s="16"/>
      <c r="P101" s="16"/>
      <c r="Q101" s="16"/>
      <c r="R101" s="16"/>
      <c r="S101" s="16"/>
      <c r="T101" s="16"/>
      <c r="U101" s="16"/>
      <c r="V101" s="16"/>
      <c r="W101" s="16"/>
      <c r="X101" s="16"/>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236" t="s">
        <v>96</v>
      </c>
      <c r="B102" s="237"/>
      <c r="C102" s="237"/>
      <c r="D102" s="237"/>
      <c r="E102" s="123" t="s">
        <v>87</v>
      </c>
      <c r="F102" s="128"/>
      <c r="G102" s="36">
        <v>2700</v>
      </c>
      <c r="H102" s="48">
        <f t="shared" si="10"/>
        <v>0</v>
      </c>
      <c r="I102" s="59"/>
      <c r="J102" s="50"/>
      <c r="K102" s="51"/>
      <c r="L102" s="62"/>
      <c r="M102" s="16"/>
      <c r="N102" s="16"/>
      <c r="O102" s="16"/>
      <c r="P102" s="16"/>
      <c r="Q102" s="16"/>
      <c r="R102" s="16"/>
      <c r="S102" s="16"/>
      <c r="T102" s="16"/>
      <c r="U102" s="16"/>
      <c r="V102" s="16"/>
      <c r="W102" s="16"/>
      <c r="X102" s="16"/>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238" t="s">
        <v>97</v>
      </c>
      <c r="B103" s="239"/>
      <c r="C103" s="239"/>
      <c r="D103" s="240"/>
      <c r="E103" s="123" t="s">
        <v>87</v>
      </c>
      <c r="F103" s="128"/>
      <c r="G103" s="36">
        <v>2500</v>
      </c>
      <c r="H103" s="48">
        <f t="shared" si="10"/>
        <v>0</v>
      </c>
      <c r="I103" s="59"/>
      <c r="J103" s="50"/>
      <c r="K103" s="51"/>
      <c r="L103" s="62"/>
      <c r="M103" s="16"/>
      <c r="N103" s="16"/>
      <c r="O103" s="16"/>
      <c r="P103" s="16"/>
      <c r="Q103" s="16"/>
      <c r="R103" s="16"/>
      <c r="S103" s="16"/>
      <c r="T103" s="16"/>
      <c r="U103" s="16"/>
      <c r="V103" s="16"/>
      <c r="W103" s="16"/>
      <c r="X103" s="16"/>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236" t="s">
        <v>98</v>
      </c>
      <c r="B104" s="237"/>
      <c r="C104" s="237"/>
      <c r="D104" s="237"/>
      <c r="E104" s="123" t="s">
        <v>87</v>
      </c>
      <c r="F104" s="128"/>
      <c r="G104" s="36">
        <v>13373</v>
      </c>
      <c r="H104" s="48">
        <f t="shared" si="10"/>
        <v>0</v>
      </c>
      <c r="I104" s="59"/>
      <c r="J104" s="50"/>
      <c r="K104" s="51"/>
      <c r="L104" s="62"/>
      <c r="M104" s="16"/>
      <c r="N104" s="16"/>
      <c r="O104" s="16"/>
      <c r="P104" s="16"/>
      <c r="Q104" s="16"/>
      <c r="R104" s="16"/>
      <c r="S104" s="16"/>
      <c r="T104" s="16"/>
      <c r="U104" s="16"/>
      <c r="V104" s="16"/>
      <c r="W104" s="16"/>
      <c r="X104" s="16"/>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238" t="s">
        <v>99</v>
      </c>
      <c r="B105" s="239"/>
      <c r="C105" s="239"/>
      <c r="D105" s="240"/>
      <c r="E105" s="123" t="s">
        <v>87</v>
      </c>
      <c r="F105" s="128"/>
      <c r="G105" s="36">
        <v>800</v>
      </c>
      <c r="H105" s="48">
        <f t="shared" si="10"/>
        <v>0</v>
      </c>
      <c r="I105" s="59"/>
      <c r="J105" s="50"/>
      <c r="K105" s="51"/>
      <c r="L105" s="62"/>
      <c r="M105" s="16"/>
      <c r="N105" s="16"/>
      <c r="O105" s="16"/>
      <c r="P105" s="16"/>
      <c r="Q105" s="16"/>
      <c r="R105" s="16"/>
      <c r="S105" s="16"/>
      <c r="T105" s="16"/>
      <c r="U105" s="16"/>
      <c r="V105" s="16"/>
      <c r="W105" s="16"/>
      <c r="X105" s="16"/>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251" t="s">
        <v>100</v>
      </c>
      <c r="B106" s="252"/>
      <c r="C106" s="252"/>
      <c r="D106" s="252"/>
      <c r="E106" s="4" t="s">
        <v>87</v>
      </c>
      <c r="F106" s="128"/>
      <c r="G106" s="31">
        <v>1900</v>
      </c>
      <c r="H106" s="60">
        <f t="shared" si="10"/>
        <v>0</v>
      </c>
      <c r="I106" s="61"/>
      <c r="J106" s="50"/>
      <c r="K106" s="51"/>
      <c r="L106" s="62"/>
      <c r="M106" s="16"/>
      <c r="N106" s="16"/>
      <c r="O106" s="16"/>
      <c r="P106" s="16"/>
      <c r="Q106" s="16"/>
      <c r="R106" s="16"/>
      <c r="S106" s="16"/>
      <c r="T106" s="16"/>
      <c r="U106" s="16"/>
      <c r="V106" s="16"/>
      <c r="W106" s="16"/>
      <c r="X106" s="16"/>
      <c r="Y106" s="16"/>
      <c r="Z106" s="17"/>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row>
    <row r="107" spans="1:72" ht="15.75">
      <c r="A107" s="236" t="s">
        <v>101</v>
      </c>
      <c r="B107" s="237"/>
      <c r="C107" s="237"/>
      <c r="D107" s="237"/>
      <c r="E107" s="123" t="s">
        <v>87</v>
      </c>
      <c r="F107" s="128"/>
      <c r="G107" s="36">
        <v>2000</v>
      </c>
      <c r="H107" s="48">
        <f t="shared" si="10"/>
        <v>0</v>
      </c>
      <c r="I107" s="59"/>
      <c r="J107" s="50"/>
      <c r="K107" s="51"/>
      <c r="L107" s="62"/>
      <c r="M107" s="16"/>
      <c r="N107" s="16"/>
      <c r="O107" s="16"/>
      <c r="P107" s="16"/>
      <c r="Q107" s="16"/>
      <c r="R107" s="16"/>
      <c r="S107" s="16"/>
      <c r="T107" s="16"/>
      <c r="U107" s="16"/>
      <c r="V107" s="16"/>
      <c r="W107" s="16"/>
      <c r="X107" s="16"/>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236" t="s">
        <v>102</v>
      </c>
      <c r="B108" s="237"/>
      <c r="C108" s="237"/>
      <c r="D108" s="237"/>
      <c r="E108" s="123" t="s">
        <v>87</v>
      </c>
      <c r="F108" s="128"/>
      <c r="G108" s="36">
        <v>200</v>
      </c>
      <c r="H108" s="48">
        <f t="shared" si="10"/>
        <v>0</v>
      </c>
      <c r="I108" s="59"/>
      <c r="J108" s="50"/>
      <c r="K108" s="51"/>
      <c r="L108" s="62"/>
      <c r="M108" s="16"/>
      <c r="N108" s="16"/>
      <c r="O108" s="16"/>
      <c r="P108" s="16"/>
      <c r="Q108" s="16"/>
      <c r="R108" s="16"/>
      <c r="S108" s="16"/>
      <c r="T108" s="16"/>
      <c r="U108" s="16"/>
      <c r="V108" s="16"/>
      <c r="W108" s="16"/>
      <c r="X108" s="16"/>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238" t="s">
        <v>103</v>
      </c>
      <c r="B109" s="239"/>
      <c r="C109" s="239"/>
      <c r="D109" s="240"/>
      <c r="E109" s="123" t="s">
        <v>87</v>
      </c>
      <c r="F109" s="128"/>
      <c r="G109" s="36">
        <v>1100</v>
      </c>
      <c r="H109" s="48">
        <f t="shared" si="10"/>
        <v>0</v>
      </c>
      <c r="I109" s="59"/>
      <c r="J109" s="50"/>
      <c r="K109" s="51"/>
      <c r="L109" s="62"/>
      <c r="M109" s="16"/>
      <c r="N109" s="16"/>
      <c r="O109" s="16"/>
      <c r="P109" s="16"/>
      <c r="Q109" s="16"/>
      <c r="R109" s="16"/>
      <c r="S109" s="16"/>
      <c r="T109" s="16"/>
      <c r="U109" s="16"/>
      <c r="V109" s="16"/>
      <c r="W109" s="16"/>
      <c r="X109" s="16"/>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241" t="s">
        <v>104</v>
      </c>
      <c r="B110" s="241"/>
      <c r="C110" s="241"/>
      <c r="D110" s="241"/>
      <c r="E110" s="63" t="s">
        <v>87</v>
      </c>
      <c r="F110" s="128"/>
      <c r="G110" s="36">
        <v>2200</v>
      </c>
      <c r="H110" s="48">
        <f t="shared" si="10"/>
        <v>0</v>
      </c>
      <c r="I110" s="59"/>
      <c r="J110" s="50"/>
      <c r="K110" s="51"/>
      <c r="L110" s="62"/>
      <c r="M110" s="16"/>
      <c r="N110" s="16"/>
      <c r="O110" s="16"/>
      <c r="P110" s="16"/>
      <c r="Q110" s="16"/>
      <c r="R110" s="16"/>
      <c r="S110" s="16"/>
      <c r="T110" s="16"/>
      <c r="U110" s="16"/>
      <c r="V110" s="16"/>
      <c r="W110" s="16"/>
      <c r="X110" s="16"/>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242" t="s">
        <v>105</v>
      </c>
      <c r="B111" s="243"/>
      <c r="C111" s="243"/>
      <c r="D111" s="244"/>
      <c r="E111" s="4" t="s">
        <v>87</v>
      </c>
      <c r="F111" s="128"/>
      <c r="G111" s="31">
        <v>1420</v>
      </c>
      <c r="H111" s="60">
        <f t="shared" si="10"/>
        <v>0</v>
      </c>
      <c r="I111" s="64"/>
      <c r="J111" s="50"/>
      <c r="K111" s="51"/>
      <c r="L111" s="62"/>
      <c r="M111" s="16"/>
      <c r="N111" s="16"/>
      <c r="O111" s="16"/>
      <c r="P111" s="16"/>
      <c r="Q111" s="16"/>
      <c r="R111" s="16"/>
      <c r="S111" s="16"/>
      <c r="T111" s="16"/>
      <c r="U111" s="16"/>
      <c r="V111" s="16"/>
      <c r="W111" s="16"/>
      <c r="X111" s="16"/>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6.5" thickBot="1">
      <c r="A112" s="236" t="s">
        <v>106</v>
      </c>
      <c r="B112" s="237"/>
      <c r="C112" s="237"/>
      <c r="D112" s="237"/>
      <c r="E112" s="123" t="s">
        <v>87</v>
      </c>
      <c r="F112" s="128"/>
      <c r="G112" s="36">
        <v>383.5</v>
      </c>
      <c r="H112" s="99">
        <f>(F112*G112)</f>
        <v>0</v>
      </c>
      <c r="I112" s="65"/>
      <c r="J112" s="66"/>
      <c r="K112" s="67"/>
      <c r="L112" s="62"/>
      <c r="M112" s="16"/>
      <c r="N112" s="16"/>
      <c r="O112" s="16"/>
      <c r="P112" s="16"/>
      <c r="Q112" s="16"/>
      <c r="R112" s="16"/>
      <c r="S112" s="16"/>
      <c r="T112" s="16"/>
      <c r="U112" s="16"/>
      <c r="V112" s="16"/>
      <c r="W112" s="16"/>
      <c r="X112" s="16"/>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6.5" thickBot="1">
      <c r="A113" s="16"/>
      <c r="B113" s="16"/>
      <c r="C113" s="16"/>
      <c r="D113" s="16"/>
      <c r="E113" s="16"/>
      <c r="F113" s="18"/>
      <c r="G113" s="125" t="s">
        <v>107</v>
      </c>
      <c r="H113" s="110">
        <f>SUM(H93:H112)</f>
        <v>0</v>
      </c>
      <c r="I113" s="68"/>
      <c r="J113" s="69"/>
      <c r="K113" s="70"/>
      <c r="L113" s="135"/>
      <c r="M113" s="7"/>
      <c r="N113" s="7"/>
      <c r="O113" s="16"/>
      <c r="P113" s="16"/>
      <c r="Q113" s="16"/>
      <c r="R113" s="16"/>
      <c r="S113" s="16"/>
      <c r="T113" s="16"/>
      <c r="U113" s="16"/>
      <c r="V113" s="16"/>
      <c r="W113" s="16"/>
      <c r="X113" s="16"/>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6"/>
      <c r="B114" s="16"/>
      <c r="C114" s="16"/>
      <c r="D114" s="16"/>
      <c r="E114" s="16"/>
      <c r="F114" s="7"/>
      <c r="G114" s="38"/>
      <c r="H114" s="22"/>
      <c r="I114" s="71"/>
      <c r="J114" s="18"/>
      <c r="K114" s="137"/>
      <c r="L114" s="136"/>
      <c r="M114" s="7"/>
      <c r="N114" s="7"/>
      <c r="O114" s="16"/>
      <c r="P114" s="16"/>
      <c r="Q114" s="16"/>
      <c r="R114" s="16"/>
      <c r="S114" s="16"/>
      <c r="T114" s="16"/>
      <c r="U114" s="16"/>
      <c r="V114" s="16"/>
      <c r="W114" s="16"/>
      <c r="X114" s="16"/>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6"/>
      <c r="B115" s="16"/>
      <c r="C115" s="16"/>
      <c r="D115" s="16"/>
      <c r="E115" s="138">
        <v>0</v>
      </c>
      <c r="F115" s="7"/>
      <c r="G115" s="38"/>
      <c r="H115" s="142">
        <f>+E115</f>
        <v>0</v>
      </c>
      <c r="I115" s="245" t="s">
        <v>130</v>
      </c>
      <c r="J115" s="230" t="s">
        <v>108</v>
      </c>
      <c r="K115" s="232"/>
      <c r="L115" s="16"/>
      <c r="M115" s="7"/>
      <c r="N115" s="233"/>
      <c r="O115" s="16"/>
      <c r="P115" s="16"/>
      <c r="Q115" s="16"/>
      <c r="R115" s="16"/>
      <c r="S115" s="16"/>
      <c r="T115" s="16"/>
      <c r="U115" s="16"/>
      <c r="V115" s="16"/>
      <c r="W115" s="16"/>
      <c r="X115" s="16"/>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6"/>
      <c r="B116" s="16"/>
      <c r="C116" s="16"/>
      <c r="D116" s="16"/>
      <c r="E116" s="16"/>
      <c r="F116" s="234" t="s">
        <v>109</v>
      </c>
      <c r="G116" s="235"/>
      <c r="H116" s="73">
        <f>H90+H113</f>
        <v>145411.60999999999</v>
      </c>
      <c r="I116" s="246"/>
      <c r="J116" s="231"/>
      <c r="K116" s="232"/>
      <c r="L116" s="16"/>
      <c r="M116" s="7"/>
      <c r="N116" s="233"/>
      <c r="O116" s="16"/>
      <c r="P116" s="16"/>
      <c r="Q116" s="16"/>
      <c r="R116" s="16"/>
      <c r="S116" s="16"/>
      <c r="T116" s="16"/>
      <c r="U116" s="16"/>
      <c r="V116" s="16"/>
      <c r="W116" s="16"/>
      <c r="X116" s="16"/>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6"/>
      <c r="B117" s="16">
        <f>1.13*1.15</f>
        <v>1.2994999999999999</v>
      </c>
      <c r="C117" s="16"/>
      <c r="D117" s="16" t="s">
        <v>173</v>
      </c>
      <c r="E117" s="27"/>
      <c r="F117" s="74" t="s">
        <v>110</v>
      </c>
      <c r="G117" s="172">
        <v>1.1000000000000001</v>
      </c>
      <c r="H117" s="116">
        <f>H116*G117-H116</f>
        <v>14541.161000000022</v>
      </c>
      <c r="I117" s="115">
        <f>+(H124-K123)*0.23</f>
        <v>-14808.157916239992</v>
      </c>
      <c r="J117" s="117">
        <f>H117-M123</f>
        <v>44029.145822000006</v>
      </c>
      <c r="K117" s="9"/>
      <c r="L117" s="9"/>
      <c r="M117" s="9"/>
      <c r="N117" s="126" t="s">
        <v>171</v>
      </c>
      <c r="O117" s="126"/>
      <c r="P117" s="16"/>
      <c r="Q117" s="16"/>
      <c r="R117" s="16"/>
      <c r="S117" s="16"/>
      <c r="T117" s="16"/>
      <c r="U117" s="16"/>
      <c r="V117" s="16"/>
      <c r="W117" s="16"/>
      <c r="X117" s="16"/>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6"/>
      <c r="B118" s="16"/>
      <c r="C118" s="16"/>
      <c r="D118" s="16"/>
      <c r="E118" s="27"/>
      <c r="F118" s="77" t="s">
        <v>111</v>
      </c>
      <c r="G118" s="78"/>
      <c r="H118" s="13">
        <f>H116+H117</f>
        <v>159952.77100000001</v>
      </c>
      <c r="I118" s="20"/>
      <c r="J118" s="79"/>
      <c r="K118" s="22"/>
      <c r="L118" s="22"/>
      <c r="M118" s="7"/>
      <c r="N118" s="126"/>
      <c r="O118" s="126"/>
      <c r="P118" s="16"/>
      <c r="Q118" s="16"/>
      <c r="R118" s="16"/>
      <c r="S118" s="16"/>
      <c r="T118" s="16"/>
      <c r="U118" s="16"/>
      <c r="V118" s="16"/>
      <c r="W118" s="16"/>
      <c r="X118" s="16"/>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A119" s="16"/>
      <c r="B119" s="16"/>
      <c r="C119" s="16"/>
      <c r="D119" s="16"/>
      <c r="E119" s="27"/>
      <c r="F119" s="124" t="s">
        <v>113</v>
      </c>
      <c r="G119" s="82">
        <v>0.06</v>
      </c>
      <c r="H119" s="13">
        <f>H118*G119</f>
        <v>9597.16626</v>
      </c>
      <c r="I119" s="83"/>
      <c r="J119" s="80"/>
      <c r="K119" s="81" t="s">
        <v>112</v>
      </c>
      <c r="L119" s="111" t="s">
        <v>131</v>
      </c>
      <c r="M119" s="7"/>
      <c r="N119" s="135"/>
      <c r="O119" s="16"/>
      <c r="P119" s="16"/>
      <c r="Q119" s="16"/>
      <c r="R119" s="16"/>
      <c r="S119" s="16"/>
      <c r="T119" s="16"/>
      <c r="U119" s="16"/>
      <c r="V119" s="16"/>
      <c r="W119" s="16"/>
      <c r="X119" s="16"/>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A120" s="16"/>
      <c r="B120" s="16"/>
      <c r="C120" s="16"/>
      <c r="D120" s="16"/>
      <c r="E120" s="27"/>
      <c r="F120" s="4" t="s">
        <v>115</v>
      </c>
      <c r="G120" s="77"/>
      <c r="H120" s="13">
        <f>H118+H119</f>
        <v>169549.93726000001</v>
      </c>
      <c r="I120" s="80"/>
      <c r="J120" s="80" t="s">
        <v>114</v>
      </c>
      <c r="K120" s="6">
        <f>+H30</f>
        <v>122431.61</v>
      </c>
      <c r="L120" s="112"/>
      <c r="M120" s="135"/>
      <c r="N120" s="7"/>
      <c r="O120" s="16"/>
      <c r="P120" s="16"/>
      <c r="Q120" s="16"/>
      <c r="R120" s="16"/>
      <c r="S120" s="16"/>
      <c r="T120" s="16"/>
      <c r="U120" s="16"/>
      <c r="V120" s="16"/>
      <c r="W120" s="16"/>
      <c r="X120" s="16"/>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row r="121" spans="1:72" ht="15.75">
      <c r="A121" s="16"/>
      <c r="B121" s="16"/>
      <c r="C121" s="16"/>
      <c r="D121" s="16"/>
      <c r="E121" s="170">
        <v>0.27500000000000002</v>
      </c>
      <c r="F121" s="124" t="s">
        <v>117</v>
      </c>
      <c r="G121" s="82">
        <v>0.2</v>
      </c>
      <c r="H121" s="13">
        <f>H120*G121</f>
        <v>33909.987452000001</v>
      </c>
      <c r="I121" s="80"/>
      <c r="J121" s="80" t="s">
        <v>116</v>
      </c>
      <c r="K121" s="6">
        <f>H58</f>
        <v>0</v>
      </c>
      <c r="L121" s="112"/>
      <c r="M121" s="135"/>
      <c r="N121" s="7"/>
      <c r="O121" s="16"/>
      <c r="P121" s="16"/>
      <c r="Q121" s="16"/>
      <c r="R121" s="16"/>
      <c r="S121" s="16"/>
      <c r="T121" s="16"/>
      <c r="U121" s="16"/>
      <c r="V121" s="16"/>
      <c r="W121" s="16"/>
      <c r="X121" s="16"/>
      <c r="Y121" s="1"/>
      <c r="Z121" s="120"/>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row>
    <row r="122" spans="1:72" ht="15.75">
      <c r="A122" s="16"/>
      <c r="B122" s="16"/>
      <c r="C122" s="16"/>
      <c r="D122" s="16"/>
      <c r="E122" s="16"/>
      <c r="F122" s="124" t="s">
        <v>119</v>
      </c>
      <c r="G122" s="74"/>
      <c r="H122" s="85">
        <f>H120+H121</f>
        <v>203459.92471200001</v>
      </c>
      <c r="I122" s="13"/>
      <c r="J122" s="80" t="s">
        <v>118</v>
      </c>
      <c r="K122" s="6">
        <f>H90-H60</f>
        <v>145411.60999999999</v>
      </c>
      <c r="L122" s="112"/>
      <c r="M122" s="84" t="s">
        <v>127</v>
      </c>
      <c r="N122" s="7"/>
      <c r="O122" s="16"/>
      <c r="P122" s="16"/>
      <c r="Q122" s="16"/>
      <c r="R122" s="16"/>
      <c r="S122" s="16"/>
      <c r="T122" s="16"/>
      <c r="U122" s="16"/>
      <c r="V122" s="16"/>
      <c r="W122" s="16"/>
      <c r="X122" s="16"/>
      <c r="Y122" s="1"/>
      <c r="Z122" s="120"/>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row>
    <row r="123" spans="1:72" ht="15.75">
      <c r="A123" s="16"/>
      <c r="B123" s="16"/>
      <c r="C123" s="16"/>
      <c r="D123" s="16"/>
      <c r="E123" s="16"/>
      <c r="F123" s="124"/>
      <c r="G123" s="87"/>
      <c r="H123" s="13"/>
      <c r="I123" s="88" t="s">
        <v>120</v>
      </c>
      <c r="J123" s="86" t="s">
        <v>56</v>
      </c>
      <c r="K123" s="6">
        <f>SUM(K120:K122)</f>
        <v>267843.21999999997</v>
      </c>
      <c r="L123" s="113">
        <f>H122-H121</f>
        <v>169549.93726000001</v>
      </c>
      <c r="M123" s="114">
        <f>+(L123-K123)*0.3</f>
        <v>-29487.984821999988</v>
      </c>
      <c r="N123" s="7"/>
      <c r="O123" s="16"/>
      <c r="P123" s="16"/>
      <c r="Q123" s="16"/>
      <c r="R123" s="16"/>
      <c r="S123" s="16"/>
      <c r="T123" s="16"/>
      <c r="U123" s="16"/>
      <c r="V123" s="16"/>
      <c r="W123" s="16"/>
      <c r="X123" s="16"/>
      <c r="Y123" s="1"/>
      <c r="Z123" s="120"/>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row>
    <row r="124" spans="1:72" ht="15.75">
      <c r="A124" s="16"/>
      <c r="B124" s="16" t="s">
        <v>121</v>
      </c>
      <c r="C124" s="16"/>
      <c r="D124" s="16"/>
      <c r="E124" s="16"/>
      <c r="F124" s="124" t="s">
        <v>126</v>
      </c>
      <c r="G124" s="90"/>
      <c r="H124" s="98">
        <f>H122+H123</f>
        <v>203459.92471200001</v>
      </c>
      <c r="I124" s="13"/>
      <c r="J124" s="89">
        <f>H122/H116</f>
        <v>1.3992000000000002</v>
      </c>
      <c r="K124" s="7"/>
      <c r="L124" s="7"/>
      <c r="M124" s="23"/>
      <c r="N124" s="7"/>
      <c r="O124" s="16"/>
      <c r="P124" s="16"/>
      <c r="Q124" s="16"/>
      <c r="R124" s="16"/>
      <c r="S124" s="16"/>
      <c r="T124" s="16"/>
      <c r="U124" s="16"/>
      <c r="V124" s="16"/>
      <c r="W124" s="16"/>
      <c r="X124" s="16"/>
      <c r="Y124" s="1"/>
      <c r="Z124" s="120"/>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row>
    <row r="125" spans="1:72" ht="15.75">
      <c r="A125" s="16"/>
      <c r="B125" s="139" t="s">
        <v>172</v>
      </c>
      <c r="C125" s="139" t="s">
        <v>123</v>
      </c>
      <c r="D125" s="140" t="s">
        <v>124</v>
      </c>
      <c r="E125" s="132"/>
      <c r="F125" s="7"/>
      <c r="G125" s="92"/>
      <c r="H125" s="9"/>
      <c r="I125" s="7"/>
      <c r="J125" s="7"/>
      <c r="K125" s="7"/>
      <c r="L125" s="7"/>
      <c r="M125" s="9"/>
      <c r="N125" s="91"/>
      <c r="O125" s="16"/>
      <c r="P125" s="16"/>
      <c r="Q125" s="16"/>
      <c r="R125" s="16"/>
      <c r="S125" s="16"/>
      <c r="T125" s="16"/>
      <c r="U125" s="16"/>
      <c r="V125" s="16"/>
      <c r="W125" s="16"/>
      <c r="X125" s="16"/>
      <c r="Y125" s="1"/>
      <c r="Z125" s="120"/>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row>
    <row r="126" spans="1:72" ht="15.75">
      <c r="A126" s="16"/>
      <c r="B126" s="141">
        <v>0.27500000000000002</v>
      </c>
      <c r="C126" s="141">
        <v>0.05</v>
      </c>
      <c r="D126" s="171">
        <f>1.275*1.05</f>
        <v>1.3387499999999999</v>
      </c>
      <c r="E126" s="16"/>
      <c r="F126" s="92"/>
      <c r="G126" s="93"/>
      <c r="H126" s="9"/>
      <c r="I126" s="7"/>
      <c r="J126" s="7"/>
      <c r="K126" s="7"/>
      <c r="L126" s="7"/>
      <c r="M126" s="9"/>
      <c r="N126" s="7"/>
      <c r="O126" s="16"/>
      <c r="P126" s="16"/>
      <c r="Q126" s="16"/>
      <c r="R126" s="16"/>
      <c r="S126" s="16"/>
      <c r="T126" s="16"/>
      <c r="U126" s="16"/>
      <c r="V126" s="16"/>
      <c r="W126" s="16"/>
      <c r="X126" s="16"/>
      <c r="Y126" s="1"/>
      <c r="Z126" s="120"/>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row>
    <row r="127" spans="1:72" ht="15.75">
      <c r="A127" s="16"/>
      <c r="B127" s="16"/>
      <c r="C127" s="16"/>
      <c r="D127" s="170">
        <v>0.33879999999999999</v>
      </c>
      <c r="E127" s="16"/>
      <c r="F127" s="23"/>
      <c r="G127" s="94"/>
      <c r="H127" s="93"/>
      <c r="I127" s="27"/>
      <c r="J127" s="7"/>
      <c r="K127" s="7"/>
      <c r="L127" s="7"/>
      <c r="M127" s="7"/>
      <c r="N127" s="7"/>
      <c r="O127" s="16"/>
      <c r="P127" s="16"/>
      <c r="Q127" s="16"/>
      <c r="R127" s="16"/>
      <c r="S127" s="16"/>
      <c r="T127" s="16"/>
      <c r="U127" s="16"/>
      <c r="V127" s="16"/>
      <c r="W127" s="16"/>
      <c r="X127" s="16"/>
      <c r="Y127" s="1"/>
      <c r="Z127" s="120"/>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row>
    <row r="128" spans="1:72" ht="15.75">
      <c r="A128" s="1"/>
      <c r="B128" s="1"/>
      <c r="C128" s="1"/>
      <c r="D128" s="1"/>
      <c r="E128" s="1"/>
      <c r="F128" s="23"/>
      <c r="G128" s="94"/>
      <c r="H128" s="93"/>
      <c r="I128" s="95"/>
      <c r="J128" s="18"/>
      <c r="K128" s="18"/>
      <c r="L128" s="18"/>
      <c r="M128" s="18"/>
      <c r="N128" s="18"/>
      <c r="O128" s="1"/>
      <c r="P128" s="1"/>
      <c r="Q128" s="1"/>
      <c r="R128" s="1"/>
      <c r="S128" s="1"/>
      <c r="T128" s="1"/>
      <c r="U128" s="1"/>
      <c r="V128" s="1"/>
      <c r="W128" s="1"/>
      <c r="X128" s="1"/>
      <c r="Y128" s="1"/>
      <c r="Z128" s="120"/>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row>
    <row r="129" spans="1:72" ht="15.75">
      <c r="A129" s="1"/>
      <c r="B129" s="1"/>
      <c r="C129" s="1"/>
      <c r="D129" s="1"/>
      <c r="E129" s="1"/>
      <c r="F129" s="23"/>
      <c r="G129" s="76"/>
      <c r="H129" s="76"/>
      <c r="I129" s="18"/>
      <c r="J129" s="18"/>
      <c r="K129" s="18"/>
      <c r="L129" s="18"/>
      <c r="M129" s="18"/>
      <c r="N129" s="18"/>
      <c r="O129" s="1"/>
      <c r="P129" s="1"/>
      <c r="Q129" s="1"/>
      <c r="R129" s="1"/>
      <c r="S129" s="1"/>
      <c r="T129" s="1"/>
      <c r="U129" s="1"/>
      <c r="V129" s="1"/>
      <c r="W129" s="1"/>
      <c r="X129" s="1"/>
      <c r="Y129" s="1"/>
      <c r="Z129" s="120"/>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row>
    <row r="130" spans="1:72" ht="15.75">
      <c r="A130" s="1"/>
      <c r="B130" s="1"/>
      <c r="C130" s="1"/>
      <c r="D130" s="1"/>
      <c r="E130" s="1"/>
      <c r="F130" s="23"/>
      <c r="G130" s="5"/>
      <c r="H130" s="1"/>
      <c r="I130" s="1"/>
      <c r="J130" s="18"/>
      <c r="K130" s="18"/>
      <c r="L130" s="18"/>
      <c r="M130" s="18"/>
      <c r="N130" s="18"/>
      <c r="O130" s="1"/>
      <c r="P130" s="1"/>
      <c r="Q130" s="1"/>
      <c r="R130" s="1"/>
      <c r="S130" s="1"/>
      <c r="T130" s="1"/>
      <c r="U130" s="1"/>
      <c r="V130" s="1"/>
      <c r="W130" s="1"/>
      <c r="X130" s="1"/>
      <c r="Y130" s="1"/>
      <c r="Z130" s="120"/>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row>
    <row r="131" spans="1:72" ht="15.75">
      <c r="A131" s="1"/>
      <c r="B131" s="1"/>
      <c r="C131" s="1"/>
      <c r="D131" s="1"/>
      <c r="E131" s="1"/>
      <c r="F131" s="1"/>
      <c r="G131" s="18"/>
      <c r="H131" s="41"/>
      <c r="I131" s="1"/>
      <c r="J131" s="1"/>
      <c r="K131" s="1"/>
      <c r="L131" s="1"/>
      <c r="M131" s="1"/>
      <c r="N131" s="1"/>
      <c r="O131" s="1"/>
      <c r="P131" s="1"/>
      <c r="Q131" s="1"/>
      <c r="R131" s="1"/>
      <c r="S131" s="1"/>
      <c r="T131" s="1"/>
      <c r="U131" s="1"/>
      <c r="V131" s="1"/>
      <c r="W131" s="1"/>
      <c r="X131" s="1"/>
      <c r="Y131" s="1"/>
      <c r="Z131" s="120"/>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row>
    <row r="132" spans="1:72" ht="15.75">
      <c r="A132" s="1"/>
      <c r="B132" s="1"/>
      <c r="C132" s="96"/>
      <c r="D132" s="1"/>
      <c r="E132" s="1"/>
      <c r="F132" s="1"/>
      <c r="G132" s="1"/>
      <c r="H132" s="1"/>
      <c r="I132" s="1"/>
      <c r="J132" s="1"/>
      <c r="K132" s="1"/>
      <c r="L132" s="1"/>
      <c r="M132" s="1"/>
      <c r="N132" s="1"/>
      <c r="O132" s="1"/>
      <c r="P132" s="1"/>
      <c r="Q132" s="1"/>
      <c r="R132" s="1"/>
      <c r="S132" s="1"/>
      <c r="T132" s="1"/>
      <c r="U132" s="1"/>
      <c r="V132" s="1"/>
      <c r="W132" s="1"/>
      <c r="X132" s="1"/>
      <c r="Y132" s="1"/>
      <c r="Z132" s="120"/>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row>
    <row r="133" spans="1:72" ht="15.75">
      <c r="A133" s="1"/>
      <c r="B133" s="1"/>
      <c r="C133" s="96"/>
      <c r="D133" s="1"/>
      <c r="E133" s="1"/>
      <c r="F133" s="1"/>
      <c r="G133" s="18"/>
      <c r="H133" s="41"/>
      <c r="I133" s="1"/>
      <c r="J133" s="1"/>
      <c r="K133" s="1"/>
      <c r="L133" s="1"/>
      <c r="M133" s="1"/>
      <c r="N133" s="1"/>
      <c r="O133" s="1"/>
      <c r="P133" s="1"/>
      <c r="Q133" s="1"/>
      <c r="R133" s="1"/>
      <c r="S133" s="1"/>
      <c r="T133" s="1"/>
      <c r="U133" s="1"/>
      <c r="V133" s="1"/>
      <c r="W133" s="1"/>
      <c r="X133" s="1"/>
      <c r="Y133" s="1"/>
      <c r="Z133" s="120"/>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row>
    <row r="134" spans="1:72" ht="15.75">
      <c r="A134" s="1"/>
      <c r="B134" s="1"/>
      <c r="C134" s="96"/>
      <c r="D134" s="1"/>
      <c r="E134" s="1"/>
      <c r="F134" s="1"/>
      <c r="G134" s="1"/>
      <c r="H134" s="1"/>
      <c r="I134" s="1"/>
      <c r="J134" s="1"/>
      <c r="K134" s="1"/>
      <c r="L134" s="1"/>
      <c r="M134" s="1"/>
      <c r="N134" s="1"/>
      <c r="O134" s="1"/>
      <c r="P134" s="1"/>
      <c r="Q134" s="1"/>
      <c r="R134" s="1"/>
      <c r="S134" s="1"/>
      <c r="T134" s="1"/>
      <c r="U134" s="1"/>
      <c r="V134" s="1"/>
      <c r="W134" s="1"/>
      <c r="X134" s="1"/>
      <c r="Y134" s="1"/>
      <c r="Z134" s="120"/>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row>
    <row r="135" spans="1:72" ht="15.75">
      <c r="A135" s="1"/>
      <c r="B135" s="1"/>
      <c r="C135" s="96"/>
      <c r="D135" s="1"/>
      <c r="E135" s="1"/>
      <c r="F135" s="1"/>
      <c r="G135" s="1"/>
      <c r="H135" s="1"/>
      <c r="I135" s="1"/>
      <c r="J135" s="1"/>
      <c r="K135" s="1"/>
      <c r="L135" s="1"/>
      <c r="M135" s="1"/>
      <c r="N135" s="1"/>
      <c r="O135" s="1"/>
      <c r="P135" s="1"/>
      <c r="Q135" s="1"/>
      <c r="R135" s="1"/>
      <c r="S135" s="1"/>
      <c r="T135" s="1"/>
      <c r="U135" s="1"/>
      <c r="V135" s="1"/>
      <c r="W135" s="1"/>
      <c r="X135" s="1"/>
      <c r="Y135" s="1"/>
      <c r="Z135" s="120"/>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row>
    <row r="136" spans="1:72" ht="15.75">
      <c r="A136" s="1"/>
      <c r="B136" s="1"/>
      <c r="C136" s="40"/>
      <c r="D136" s="96"/>
      <c r="E136" s="96"/>
      <c r="F136" s="1"/>
      <c r="G136" s="1"/>
      <c r="H136" s="1"/>
      <c r="I136" s="1"/>
      <c r="J136" s="1"/>
      <c r="K136" s="1"/>
      <c r="L136" s="1"/>
      <c r="M136" s="1"/>
      <c r="N136" s="1"/>
      <c r="O136" s="1"/>
      <c r="P136" s="1"/>
      <c r="Q136" s="1"/>
      <c r="R136" s="1"/>
      <c r="S136" s="1"/>
      <c r="T136" s="1"/>
      <c r="U136" s="1"/>
      <c r="V136" s="1"/>
      <c r="W136" s="1"/>
      <c r="X136" s="1"/>
      <c r="Y136" s="1"/>
      <c r="Z136" s="120"/>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row>
    <row r="137" spans="1:72" ht="15.75">
      <c r="A137" s="1"/>
      <c r="B137" s="96"/>
      <c r="C137" s="1"/>
      <c r="D137" s="1"/>
      <c r="E137" s="1"/>
      <c r="F137" s="1"/>
      <c r="G137" s="1"/>
      <c r="H137" s="1"/>
      <c r="I137" s="1"/>
      <c r="J137" s="1"/>
      <c r="K137" s="1"/>
      <c r="L137" s="1"/>
      <c r="M137" s="1"/>
      <c r="N137" s="1"/>
      <c r="O137" s="1"/>
      <c r="P137" s="1"/>
      <c r="Q137" s="1"/>
      <c r="R137" s="1"/>
      <c r="S137" s="1"/>
      <c r="T137" s="1"/>
      <c r="U137" s="1"/>
      <c r="V137" s="1"/>
      <c r="W137" s="1"/>
      <c r="X137" s="1"/>
      <c r="Y137" s="1"/>
      <c r="Z137" s="120"/>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row>
    <row r="138" spans="1:72" ht="15.75">
      <c r="A138" s="1"/>
      <c r="B138" s="96"/>
      <c r="C138" s="1"/>
      <c r="D138" s="1"/>
      <c r="E138" s="1"/>
      <c r="F138" s="1"/>
      <c r="G138" s="1"/>
      <c r="H138" s="1"/>
      <c r="I138" s="1"/>
      <c r="J138" s="1"/>
      <c r="K138" s="1"/>
      <c r="L138" s="1"/>
      <c r="M138" s="1"/>
      <c r="N138" s="1"/>
      <c r="O138" s="1"/>
      <c r="P138" s="1"/>
      <c r="Q138" s="1"/>
      <c r="R138" s="1"/>
      <c r="S138" s="1"/>
      <c r="T138" s="1"/>
      <c r="U138" s="1"/>
      <c r="V138" s="1"/>
      <c r="W138" s="1"/>
      <c r="X138" s="1"/>
      <c r="Y138" s="1"/>
      <c r="Z138" s="120"/>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row>
    <row r="139" spans="1:72" ht="15.75">
      <c r="A139" s="1"/>
      <c r="B139" s="96"/>
      <c r="C139" s="96"/>
      <c r="D139" s="96"/>
      <c r="E139" s="96"/>
      <c r="F139" s="1"/>
      <c r="G139" s="1"/>
      <c r="H139" s="1"/>
      <c r="I139" s="1"/>
      <c r="J139" s="1"/>
      <c r="K139" s="1"/>
      <c r="L139" s="1"/>
      <c r="M139" s="1"/>
      <c r="N139" s="1"/>
      <c r="O139" s="1"/>
      <c r="P139" s="1"/>
      <c r="Q139" s="1"/>
      <c r="R139" s="1"/>
      <c r="S139" s="1"/>
      <c r="T139" s="1"/>
      <c r="U139" s="1"/>
      <c r="V139" s="1"/>
      <c r="W139" s="1"/>
      <c r="X139" s="1"/>
      <c r="Y139" s="1"/>
      <c r="Z139" s="120"/>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row>
    <row r="140" spans="1:72" ht="15.75">
      <c r="A140" s="1"/>
      <c r="B140" s="1"/>
      <c r="C140" s="1"/>
      <c r="D140" s="1"/>
      <c r="E140" s="1"/>
      <c r="F140" s="96"/>
      <c r="G140" s="72"/>
      <c r="H140" s="1"/>
      <c r="I140" s="1"/>
      <c r="J140" s="1"/>
      <c r="K140" s="1"/>
      <c r="L140" s="1"/>
      <c r="M140" s="1"/>
      <c r="N140" s="1"/>
      <c r="O140" s="1"/>
      <c r="P140" s="1"/>
      <c r="Q140" s="1"/>
      <c r="R140" s="1"/>
      <c r="S140" s="1"/>
      <c r="T140" s="1"/>
      <c r="U140" s="1"/>
      <c r="V140" s="1"/>
      <c r="W140" s="1"/>
      <c r="X140" s="1"/>
      <c r="Y140" s="1"/>
      <c r="Z140" s="120"/>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row>
    <row r="141" spans="1:72" ht="15.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20"/>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row>
    <row r="142" spans="1:72" ht="15.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20"/>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row>
    <row r="143" spans="1:72" ht="15.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20"/>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row>
    <row r="144" spans="1:72" ht="15.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20"/>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row>
    <row r="145" spans="1:72" ht="15.75">
      <c r="A145" s="1"/>
      <c r="B145" s="1"/>
      <c r="C145" s="1"/>
      <c r="D145" s="1"/>
      <c r="E145" s="1"/>
      <c r="F145" s="1"/>
      <c r="G145" s="1"/>
      <c r="H145" s="1"/>
      <c r="I145" s="1"/>
      <c r="J145" s="1"/>
      <c r="K145" s="1"/>
      <c r="L145" s="1"/>
      <c r="O145" s="1"/>
      <c r="P145" s="1"/>
      <c r="Q145" s="1"/>
      <c r="R145" s="1"/>
      <c r="S145" s="1"/>
      <c r="T145" s="1"/>
      <c r="U145" s="1"/>
      <c r="V145" s="1"/>
      <c r="W145" s="1"/>
      <c r="X145" s="1"/>
      <c r="Y145" s="1"/>
      <c r="Z145" s="120"/>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row>
    <row r="146" spans="1:72" ht="15.75">
      <c r="F146" s="1"/>
      <c r="G146" s="1"/>
      <c r="H146" s="1"/>
      <c r="I146" s="1"/>
      <c r="J146" s="1"/>
      <c r="K146" s="1"/>
      <c r="L146" s="1"/>
      <c r="O146" s="1"/>
      <c r="P146" s="1"/>
      <c r="Q146" s="1"/>
      <c r="R146" s="1"/>
      <c r="S146" s="1"/>
      <c r="T146" s="1"/>
      <c r="U146" s="1"/>
      <c r="V146" s="1"/>
      <c r="W146" s="1"/>
      <c r="X146" s="1"/>
      <c r="Y146" s="1"/>
      <c r="Z146" s="120"/>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row>
    <row r="147" spans="1:72" ht="15.75">
      <c r="J147" s="1"/>
      <c r="K147" s="1"/>
      <c r="L147" s="1"/>
      <c r="M147" s="1"/>
      <c r="N147" s="1"/>
      <c r="O147" s="1"/>
      <c r="P147" s="1"/>
      <c r="Q147" s="1"/>
      <c r="R147" s="1"/>
      <c r="S147" s="1"/>
      <c r="T147" s="1"/>
      <c r="U147" s="1"/>
      <c r="V147" s="1"/>
      <c r="W147" s="1"/>
      <c r="X147" s="1"/>
      <c r="Y147" s="1"/>
      <c r="Z147" s="120"/>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row>
  </sheetData>
  <mergeCells count="103">
    <mergeCell ref="A10:D10"/>
    <mergeCell ref="A11:D11"/>
    <mergeCell ref="A12:D12"/>
    <mergeCell ref="A13:D13"/>
    <mergeCell ref="A14:D14"/>
    <mergeCell ref="A15:D15"/>
    <mergeCell ref="A1:H1"/>
    <mergeCell ref="A2:H2"/>
    <mergeCell ref="B5:J5"/>
    <mergeCell ref="A8:D8"/>
    <mergeCell ref="J8:M8"/>
    <mergeCell ref="A9:D9"/>
    <mergeCell ref="A22:D22"/>
    <mergeCell ref="A23:D23"/>
    <mergeCell ref="A24:D24"/>
    <mergeCell ref="A25:D25"/>
    <mergeCell ref="L25:Q28"/>
    <mergeCell ref="A26:D26"/>
    <mergeCell ref="A27:D27"/>
    <mergeCell ref="A28:D28"/>
    <mergeCell ref="A16:D16"/>
    <mergeCell ref="A17:D17"/>
    <mergeCell ref="A18:D18"/>
    <mergeCell ref="A19:D19"/>
    <mergeCell ref="A20:D20"/>
    <mergeCell ref="A21:D21"/>
    <mergeCell ref="A36:D36"/>
    <mergeCell ref="A37:D37"/>
    <mergeCell ref="A38:D38"/>
    <mergeCell ref="A39:D39"/>
    <mergeCell ref="A40:D40"/>
    <mergeCell ref="A41:D41"/>
    <mergeCell ref="A29:D29"/>
    <mergeCell ref="O32:U32"/>
    <mergeCell ref="V32:X32"/>
    <mergeCell ref="A33:D33"/>
    <mergeCell ref="A34:D34"/>
    <mergeCell ref="A35:D35"/>
    <mergeCell ref="A48:D48"/>
    <mergeCell ref="A49:D49"/>
    <mergeCell ref="A51:D51"/>
    <mergeCell ref="A52:D52"/>
    <mergeCell ref="A53:D53"/>
    <mergeCell ref="A54:D54"/>
    <mergeCell ref="A42:D42"/>
    <mergeCell ref="A43:D43"/>
    <mergeCell ref="A44:D44"/>
    <mergeCell ref="A45:D45"/>
    <mergeCell ref="A46:D46"/>
    <mergeCell ref="A47:D47"/>
    <mergeCell ref="A64:D64"/>
    <mergeCell ref="A65:D65"/>
    <mergeCell ref="A66:D66"/>
    <mergeCell ref="A67:D67"/>
    <mergeCell ref="A68:D68"/>
    <mergeCell ref="A69:D69"/>
    <mergeCell ref="A55:D55"/>
    <mergeCell ref="A56:D56"/>
    <mergeCell ref="A59:D59"/>
    <mergeCell ref="A61:D61"/>
    <mergeCell ref="A62:D62"/>
    <mergeCell ref="A63:D63"/>
    <mergeCell ref="J82:K82"/>
    <mergeCell ref="A83:D83"/>
    <mergeCell ref="A84:D84"/>
    <mergeCell ref="A71:B71"/>
    <mergeCell ref="A72:D72"/>
    <mergeCell ref="A73:D73"/>
    <mergeCell ref="A74:D74"/>
    <mergeCell ref="A76:B76"/>
    <mergeCell ref="A77:D77"/>
    <mergeCell ref="A86:B86"/>
    <mergeCell ref="A87:D87"/>
    <mergeCell ref="A88:D88"/>
    <mergeCell ref="A92:D92"/>
    <mergeCell ref="A93:D93"/>
    <mergeCell ref="A94:D94"/>
    <mergeCell ref="A78:D78"/>
    <mergeCell ref="A79:D79"/>
    <mergeCell ref="A82:B82"/>
    <mergeCell ref="A101:D101"/>
    <mergeCell ref="A102:D102"/>
    <mergeCell ref="A103:D103"/>
    <mergeCell ref="A104:D104"/>
    <mergeCell ref="A105:D105"/>
    <mergeCell ref="A106:D106"/>
    <mergeCell ref="A95:D95"/>
    <mergeCell ref="A96:D96"/>
    <mergeCell ref="A97:D97"/>
    <mergeCell ref="A98:D98"/>
    <mergeCell ref="A99:D99"/>
    <mergeCell ref="A100:D100"/>
    <mergeCell ref="I115:I116"/>
    <mergeCell ref="J115:J116"/>
    <mergeCell ref="K115:K116"/>
    <mergeCell ref="N115:N116"/>
    <mergeCell ref="F116:G116"/>
    <mergeCell ref="A107:D107"/>
    <mergeCell ref="A108:D108"/>
    <mergeCell ref="A109:D109"/>
    <mergeCell ref="A110:D110"/>
    <mergeCell ref="A111:D111"/>
    <mergeCell ref="A112:D112"/>
  </mergeCells>
  <pageMargins left="0.7" right="0.7" top="0.75" bottom="0.75" header="0.3" footer="0.3"/>
  <pageSetup paperSize="9" scale="23" fitToWidth="0" orientation="landscape" horizontalDpi="300" verticalDpi="300" r:id="rId1"/>
  <rowBreaks count="1" manualBreakCount="1">
    <brk id="126" max="16383"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7B2B5-068F-4CA1-ADFA-108BF4377397}">
  <sheetPr>
    <pageSetUpPr fitToPage="1"/>
  </sheetPr>
  <dimension ref="A1:BT120"/>
  <sheetViews>
    <sheetView view="pageBreakPreview" topLeftCell="A68" zoomScale="70" zoomScaleNormal="70" zoomScaleSheetLayoutView="70" workbookViewId="0">
      <selection activeCell="H97" sqref="H97"/>
    </sheetView>
  </sheetViews>
  <sheetFormatPr baseColWidth="10" defaultColWidth="10.7109375" defaultRowHeight="15"/>
  <cols>
    <col min="4" max="4" width="14.5703125" customWidth="1"/>
    <col min="8" max="8" width="15.42578125" customWidth="1"/>
    <col min="10" max="10" width="13" customWidth="1"/>
    <col min="11" max="12" width="13.42578125" customWidth="1"/>
    <col min="13" max="13" width="12.5703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136</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180</v>
      </c>
      <c r="B9" s="274"/>
      <c r="C9" s="274"/>
      <c r="D9" s="275"/>
      <c r="E9" s="4" t="s">
        <v>11</v>
      </c>
      <c r="F9" s="128"/>
      <c r="G9" s="129"/>
      <c r="H9" s="148">
        <f>G9*F9</f>
        <v>0</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85"/>
      <c r="B10" s="285"/>
      <c r="C10" s="285"/>
      <c r="D10" s="285"/>
      <c r="E10" s="4" t="s">
        <v>11</v>
      </c>
      <c r="F10" s="128"/>
      <c r="G10" s="129"/>
      <c r="H10" s="148">
        <f t="shared" ref="H10:H16" si="0">G10*F10</f>
        <v>0</v>
      </c>
      <c r="I10" s="134"/>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82"/>
      <c r="B11" s="283"/>
      <c r="C11" s="283"/>
      <c r="D11" s="284"/>
      <c r="E11" s="4" t="s">
        <v>11</v>
      </c>
      <c r="F11" s="128"/>
      <c r="G11" s="129"/>
      <c r="H11" s="148">
        <f t="shared" si="0"/>
        <v>0</v>
      </c>
      <c r="I11" s="134"/>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82"/>
      <c r="B12" s="283"/>
      <c r="C12" s="283"/>
      <c r="D12" s="284"/>
      <c r="E12" s="4" t="s">
        <v>11</v>
      </c>
      <c r="F12" s="128"/>
      <c r="G12" s="129"/>
      <c r="H12" s="148">
        <f t="shared" si="0"/>
        <v>0</v>
      </c>
      <c r="I12" s="134"/>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82"/>
      <c r="B13" s="283"/>
      <c r="C13" s="283"/>
      <c r="D13" s="284"/>
      <c r="E13" s="4" t="s">
        <v>11</v>
      </c>
      <c r="F13" s="128"/>
      <c r="G13" s="129"/>
      <c r="H13" s="148">
        <f t="shared" si="0"/>
        <v>0</v>
      </c>
      <c r="I13" s="134"/>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82"/>
      <c r="B14" s="283"/>
      <c r="C14" s="283"/>
      <c r="D14" s="284"/>
      <c r="E14" s="4" t="s">
        <v>11</v>
      </c>
      <c r="F14" s="128"/>
      <c r="G14" s="129"/>
      <c r="H14" s="148">
        <f t="shared" si="0"/>
        <v>0</v>
      </c>
      <c r="I14" s="134"/>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82"/>
      <c r="B15" s="283"/>
      <c r="C15" s="283"/>
      <c r="D15" s="284"/>
      <c r="E15" s="4" t="s">
        <v>11</v>
      </c>
      <c r="F15" s="128"/>
      <c r="G15" s="129"/>
      <c r="H15" s="148">
        <f t="shared" si="0"/>
        <v>0</v>
      </c>
      <c r="I15" s="134"/>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c r="B16" s="267"/>
      <c r="C16" s="267"/>
      <c r="D16" s="268"/>
      <c r="E16" s="4" t="s">
        <v>11</v>
      </c>
      <c r="F16" s="128"/>
      <c r="G16" s="129"/>
      <c r="H16" s="148">
        <f t="shared" si="0"/>
        <v>0</v>
      </c>
      <c r="I16" s="134">
        <f>H16*1.455</f>
        <v>0</v>
      </c>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16"/>
      <c r="B17" s="16"/>
      <c r="C17" s="16"/>
      <c r="D17" s="16"/>
      <c r="E17" s="16"/>
      <c r="F17" s="16"/>
      <c r="G17" s="6" t="s">
        <v>12</v>
      </c>
      <c r="H17" s="6">
        <f>SUM(H9:H16)</f>
        <v>0</v>
      </c>
      <c r="I17" s="134"/>
      <c r="J17" s="2"/>
      <c r="K17" s="139"/>
      <c r="L17" s="139"/>
      <c r="M17" s="143"/>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
      <c r="B18" s="16"/>
      <c r="C18" s="16"/>
      <c r="D18" s="16"/>
      <c r="E18" s="16"/>
      <c r="F18" s="16"/>
      <c r="G18" s="16"/>
      <c r="H18" s="30"/>
      <c r="I18" s="30"/>
      <c r="J18" s="144"/>
      <c r="K18" s="144"/>
      <c r="L18" s="16"/>
      <c r="M18" s="3"/>
      <c r="N18" s="16"/>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3" t="s">
        <v>13</v>
      </c>
      <c r="B19" s="7"/>
      <c r="C19" s="7"/>
      <c r="D19" s="7"/>
      <c r="E19" s="7"/>
      <c r="F19" s="7"/>
      <c r="G19" s="8"/>
      <c r="H19" s="9"/>
      <c r="I19" s="9"/>
      <c r="J19" s="10"/>
      <c r="K19" s="7"/>
      <c r="L19" s="7"/>
      <c r="M19" s="7"/>
      <c r="N19" s="7"/>
      <c r="O19" s="269" t="s">
        <v>14</v>
      </c>
      <c r="P19" s="270"/>
      <c r="Q19" s="270"/>
      <c r="R19" s="270"/>
      <c r="S19" s="270"/>
      <c r="T19" s="270"/>
      <c r="U19" s="271"/>
      <c r="V19" s="263" t="s">
        <v>15</v>
      </c>
      <c r="W19" s="263"/>
      <c r="X19" s="264"/>
      <c r="Y19" s="1" t="s">
        <v>157</v>
      </c>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31.5">
      <c r="A20" s="265" t="s">
        <v>16</v>
      </c>
      <c r="B20" s="265"/>
      <c r="C20" s="265"/>
      <c r="D20" s="265"/>
      <c r="E20" s="121" t="s">
        <v>8</v>
      </c>
      <c r="F20" s="121" t="s">
        <v>9</v>
      </c>
      <c r="G20" s="121" t="s">
        <v>159</v>
      </c>
      <c r="H20" s="121" t="s">
        <v>0</v>
      </c>
      <c r="I20" s="121" t="s">
        <v>9</v>
      </c>
      <c r="J20" s="121" t="s">
        <v>17</v>
      </c>
      <c r="K20" s="121" t="s">
        <v>0</v>
      </c>
      <c r="L20" s="121" t="s">
        <v>9</v>
      </c>
      <c r="M20" s="11" t="s">
        <v>160</v>
      </c>
      <c r="N20" s="121" t="s">
        <v>0</v>
      </c>
      <c r="O20" s="121" t="s">
        <v>18</v>
      </c>
      <c r="P20" s="121" t="s">
        <v>19</v>
      </c>
      <c r="Q20" s="121" t="s">
        <v>20</v>
      </c>
      <c r="R20" s="121" t="s">
        <v>21</v>
      </c>
      <c r="S20" s="121" t="s">
        <v>22</v>
      </c>
      <c r="T20" s="121" t="s">
        <v>23</v>
      </c>
      <c r="U20" s="121" t="s">
        <v>24</v>
      </c>
      <c r="V20" s="11" t="s">
        <v>25</v>
      </c>
      <c r="W20" s="11" t="s">
        <v>24</v>
      </c>
      <c r="X20" s="11" t="s">
        <v>26</v>
      </c>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42" t="s">
        <v>30</v>
      </c>
      <c r="B21" s="243"/>
      <c r="C21" s="243"/>
      <c r="D21" s="244"/>
      <c r="E21" s="124" t="s">
        <v>28</v>
      </c>
      <c r="F21" s="128"/>
      <c r="G21" s="12">
        <v>390.39</v>
      </c>
      <c r="H21" s="12">
        <f t="shared" ref="H21:H35" si="1">F21*G21</f>
        <v>0</v>
      </c>
      <c r="I21" s="128"/>
      <c r="J21" s="13">
        <v>358.81</v>
      </c>
      <c r="K21" s="13">
        <f t="shared" ref="K21:K43" si="2">I21*J21</f>
        <v>0</v>
      </c>
      <c r="L21" s="129"/>
      <c r="M21" s="13">
        <v>538.27</v>
      </c>
      <c r="N21" s="13">
        <f t="shared" ref="N21:N43" si="3">L21*M21</f>
        <v>0</v>
      </c>
      <c r="O21" s="107"/>
      <c r="P21" s="107"/>
      <c r="Q21" s="107"/>
      <c r="R21" s="107"/>
      <c r="S21" s="107"/>
      <c r="T21" s="107"/>
      <c r="U21" s="107"/>
      <c r="V21" s="15">
        <f t="shared" ref="V21:V43" si="4">+O21+P21+Q21+R21+S21+T21+U21-W21-X21</f>
        <v>0</v>
      </c>
      <c r="W21" s="107"/>
      <c r="X21" s="107"/>
      <c r="Y21" s="16"/>
      <c r="Z21" s="17"/>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row>
    <row r="22" spans="1:72" ht="15.75">
      <c r="A22" s="260" t="s">
        <v>163</v>
      </c>
      <c r="B22" s="260"/>
      <c r="C22" s="260"/>
      <c r="D22" s="260"/>
      <c r="E22" s="124" t="s">
        <v>28</v>
      </c>
      <c r="F22" s="128"/>
      <c r="G22" s="12">
        <v>317.98</v>
      </c>
      <c r="H22" s="12">
        <f t="shared" si="1"/>
        <v>0</v>
      </c>
      <c r="I22" s="128"/>
      <c r="J22" s="13">
        <v>326.25</v>
      </c>
      <c r="K22" s="13">
        <f t="shared" si="2"/>
        <v>0</v>
      </c>
      <c r="L22" s="129"/>
      <c r="M22" s="13">
        <v>489.37</v>
      </c>
      <c r="N22" s="13">
        <f t="shared" si="3"/>
        <v>0</v>
      </c>
      <c r="O22" s="107"/>
      <c r="P22" s="107"/>
      <c r="Q22" s="107"/>
      <c r="R22" s="107"/>
      <c r="S22" s="107"/>
      <c r="T22" s="107"/>
      <c r="U22" s="107"/>
      <c r="V22" s="15">
        <f t="shared" si="4"/>
        <v>0</v>
      </c>
      <c r="W22" s="107"/>
      <c r="X22" s="107"/>
      <c r="Y22" s="16" t="s">
        <v>168</v>
      </c>
      <c r="Z22" s="17"/>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row>
    <row r="23" spans="1:72" s="102" customFormat="1" ht="15.75">
      <c r="A23" s="242" t="s">
        <v>31</v>
      </c>
      <c r="B23" s="243"/>
      <c r="C23" s="243"/>
      <c r="D23" s="244"/>
      <c r="E23" s="124" t="s">
        <v>28</v>
      </c>
      <c r="F23" s="128">
        <f>9.5*5</f>
        <v>47.5</v>
      </c>
      <c r="G23" s="14">
        <v>390.39</v>
      </c>
      <c r="H23" s="12">
        <f t="shared" si="1"/>
        <v>18543.524999999998</v>
      </c>
      <c r="I23" s="128">
        <v>6</v>
      </c>
      <c r="J23" s="13">
        <v>358.81</v>
      </c>
      <c r="K23" s="13">
        <f t="shared" si="2"/>
        <v>2152.86</v>
      </c>
      <c r="L23" s="129"/>
      <c r="M23" s="13">
        <v>538.22</v>
      </c>
      <c r="N23" s="13">
        <f t="shared" si="3"/>
        <v>0</v>
      </c>
      <c r="O23" s="107"/>
      <c r="P23" s="107"/>
      <c r="Q23" s="107"/>
      <c r="R23" s="107"/>
      <c r="S23" s="107"/>
      <c r="T23" s="107"/>
      <c r="U23" s="107"/>
      <c r="V23" s="15">
        <f t="shared" si="4"/>
        <v>0</v>
      </c>
      <c r="W23" s="107"/>
      <c r="X23" s="107"/>
      <c r="Y23" s="7" t="s">
        <v>161</v>
      </c>
      <c r="Z23" s="101"/>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row>
    <row r="24" spans="1:72" s="106" customFormat="1" ht="15.75">
      <c r="A24" s="242" t="s">
        <v>32</v>
      </c>
      <c r="B24" s="243"/>
      <c r="C24" s="243"/>
      <c r="D24" s="244"/>
      <c r="E24" s="124" t="s">
        <v>28</v>
      </c>
      <c r="F24" s="128"/>
      <c r="G24" s="14">
        <v>317.98</v>
      </c>
      <c r="H24" s="12">
        <f t="shared" si="1"/>
        <v>0</v>
      </c>
      <c r="I24" s="128"/>
      <c r="J24" s="13">
        <v>244.27</v>
      </c>
      <c r="K24" s="13">
        <f t="shared" si="2"/>
        <v>0</v>
      </c>
      <c r="L24" s="129"/>
      <c r="M24" s="13">
        <v>489.37</v>
      </c>
      <c r="N24" s="13">
        <f t="shared" si="3"/>
        <v>0</v>
      </c>
      <c r="O24" s="107"/>
      <c r="P24" s="107"/>
      <c r="Q24" s="107"/>
      <c r="R24" s="107"/>
      <c r="S24" s="107"/>
      <c r="T24" s="107"/>
      <c r="U24" s="107"/>
      <c r="V24" s="15">
        <f t="shared" si="4"/>
        <v>0</v>
      </c>
      <c r="W24" s="107"/>
      <c r="X24" s="107"/>
      <c r="Y24" s="104" t="s">
        <v>162</v>
      </c>
      <c r="Z24" s="105"/>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c r="BN24" s="104"/>
      <c r="BO24" s="104"/>
      <c r="BP24" s="104"/>
      <c r="BQ24" s="104"/>
      <c r="BR24" s="104"/>
      <c r="BS24" s="104"/>
      <c r="BT24" s="104"/>
    </row>
    <row r="25" spans="1:72" ht="15.75">
      <c r="A25" s="242" t="s">
        <v>33</v>
      </c>
      <c r="B25" s="243"/>
      <c r="C25" s="243"/>
      <c r="D25" s="244"/>
      <c r="E25" s="124" t="s">
        <v>28</v>
      </c>
      <c r="F25" s="128"/>
      <c r="G25" s="14">
        <v>310.62</v>
      </c>
      <c r="H25" s="12">
        <f t="shared" si="1"/>
        <v>0</v>
      </c>
      <c r="I25" s="128"/>
      <c r="J25" s="13">
        <v>335</v>
      </c>
      <c r="K25" s="13">
        <f t="shared" si="2"/>
        <v>0</v>
      </c>
      <c r="L25" s="129"/>
      <c r="M25" s="13">
        <v>436.87</v>
      </c>
      <c r="N25" s="13">
        <f t="shared" si="3"/>
        <v>0</v>
      </c>
      <c r="O25" s="107"/>
      <c r="P25" s="107"/>
      <c r="Q25" s="107"/>
      <c r="R25" s="107"/>
      <c r="S25" s="107"/>
      <c r="T25" s="107"/>
      <c r="U25" s="107"/>
      <c r="V25" s="15">
        <f t="shared" si="4"/>
        <v>0</v>
      </c>
      <c r="W25" s="107"/>
      <c r="X25" s="107"/>
      <c r="Y25" s="16"/>
      <c r="Z25" s="17"/>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row>
    <row r="26" spans="1:72" s="100" customFormat="1" ht="15.75">
      <c r="A26" s="242" t="s">
        <v>34</v>
      </c>
      <c r="B26" s="243"/>
      <c r="C26" s="243"/>
      <c r="D26" s="244"/>
      <c r="E26" s="124" t="s">
        <v>28</v>
      </c>
      <c r="F26" s="128">
        <f>9.5*5</f>
        <v>47.5</v>
      </c>
      <c r="G26" s="14">
        <v>209.25</v>
      </c>
      <c r="H26" s="12">
        <f t="shared" si="1"/>
        <v>9939.375</v>
      </c>
      <c r="I26" s="128">
        <v>6</v>
      </c>
      <c r="J26" s="13">
        <v>221.7</v>
      </c>
      <c r="K26" s="13">
        <f t="shared" si="2"/>
        <v>1330.1999999999998</v>
      </c>
      <c r="L26" s="129"/>
      <c r="M26" s="13">
        <v>437.63</v>
      </c>
      <c r="N26" s="13">
        <f t="shared" si="3"/>
        <v>0</v>
      </c>
      <c r="O26" s="107"/>
      <c r="P26" s="107"/>
      <c r="Q26" s="107"/>
      <c r="R26" s="107"/>
      <c r="S26" s="107"/>
      <c r="T26" s="107"/>
      <c r="U26" s="107"/>
      <c r="V26" s="15">
        <f t="shared" si="4"/>
        <v>0</v>
      </c>
      <c r="W26" s="107"/>
      <c r="X26" s="107"/>
      <c r="Y26" s="16" t="s">
        <v>164</v>
      </c>
      <c r="Z26" s="17"/>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row>
    <row r="27" spans="1:72" s="106" customFormat="1" ht="15.75">
      <c r="A27" s="260" t="s">
        <v>128</v>
      </c>
      <c r="B27" s="260"/>
      <c r="C27" s="260"/>
      <c r="D27" s="260"/>
      <c r="E27" s="124" t="s">
        <v>28</v>
      </c>
      <c r="F27" s="128"/>
      <c r="G27" s="14">
        <v>237.68</v>
      </c>
      <c r="H27" s="12">
        <f t="shared" si="1"/>
        <v>0</v>
      </c>
      <c r="I27" s="128"/>
      <c r="J27" s="13">
        <v>277.97000000000003</v>
      </c>
      <c r="K27" s="13">
        <f t="shared" si="2"/>
        <v>0</v>
      </c>
      <c r="L27" s="129"/>
      <c r="M27" s="13">
        <v>538.84</v>
      </c>
      <c r="N27" s="13">
        <f t="shared" si="3"/>
        <v>0</v>
      </c>
      <c r="O27" s="107"/>
      <c r="P27" s="107"/>
      <c r="Q27" s="107"/>
      <c r="R27" s="107"/>
      <c r="S27" s="107"/>
      <c r="T27" s="108"/>
      <c r="U27" s="107"/>
      <c r="V27" s="15">
        <f t="shared" si="4"/>
        <v>0</v>
      </c>
      <c r="W27" s="107"/>
      <c r="X27" s="107"/>
      <c r="Y27" s="104"/>
      <c r="Z27" s="105"/>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04"/>
      <c r="BJ27" s="104"/>
      <c r="BK27" s="104"/>
      <c r="BL27" s="104"/>
      <c r="BM27" s="104"/>
      <c r="BN27" s="104"/>
      <c r="BO27" s="104"/>
      <c r="BP27" s="104"/>
      <c r="BQ27" s="104"/>
      <c r="BR27" s="104"/>
      <c r="BS27" s="104"/>
      <c r="BT27" s="104"/>
    </row>
    <row r="28" spans="1:72" ht="15.75">
      <c r="A28" s="242" t="s">
        <v>35</v>
      </c>
      <c r="B28" s="243"/>
      <c r="C28" s="243"/>
      <c r="D28" s="244"/>
      <c r="E28" s="124" t="s">
        <v>28</v>
      </c>
      <c r="F28" s="128"/>
      <c r="G28" s="14">
        <v>368.59</v>
      </c>
      <c r="H28" s="14">
        <f t="shared" si="1"/>
        <v>0</v>
      </c>
      <c r="I28" s="128"/>
      <c r="J28" s="13">
        <v>221.7</v>
      </c>
      <c r="K28" s="13">
        <f t="shared" si="2"/>
        <v>0</v>
      </c>
      <c r="L28" s="129"/>
      <c r="M28" s="13">
        <v>538.84</v>
      </c>
      <c r="N28" s="13">
        <f t="shared" si="3"/>
        <v>0</v>
      </c>
      <c r="O28" s="107"/>
      <c r="P28" s="107"/>
      <c r="Q28" s="107"/>
      <c r="R28" s="107"/>
      <c r="S28" s="107"/>
      <c r="T28" s="108"/>
      <c r="U28" s="107"/>
      <c r="V28" s="15">
        <f t="shared" si="4"/>
        <v>0</v>
      </c>
      <c r="W28" s="107"/>
      <c r="X28" s="107"/>
      <c r="Y28" s="16"/>
      <c r="Z28" s="17"/>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row>
    <row r="29" spans="1:72" s="106" customFormat="1" ht="15.75">
      <c r="A29" s="260" t="s">
        <v>129</v>
      </c>
      <c r="B29" s="260"/>
      <c r="C29" s="260"/>
      <c r="D29" s="260"/>
      <c r="E29" s="124" t="s">
        <v>28</v>
      </c>
      <c r="F29" s="128">
        <f>9.5*5</f>
        <v>47.5</v>
      </c>
      <c r="G29" s="14">
        <v>143</v>
      </c>
      <c r="H29" s="14">
        <f t="shared" si="1"/>
        <v>6792.5</v>
      </c>
      <c r="I29" s="128">
        <v>6</v>
      </c>
      <c r="J29" s="13">
        <v>165</v>
      </c>
      <c r="K29" s="13">
        <f t="shared" si="2"/>
        <v>990</v>
      </c>
      <c r="L29" s="129"/>
      <c r="M29" s="13">
        <v>277.56</v>
      </c>
      <c r="N29" s="13">
        <f t="shared" si="3"/>
        <v>0</v>
      </c>
      <c r="O29" s="107"/>
      <c r="P29" s="107"/>
      <c r="Q29" s="107"/>
      <c r="R29" s="107"/>
      <c r="S29" s="107"/>
      <c r="T29" s="108"/>
      <c r="U29" s="107"/>
      <c r="V29" s="15">
        <f t="shared" si="4"/>
        <v>0</v>
      </c>
      <c r="W29" s="107"/>
      <c r="X29" s="107"/>
      <c r="Y29" s="104"/>
      <c r="Z29" s="105"/>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c r="BO29" s="104"/>
      <c r="BP29" s="104"/>
      <c r="BQ29" s="104"/>
      <c r="BR29" s="104"/>
      <c r="BS29" s="104"/>
      <c r="BT29" s="104"/>
    </row>
    <row r="30" spans="1:72" s="100" customFormat="1" ht="15.75">
      <c r="A30" s="260" t="s">
        <v>36</v>
      </c>
      <c r="B30" s="260"/>
      <c r="C30" s="260"/>
      <c r="D30" s="260"/>
      <c r="E30" s="124" t="s">
        <v>28</v>
      </c>
      <c r="F30" s="128"/>
      <c r="G30" s="14">
        <v>190.25</v>
      </c>
      <c r="H30" s="14">
        <f t="shared" si="1"/>
        <v>0</v>
      </c>
      <c r="I30" s="128"/>
      <c r="J30" s="13">
        <v>221.7</v>
      </c>
      <c r="K30" s="13">
        <f t="shared" si="2"/>
        <v>0</v>
      </c>
      <c r="L30" s="129"/>
      <c r="M30" s="13">
        <v>297.41000000000003</v>
      </c>
      <c r="N30" s="13">
        <f t="shared" si="3"/>
        <v>0</v>
      </c>
      <c r="O30" s="107"/>
      <c r="P30" s="107"/>
      <c r="Q30" s="107"/>
      <c r="R30" s="107"/>
      <c r="S30" s="107"/>
      <c r="T30" s="108"/>
      <c r="U30" s="107"/>
      <c r="V30" s="15">
        <f t="shared" si="4"/>
        <v>0</v>
      </c>
      <c r="W30" s="107"/>
      <c r="X30" s="107"/>
      <c r="Y30" s="16"/>
      <c r="Z30" s="17"/>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row>
    <row r="31" spans="1:72" s="100" customFormat="1" ht="15.75">
      <c r="A31" s="260" t="s">
        <v>37</v>
      </c>
      <c r="B31" s="260"/>
      <c r="C31" s="260"/>
      <c r="D31" s="260"/>
      <c r="E31" s="124" t="s">
        <v>28</v>
      </c>
      <c r="F31" s="128">
        <f>9.5*5</f>
        <v>47.5</v>
      </c>
      <c r="G31" s="14">
        <v>119.54</v>
      </c>
      <c r="H31" s="12">
        <f t="shared" si="1"/>
        <v>5678.1500000000005</v>
      </c>
      <c r="I31" s="128">
        <v>6</v>
      </c>
      <c r="J31" s="13">
        <v>137.91999999999999</v>
      </c>
      <c r="K31" s="13">
        <f>I31*J31</f>
        <v>827.52</v>
      </c>
      <c r="L31" s="129"/>
      <c r="M31" s="13">
        <v>0</v>
      </c>
      <c r="N31" s="13">
        <f t="shared" si="3"/>
        <v>0</v>
      </c>
      <c r="O31" s="107"/>
      <c r="P31" s="107"/>
      <c r="Q31" s="107"/>
      <c r="R31" s="107"/>
      <c r="S31" s="107"/>
      <c r="T31" s="108"/>
      <c r="U31" s="107"/>
      <c r="V31" s="15">
        <f t="shared" si="4"/>
        <v>0</v>
      </c>
      <c r="W31" s="107"/>
      <c r="X31" s="107"/>
      <c r="Y31" s="16" t="s">
        <v>166</v>
      </c>
      <c r="Z31" s="17"/>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row>
    <row r="32" spans="1:72" ht="15.75">
      <c r="A32" s="260" t="s">
        <v>38</v>
      </c>
      <c r="B32" s="260"/>
      <c r="C32" s="260"/>
      <c r="D32" s="260"/>
      <c r="E32" s="124" t="s">
        <v>28</v>
      </c>
      <c r="F32" s="128"/>
      <c r="G32" s="14">
        <v>119.54</v>
      </c>
      <c r="H32" s="12">
        <f t="shared" si="1"/>
        <v>0</v>
      </c>
      <c r="I32" s="128"/>
      <c r="J32" s="13">
        <v>137.91999999999999</v>
      </c>
      <c r="K32" s="13">
        <f>I32*J32</f>
        <v>0</v>
      </c>
      <c r="L32" s="129"/>
      <c r="M32" s="13">
        <v>240.95</v>
      </c>
      <c r="N32" s="13">
        <f t="shared" si="3"/>
        <v>0</v>
      </c>
      <c r="O32" s="107"/>
      <c r="P32" s="107"/>
      <c r="Q32" s="107"/>
      <c r="R32" s="107"/>
      <c r="S32" s="107"/>
      <c r="T32" s="108"/>
      <c r="U32" s="107"/>
      <c r="V32" s="15">
        <f t="shared" si="4"/>
        <v>0</v>
      </c>
      <c r="W32" s="107"/>
      <c r="X32" s="107"/>
      <c r="Y32" s="16" t="s">
        <v>165</v>
      </c>
      <c r="Z32" s="17"/>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row>
    <row r="33" spans="1:72" ht="15.75">
      <c r="A33" s="260" t="s">
        <v>39</v>
      </c>
      <c r="B33" s="260"/>
      <c r="C33" s="260"/>
      <c r="D33" s="260"/>
      <c r="E33" s="124" t="s">
        <v>28</v>
      </c>
      <c r="F33" s="128"/>
      <c r="G33" s="14">
        <v>106.45</v>
      </c>
      <c r="H33" s="14">
        <f t="shared" si="1"/>
        <v>0</v>
      </c>
      <c r="I33" s="128"/>
      <c r="J33" s="13">
        <v>137.91999999999999</v>
      </c>
      <c r="K33" s="13">
        <f t="shared" si="2"/>
        <v>0</v>
      </c>
      <c r="L33" s="129"/>
      <c r="M33" s="13">
        <v>260.95</v>
      </c>
      <c r="N33" s="13">
        <f t="shared" si="3"/>
        <v>0</v>
      </c>
      <c r="O33" s="107"/>
      <c r="P33" s="107"/>
      <c r="Q33" s="107"/>
      <c r="R33" s="107"/>
      <c r="S33" s="107"/>
      <c r="T33" s="108"/>
      <c r="U33" s="107"/>
      <c r="V33" s="15">
        <f t="shared" si="4"/>
        <v>0</v>
      </c>
      <c r="W33" s="107"/>
      <c r="X33" s="107"/>
      <c r="Y33" s="16"/>
      <c r="Z33" s="17"/>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row>
    <row r="34" spans="1:72" s="100" customFormat="1" ht="15.75">
      <c r="A34" s="242" t="s">
        <v>40</v>
      </c>
      <c r="B34" s="243"/>
      <c r="C34" s="243"/>
      <c r="D34" s="244"/>
      <c r="E34" s="124" t="s">
        <v>28</v>
      </c>
      <c r="F34" s="128"/>
      <c r="G34" s="14">
        <v>106.45</v>
      </c>
      <c r="H34" s="14">
        <f t="shared" si="1"/>
        <v>0</v>
      </c>
      <c r="I34" s="128"/>
      <c r="J34" s="13">
        <v>122.4</v>
      </c>
      <c r="K34" s="13">
        <f t="shared" si="2"/>
        <v>0</v>
      </c>
      <c r="L34" s="129"/>
      <c r="M34" s="13"/>
      <c r="N34" s="13">
        <f t="shared" si="3"/>
        <v>0</v>
      </c>
      <c r="O34" s="107"/>
      <c r="P34" s="107"/>
      <c r="Q34" s="107"/>
      <c r="R34" s="107"/>
      <c r="S34" s="107"/>
      <c r="T34" s="108"/>
      <c r="U34" s="107"/>
      <c r="V34" s="15">
        <f t="shared" si="4"/>
        <v>0</v>
      </c>
      <c r="W34" s="107"/>
      <c r="X34" s="107"/>
      <c r="Y34" s="3"/>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s="100" customFormat="1" ht="15.75">
      <c r="A35" s="242" t="s">
        <v>41</v>
      </c>
      <c r="B35" s="243"/>
      <c r="C35" s="243"/>
      <c r="D35" s="244"/>
      <c r="E35" s="124" t="s">
        <v>28</v>
      </c>
      <c r="F35" s="128"/>
      <c r="G35" s="14">
        <v>106.54</v>
      </c>
      <c r="H35" s="14">
        <f t="shared" si="1"/>
        <v>0</v>
      </c>
      <c r="I35" s="128"/>
      <c r="J35" s="13">
        <v>122.4</v>
      </c>
      <c r="K35" s="13">
        <f t="shared" si="2"/>
        <v>0</v>
      </c>
      <c r="L35" s="129"/>
      <c r="M35" s="13">
        <v>198.17</v>
      </c>
      <c r="N35" s="13">
        <f t="shared" si="3"/>
        <v>0</v>
      </c>
      <c r="O35" s="107"/>
      <c r="P35" s="107"/>
      <c r="Q35" s="107"/>
      <c r="R35" s="107"/>
      <c r="S35" s="107"/>
      <c r="T35" s="107"/>
      <c r="U35" s="107"/>
      <c r="V35" s="15">
        <f t="shared" si="4"/>
        <v>0</v>
      </c>
      <c r="W35" s="107"/>
      <c r="X35" s="107"/>
      <c r="Y35" s="16" t="s">
        <v>167</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ht="15.75">
      <c r="A36" s="242" t="s">
        <v>42</v>
      </c>
      <c r="B36" s="243"/>
      <c r="C36" s="243"/>
      <c r="D36" s="244"/>
      <c r="E36" s="124" t="s">
        <v>28</v>
      </c>
      <c r="F36" s="128"/>
      <c r="G36" s="14">
        <v>100.42</v>
      </c>
      <c r="H36" s="14">
        <f>F36*G36</f>
        <v>0</v>
      </c>
      <c r="I36" s="128"/>
      <c r="J36" s="13">
        <v>122.4</v>
      </c>
      <c r="K36" s="13">
        <f t="shared" si="2"/>
        <v>0</v>
      </c>
      <c r="L36" s="129"/>
      <c r="M36" s="13">
        <v>0</v>
      </c>
      <c r="N36" s="13">
        <f t="shared" si="3"/>
        <v>0</v>
      </c>
      <c r="O36" s="109"/>
      <c r="P36" s="109"/>
      <c r="Q36" s="109"/>
      <c r="R36" s="109"/>
      <c r="S36" s="109"/>
      <c r="T36" s="109"/>
      <c r="U36" s="107"/>
      <c r="V36" s="15">
        <f t="shared" si="4"/>
        <v>0</v>
      </c>
      <c r="W36" s="107"/>
      <c r="X36" s="107"/>
      <c r="Y36" s="16"/>
      <c r="Z36" s="17"/>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row>
    <row r="37" spans="1:72" ht="15.75">
      <c r="A37" s="167" t="s">
        <v>169</v>
      </c>
      <c r="B37" s="168"/>
      <c r="C37" s="168"/>
      <c r="D37" s="169"/>
      <c r="E37" s="124" t="s">
        <v>28</v>
      </c>
      <c r="F37" s="128"/>
      <c r="G37" s="12">
        <v>209.25</v>
      </c>
      <c r="H37" s="12">
        <f t="shared" ref="H37:H43" si="5">F37*G37</f>
        <v>0</v>
      </c>
      <c r="I37" s="128"/>
      <c r="J37" s="13">
        <v>406</v>
      </c>
      <c r="K37" s="13">
        <f t="shared" si="2"/>
        <v>0</v>
      </c>
      <c r="L37" s="129"/>
      <c r="M37" s="13">
        <v>564.86</v>
      </c>
      <c r="N37" s="13">
        <f t="shared" si="3"/>
        <v>0</v>
      </c>
      <c r="O37" s="109"/>
      <c r="P37" s="109"/>
      <c r="Q37" s="109"/>
      <c r="R37" s="109"/>
      <c r="S37" s="109"/>
      <c r="T37" s="109"/>
      <c r="U37" s="107"/>
      <c r="V37" s="15">
        <v>0</v>
      </c>
      <c r="W37" s="107"/>
      <c r="X37" s="107"/>
      <c r="Y37" s="16" t="s">
        <v>170</v>
      </c>
      <c r="Z37" s="17"/>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row>
    <row r="38" spans="1:72" ht="15.75">
      <c r="A38" s="260" t="s">
        <v>27</v>
      </c>
      <c r="B38" s="260"/>
      <c r="C38" s="260"/>
      <c r="D38" s="260"/>
      <c r="E38" s="124" t="s">
        <v>28</v>
      </c>
      <c r="F38" s="128"/>
      <c r="G38" s="12">
        <v>0</v>
      </c>
      <c r="H38" s="12">
        <f t="shared" si="5"/>
        <v>0</v>
      </c>
      <c r="I38" s="128"/>
      <c r="J38" s="13">
        <v>0</v>
      </c>
      <c r="K38" s="13">
        <f t="shared" si="2"/>
        <v>0</v>
      </c>
      <c r="L38" s="129"/>
      <c r="M38" s="13">
        <v>0</v>
      </c>
      <c r="N38" s="13">
        <f t="shared" si="3"/>
        <v>0</v>
      </c>
      <c r="O38" s="107"/>
      <c r="P38" s="107"/>
      <c r="Q38" s="107"/>
      <c r="R38" s="107"/>
      <c r="S38" s="107"/>
      <c r="T38" s="107"/>
      <c r="U38" s="107"/>
      <c r="V38" s="15">
        <f>+O38+P38+Q38+R38+S38+T38+U38-W38-X38</f>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ht="15.75">
      <c r="A39" s="260" t="s">
        <v>29</v>
      </c>
      <c r="B39" s="260"/>
      <c r="C39" s="260"/>
      <c r="D39" s="260"/>
      <c r="E39" s="124" t="s">
        <v>28</v>
      </c>
      <c r="F39" s="128"/>
      <c r="G39" s="12">
        <v>339.75</v>
      </c>
      <c r="H39" s="12">
        <f t="shared" si="5"/>
        <v>0</v>
      </c>
      <c r="I39" s="128"/>
      <c r="J39" s="13">
        <v>325.79000000000002</v>
      </c>
      <c r="K39" s="13">
        <f t="shared" si="2"/>
        <v>0</v>
      </c>
      <c r="L39" s="129"/>
      <c r="M39" s="13">
        <v>488.68</v>
      </c>
      <c r="N39" s="13">
        <f t="shared" si="3"/>
        <v>0</v>
      </c>
      <c r="O39" s="107"/>
      <c r="P39" s="107"/>
      <c r="Q39" s="107"/>
      <c r="R39" s="107"/>
      <c r="S39" s="107"/>
      <c r="T39" s="107"/>
      <c r="U39" s="107"/>
      <c r="V39" s="15">
        <f>+O39+P39+Q39+R39+S39+T39+U39-W39-X39</f>
        <v>0</v>
      </c>
      <c r="W39" s="107"/>
      <c r="X39" s="107"/>
      <c r="Y39" s="16"/>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ht="15.75">
      <c r="A40" s="242" t="s">
        <v>43</v>
      </c>
      <c r="B40" s="243"/>
      <c r="C40" s="243"/>
      <c r="D40" s="244"/>
      <c r="E40" s="124" t="s">
        <v>28</v>
      </c>
      <c r="F40" s="128"/>
      <c r="G40" s="12">
        <v>339.75</v>
      </c>
      <c r="H40" s="12">
        <f t="shared" si="5"/>
        <v>0</v>
      </c>
      <c r="I40" s="128"/>
      <c r="J40" s="13">
        <v>325.79000000000002</v>
      </c>
      <c r="K40" s="13">
        <f t="shared" si="2"/>
        <v>0</v>
      </c>
      <c r="L40" s="129"/>
      <c r="M40" s="13">
        <v>488.68</v>
      </c>
      <c r="N40" s="13">
        <f t="shared" si="3"/>
        <v>0</v>
      </c>
      <c r="O40" s="107"/>
      <c r="P40" s="107"/>
      <c r="Q40" s="107"/>
      <c r="R40" s="107"/>
      <c r="S40" s="107"/>
      <c r="T40" s="107"/>
      <c r="U40" s="107"/>
      <c r="V40" s="15">
        <f t="shared" si="4"/>
        <v>0</v>
      </c>
      <c r="W40" s="107"/>
      <c r="X40" s="107"/>
      <c r="Y40" s="16"/>
      <c r="Z40" s="17"/>
      <c r="AA40" s="16"/>
      <c r="AB40" s="16"/>
      <c r="AC40" s="16"/>
      <c r="AD40" s="16"/>
      <c r="AE40" s="16"/>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row>
    <row r="41" spans="1:72" ht="15.75">
      <c r="A41" s="242" t="s">
        <v>44</v>
      </c>
      <c r="B41" s="243"/>
      <c r="C41" s="243"/>
      <c r="D41" s="244"/>
      <c r="E41" s="124" t="s">
        <v>28</v>
      </c>
      <c r="F41" s="128"/>
      <c r="G41" s="12">
        <v>339.75</v>
      </c>
      <c r="H41" s="12">
        <f t="shared" si="5"/>
        <v>0</v>
      </c>
      <c r="I41" s="128"/>
      <c r="J41" s="13">
        <v>325.79000000000002</v>
      </c>
      <c r="K41" s="13">
        <f t="shared" si="2"/>
        <v>0</v>
      </c>
      <c r="L41" s="129"/>
      <c r="M41" s="13">
        <v>488.68</v>
      </c>
      <c r="N41" s="13">
        <f t="shared" si="3"/>
        <v>0</v>
      </c>
      <c r="O41" s="107"/>
      <c r="P41" s="107"/>
      <c r="Q41" s="107"/>
      <c r="R41" s="107"/>
      <c r="S41" s="107"/>
      <c r="T41" s="107"/>
      <c r="U41" s="107"/>
      <c r="V41" s="15">
        <f t="shared" si="4"/>
        <v>0</v>
      </c>
      <c r="W41" s="107"/>
      <c r="X41" s="107"/>
      <c r="Y41" s="1"/>
      <c r="Z41" s="120"/>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row>
    <row r="42" spans="1:72" ht="15.75">
      <c r="A42" s="242" t="s">
        <v>45</v>
      </c>
      <c r="B42" s="243"/>
      <c r="C42" s="243"/>
      <c r="D42" s="244"/>
      <c r="E42" s="124" t="s">
        <v>28</v>
      </c>
      <c r="F42" s="128"/>
      <c r="G42" s="14">
        <v>650</v>
      </c>
      <c r="H42" s="14">
        <f t="shared" si="5"/>
        <v>0</v>
      </c>
      <c r="I42" s="128"/>
      <c r="J42" s="13">
        <f>G42*1.5</f>
        <v>975</v>
      </c>
      <c r="K42" s="13">
        <f t="shared" si="2"/>
        <v>0</v>
      </c>
      <c r="L42" s="129"/>
      <c r="M42" s="13">
        <v>1747.46</v>
      </c>
      <c r="N42" s="13">
        <f t="shared" si="3"/>
        <v>0</v>
      </c>
      <c r="O42" s="107"/>
      <c r="P42" s="107"/>
      <c r="Q42" s="107"/>
      <c r="R42" s="107"/>
      <c r="S42" s="107"/>
      <c r="T42" s="107"/>
      <c r="U42" s="107"/>
      <c r="V42" s="15">
        <f t="shared" si="4"/>
        <v>0</v>
      </c>
      <c r="W42" s="107"/>
      <c r="X42" s="107"/>
      <c r="Y42" s="1"/>
      <c r="Z42" s="120"/>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row>
    <row r="43" spans="1:72" ht="15.75">
      <c r="A43" s="242" t="s">
        <v>46</v>
      </c>
      <c r="B43" s="243"/>
      <c r="C43" s="243"/>
      <c r="D43" s="244"/>
      <c r="E43" s="124" t="s">
        <v>28</v>
      </c>
      <c r="F43" s="128"/>
      <c r="G43" s="14"/>
      <c r="H43" s="14">
        <f t="shared" si="5"/>
        <v>0</v>
      </c>
      <c r="I43" s="128"/>
      <c r="J43" s="13">
        <f t="shared" ref="J43" si="6">G43*1.5</f>
        <v>0</v>
      </c>
      <c r="K43" s="13">
        <f t="shared" si="2"/>
        <v>0</v>
      </c>
      <c r="L43" s="129"/>
      <c r="M43" s="13">
        <f t="shared" ref="M43" si="7">G43*2.25</f>
        <v>0</v>
      </c>
      <c r="N43" s="13">
        <f t="shared" si="3"/>
        <v>0</v>
      </c>
      <c r="O43" s="107"/>
      <c r="P43" s="107"/>
      <c r="Q43" s="107"/>
      <c r="R43" s="107"/>
      <c r="S43" s="107"/>
      <c r="T43" s="107"/>
      <c r="U43" s="107"/>
      <c r="V43" s="15">
        <f t="shared" si="4"/>
        <v>0</v>
      </c>
      <c r="W43" s="107"/>
      <c r="X43" s="107"/>
      <c r="Y43" s="1"/>
      <c r="Z43" s="120"/>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row>
    <row r="44" spans="1:72" ht="15.75">
      <c r="A44" s="7"/>
      <c r="B44" s="7"/>
      <c r="C44" s="7"/>
      <c r="D44" s="7"/>
      <c r="E44" s="7"/>
      <c r="F44" s="7">
        <f>V44</f>
        <v>0</v>
      </c>
      <c r="G44" s="6" t="s">
        <v>47</v>
      </c>
      <c r="H44" s="19">
        <f>SUM(H21:H43)</f>
        <v>40953.549999999996</v>
      </c>
      <c r="I44" s="103"/>
      <c r="J44" s="6" t="s">
        <v>48</v>
      </c>
      <c r="K44" s="6">
        <f>SUM(K21:K43)</f>
        <v>5300.58</v>
      </c>
      <c r="L44" s="145"/>
      <c r="M44" s="21" t="s">
        <v>48</v>
      </c>
      <c r="N44" s="6">
        <f>SUM(N21:N43)</f>
        <v>0</v>
      </c>
      <c r="O44" s="16"/>
      <c r="P44" s="16"/>
      <c r="Q44" s="16"/>
      <c r="R44" s="16"/>
      <c r="S44" s="16"/>
      <c r="T44" s="16"/>
      <c r="U44" s="16"/>
      <c r="V44" s="16"/>
      <c r="W44" s="16"/>
      <c r="X44" s="16"/>
      <c r="Y44" s="1"/>
      <c r="Z44" s="120"/>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row>
    <row r="45" spans="1:72" ht="15.75">
      <c r="A45" s="7"/>
      <c r="B45" s="7"/>
      <c r="C45" s="7"/>
      <c r="D45" s="7"/>
      <c r="E45" s="7"/>
      <c r="F45" s="7"/>
      <c r="G45" s="6" t="s">
        <v>49</v>
      </c>
      <c r="H45" s="19">
        <f>H44+K44+N44</f>
        <v>46254.13</v>
      </c>
      <c r="I45" s="22"/>
      <c r="J45" s="22"/>
      <c r="K45" s="22"/>
      <c r="L45" s="7"/>
      <c r="M45" s="23"/>
      <c r="N45" s="22"/>
      <c r="O45" s="16"/>
      <c r="P45" s="16"/>
      <c r="Q45" s="16"/>
      <c r="R45" s="16"/>
      <c r="S45" s="16"/>
      <c r="T45" s="16"/>
      <c r="U45" s="16"/>
      <c r="V45" s="16"/>
      <c r="W45" s="16"/>
      <c r="X45" s="16"/>
      <c r="Y45" s="1"/>
      <c r="Z45" s="120"/>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row>
    <row r="46" spans="1:72" ht="15.75">
      <c r="A46" s="281" t="s">
        <v>50</v>
      </c>
      <c r="B46" s="281"/>
      <c r="C46" s="281"/>
      <c r="D46" s="281"/>
      <c r="E46" s="24"/>
      <c r="F46" s="25"/>
      <c r="G46" s="26" t="s">
        <v>51</v>
      </c>
      <c r="H46" s="6">
        <f>+H45*0.06</f>
        <v>2775.2477999999996</v>
      </c>
      <c r="I46" s="22"/>
      <c r="J46" s="7"/>
      <c r="K46" s="7"/>
      <c r="L46" s="7"/>
      <c r="M46" s="7"/>
      <c r="N46" s="7"/>
      <c r="O46" s="16"/>
      <c r="P46" s="16"/>
      <c r="Q46" s="16"/>
      <c r="R46" s="16"/>
      <c r="S46" s="16"/>
      <c r="T46" s="16"/>
      <c r="U46" s="16"/>
      <c r="V46" s="16"/>
      <c r="W46" s="16"/>
      <c r="X46" s="16"/>
      <c r="Y46" s="1"/>
      <c r="Z46" s="120"/>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row>
    <row r="47" spans="1:72" ht="15.75">
      <c r="A47" s="173"/>
      <c r="B47" s="173"/>
      <c r="C47" s="173"/>
      <c r="D47" s="173"/>
      <c r="E47" s="7"/>
      <c r="F47" s="7"/>
      <c r="G47" s="176"/>
      <c r="H47" s="22"/>
      <c r="I47" s="174"/>
      <c r="J47" s="7"/>
      <c r="K47" s="7"/>
      <c r="L47" s="7"/>
      <c r="M47" s="7"/>
      <c r="N47" s="7"/>
      <c r="O47" s="16"/>
      <c r="P47" s="16"/>
      <c r="Q47" s="16"/>
      <c r="R47" s="16"/>
      <c r="S47" s="16"/>
      <c r="T47" s="16"/>
      <c r="U47" s="16"/>
      <c r="V47" s="16"/>
      <c r="W47" s="16"/>
      <c r="X47" s="16"/>
      <c r="Y47" s="1"/>
      <c r="Z47" s="120"/>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row>
    <row r="48" spans="1:72" ht="15.75">
      <c r="A48" s="37"/>
      <c r="B48" s="37"/>
      <c r="C48" s="37"/>
      <c r="D48" s="37"/>
      <c r="E48" s="7"/>
      <c r="F48" s="7"/>
      <c r="G48" s="176"/>
      <c r="H48" s="22"/>
      <c r="I48" s="22"/>
      <c r="J48" s="7"/>
      <c r="K48" s="7"/>
      <c r="L48" s="7"/>
      <c r="M48" s="7"/>
      <c r="N48" s="7"/>
      <c r="O48" s="16"/>
      <c r="P48" s="16"/>
      <c r="Q48" s="16"/>
      <c r="R48" s="16"/>
      <c r="S48" s="16"/>
      <c r="T48" s="16"/>
      <c r="U48" s="16"/>
      <c r="V48" s="16"/>
      <c r="W48" s="16"/>
      <c r="X48" s="16"/>
      <c r="Y48" s="1"/>
      <c r="Z48" s="120"/>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row>
    <row r="49" spans="1:72" ht="15.75">
      <c r="A49" s="262" t="s">
        <v>52</v>
      </c>
      <c r="B49" s="262"/>
      <c r="C49" s="262"/>
      <c r="D49" s="262"/>
      <c r="E49" s="7"/>
      <c r="F49" s="7"/>
      <c r="G49" s="38"/>
      <c r="H49" s="22"/>
      <c r="I49" s="22"/>
      <c r="J49" s="7"/>
      <c r="K49" s="7"/>
      <c r="L49" s="7"/>
      <c r="M49" s="7"/>
      <c r="N49" s="7"/>
      <c r="O49" s="16"/>
      <c r="P49" s="16"/>
      <c r="Q49" s="16"/>
      <c r="R49" s="16"/>
      <c r="S49" s="16"/>
      <c r="T49" s="16"/>
      <c r="U49" s="16"/>
      <c r="V49" s="16"/>
      <c r="W49" s="16"/>
      <c r="X49" s="16"/>
      <c r="Y49" s="1"/>
      <c r="Z49" s="120"/>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row>
    <row r="50" spans="1:72" ht="15.75">
      <c r="A50" s="255" t="s">
        <v>7</v>
      </c>
      <c r="B50" s="255"/>
      <c r="C50" s="255"/>
      <c r="D50" s="255"/>
      <c r="E50" s="28" t="s">
        <v>8</v>
      </c>
      <c r="F50" s="175" t="s">
        <v>9</v>
      </c>
      <c r="G50" s="175" t="s">
        <v>10</v>
      </c>
      <c r="H50" s="175" t="s">
        <v>0</v>
      </c>
      <c r="I50" s="38"/>
      <c r="J50" s="118" t="s">
        <v>53</v>
      </c>
      <c r="K50" s="118" t="s">
        <v>54</v>
      </c>
      <c r="L50" s="118" t="s">
        <v>55</v>
      </c>
      <c r="M50" s="118" t="s">
        <v>56</v>
      </c>
      <c r="N50" s="16"/>
      <c r="O50" s="16"/>
      <c r="P50" s="16"/>
      <c r="Q50" s="16"/>
      <c r="R50" s="16"/>
      <c r="S50" s="16"/>
      <c r="T50" s="16"/>
      <c r="U50" s="16"/>
      <c r="V50" s="16"/>
      <c r="W50" s="16"/>
      <c r="X50" s="16"/>
      <c r="Y50" s="1"/>
      <c r="Z50" s="120"/>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row>
    <row r="51" spans="1:72" ht="33.6" customHeight="1">
      <c r="A51" s="257" t="s">
        <v>133</v>
      </c>
      <c r="B51" s="258"/>
      <c r="C51" s="258"/>
      <c r="D51" s="258"/>
      <c r="E51" s="31" t="s">
        <v>57</v>
      </c>
      <c r="F51" s="146">
        <v>0</v>
      </c>
      <c r="G51" s="127">
        <v>150</v>
      </c>
      <c r="H51" s="127">
        <f t="shared" ref="H51:H57" si="8">F51*G51</f>
        <v>0</v>
      </c>
      <c r="I51" s="30"/>
      <c r="J51" s="31"/>
      <c r="K51" s="31"/>
      <c r="L51" s="31"/>
      <c r="M51" s="31">
        <f>J51+K51+L51</f>
        <v>0</v>
      </c>
      <c r="N51" s="16"/>
      <c r="O51" s="16"/>
      <c r="P51" s="16"/>
      <c r="Q51" s="16"/>
      <c r="R51" s="16"/>
      <c r="S51" s="16"/>
      <c r="T51" s="16"/>
      <c r="U51" s="16"/>
      <c r="V51" s="16"/>
      <c r="W51" s="16"/>
      <c r="X51" s="16"/>
      <c r="Y51" s="1"/>
      <c r="Z51" s="120"/>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row>
    <row r="52" spans="1:72" ht="33.6" customHeight="1">
      <c r="A52" s="257" t="s">
        <v>134</v>
      </c>
      <c r="B52" s="258"/>
      <c r="C52" s="258"/>
      <c r="D52" s="258"/>
      <c r="E52" s="31" t="s">
        <v>57</v>
      </c>
      <c r="F52" s="146">
        <v>0</v>
      </c>
      <c r="G52" s="127">
        <v>150</v>
      </c>
      <c r="H52" s="127">
        <f t="shared" si="8"/>
        <v>0</v>
      </c>
      <c r="I52" s="30"/>
      <c r="J52" s="31"/>
      <c r="K52" s="31"/>
      <c r="L52" s="31"/>
      <c r="M52" s="31">
        <f>J52+K52+L52</f>
        <v>0</v>
      </c>
      <c r="N52" s="16"/>
      <c r="O52" s="16"/>
      <c r="P52" s="16"/>
      <c r="Q52" s="16"/>
      <c r="R52" s="16"/>
      <c r="S52" s="16"/>
      <c r="T52" s="16"/>
      <c r="U52" s="16"/>
      <c r="V52" s="16"/>
      <c r="W52" s="16"/>
      <c r="X52" s="16"/>
      <c r="Y52" s="1"/>
      <c r="Z52" s="120"/>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row>
    <row r="53" spans="1:72" ht="33.6" customHeight="1">
      <c r="A53" s="257" t="s">
        <v>58</v>
      </c>
      <c r="B53" s="258"/>
      <c r="C53" s="258"/>
      <c r="D53" s="258"/>
      <c r="E53" s="31" t="s">
        <v>57</v>
      </c>
      <c r="F53" s="146">
        <v>0</v>
      </c>
      <c r="G53" s="127">
        <v>60</v>
      </c>
      <c r="H53" s="127">
        <f t="shared" si="8"/>
        <v>0</v>
      </c>
      <c r="I53" s="30"/>
      <c r="J53" s="31"/>
      <c r="K53" s="31"/>
      <c r="L53" s="31"/>
      <c r="M53" s="31">
        <f>J53+K53+L53</f>
        <v>0</v>
      </c>
      <c r="N53" s="16"/>
      <c r="O53" s="16"/>
      <c r="P53" s="16"/>
      <c r="Q53" s="16"/>
      <c r="R53" s="16"/>
      <c r="S53" s="16"/>
      <c r="T53" s="16"/>
      <c r="U53" s="16"/>
      <c r="V53" s="16"/>
      <c r="W53" s="16"/>
      <c r="X53" s="16"/>
      <c r="Y53" s="1"/>
      <c r="Z53" s="120"/>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row>
    <row r="54" spans="1:72" ht="33.6" customHeight="1">
      <c r="A54" s="257" t="s">
        <v>135</v>
      </c>
      <c r="B54" s="258"/>
      <c r="C54" s="258"/>
      <c r="D54" s="258"/>
      <c r="E54" s="31" t="s">
        <v>57</v>
      </c>
      <c r="F54" s="146">
        <v>0</v>
      </c>
      <c r="G54" s="127">
        <v>120</v>
      </c>
      <c r="H54" s="127">
        <f t="shared" si="8"/>
        <v>0</v>
      </c>
      <c r="I54" s="30"/>
      <c r="J54" s="31"/>
      <c r="K54" s="31"/>
      <c r="L54" s="31"/>
      <c r="M54" s="31">
        <f>J54+K54+L54</f>
        <v>0</v>
      </c>
      <c r="N54" s="16"/>
      <c r="O54" s="16"/>
      <c r="P54" s="16"/>
      <c r="Q54" s="16"/>
      <c r="R54" s="16"/>
      <c r="S54" s="16"/>
      <c r="T54" s="16"/>
      <c r="U54" s="16"/>
      <c r="V54" s="16"/>
      <c r="W54" s="16"/>
      <c r="X54" s="16"/>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33.6" customHeight="1">
      <c r="A55" s="257"/>
      <c r="B55" s="258"/>
      <c r="C55" s="258"/>
      <c r="D55" s="258"/>
      <c r="E55" s="31" t="s">
        <v>57</v>
      </c>
      <c r="F55" s="146">
        <v>0</v>
      </c>
      <c r="G55" s="127"/>
      <c r="H55" s="127">
        <f t="shared" si="8"/>
        <v>0</v>
      </c>
      <c r="I55" s="30"/>
      <c r="J55" s="31"/>
      <c r="K55" s="31"/>
      <c r="L55" s="31"/>
      <c r="M55" s="31">
        <f t="shared" ref="M55:M57" si="9">J55+K55+L55</f>
        <v>0</v>
      </c>
      <c r="N55" s="16"/>
      <c r="O55" s="16"/>
      <c r="P55" s="16"/>
      <c r="Q55" s="16"/>
      <c r="R55" s="16"/>
      <c r="S55" s="16"/>
      <c r="T55" s="16"/>
      <c r="U55" s="16"/>
      <c r="V55" s="16"/>
      <c r="W55" s="16"/>
      <c r="X55" s="16"/>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33.6" customHeight="1">
      <c r="A56" s="257"/>
      <c r="B56" s="258"/>
      <c r="C56" s="258"/>
      <c r="D56" s="258"/>
      <c r="E56" s="31" t="s">
        <v>59</v>
      </c>
      <c r="F56" s="146">
        <v>0</v>
      </c>
      <c r="G56" s="127"/>
      <c r="H56" s="127">
        <f t="shared" si="8"/>
        <v>0</v>
      </c>
      <c r="I56" s="30"/>
      <c r="J56" s="31"/>
      <c r="K56" s="31"/>
      <c r="L56" s="31"/>
      <c r="M56" s="31">
        <f t="shared" si="9"/>
        <v>0</v>
      </c>
      <c r="N56" s="16"/>
      <c r="O56" s="16"/>
      <c r="P56" s="16"/>
      <c r="Q56" s="16"/>
      <c r="R56" s="16"/>
      <c r="S56" s="16"/>
      <c r="T56" s="16"/>
      <c r="U56" s="16"/>
      <c r="V56" s="16"/>
      <c r="W56" s="16"/>
      <c r="X56" s="16"/>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33.6" customHeight="1">
      <c r="A57" s="257" t="s">
        <v>60</v>
      </c>
      <c r="B57" s="258"/>
      <c r="C57" s="258"/>
      <c r="D57" s="258"/>
      <c r="E57" s="31" t="s">
        <v>61</v>
      </c>
      <c r="F57" s="146">
        <v>0</v>
      </c>
      <c r="G57" s="127">
        <v>2.5</v>
      </c>
      <c r="H57" s="127">
        <f t="shared" si="8"/>
        <v>0</v>
      </c>
      <c r="I57" s="30"/>
      <c r="J57" s="31"/>
      <c r="K57" s="31"/>
      <c r="L57" s="31"/>
      <c r="M57" s="31">
        <f t="shared" si="9"/>
        <v>0</v>
      </c>
      <c r="N57" s="16"/>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16"/>
      <c r="B58" s="16"/>
      <c r="C58" s="16"/>
      <c r="D58" s="16"/>
      <c r="E58" s="16"/>
      <c r="F58" s="16"/>
      <c r="G58" s="34" t="s">
        <v>62</v>
      </c>
      <c r="H58" s="34">
        <f>SUM(H51:H57)</f>
        <v>0</v>
      </c>
      <c r="I58" s="22"/>
      <c r="J58" s="16"/>
      <c r="K58" s="16"/>
      <c r="L58" s="16"/>
      <c r="M58" s="139"/>
      <c r="N58" s="16"/>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16"/>
      <c r="B59" s="16"/>
      <c r="C59" s="16"/>
      <c r="D59" s="16"/>
      <c r="E59" s="16"/>
      <c r="F59" s="16"/>
      <c r="G59" s="118" t="s">
        <v>82</v>
      </c>
      <c r="H59" s="34">
        <f>H58+H45+H17</f>
        <v>46254.13</v>
      </c>
      <c r="I59" s="134"/>
      <c r="J59" s="62"/>
      <c r="K59" s="16"/>
      <c r="L59" s="16"/>
      <c r="M59" s="16"/>
      <c r="N59" s="16"/>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3" t="s">
        <v>83</v>
      </c>
      <c r="B60" s="7"/>
      <c r="C60" s="7"/>
      <c r="D60" s="16"/>
      <c r="E60" s="16"/>
      <c r="F60" s="16"/>
      <c r="G60" s="1"/>
      <c r="H60" s="42"/>
      <c r="I60" s="9"/>
      <c r="J60" s="62"/>
      <c r="K60" s="7"/>
      <c r="L60" s="16"/>
      <c r="M60" s="16"/>
      <c r="N60" s="16"/>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56" t="s">
        <v>7</v>
      </c>
      <c r="B61" s="256"/>
      <c r="C61" s="256"/>
      <c r="D61" s="256"/>
      <c r="E61" s="43" t="s">
        <v>8</v>
      </c>
      <c r="F61" s="119" t="s">
        <v>9</v>
      </c>
      <c r="G61" s="119" t="s">
        <v>10</v>
      </c>
      <c r="H61" s="44" t="s">
        <v>0</v>
      </c>
      <c r="I61" s="45" t="s">
        <v>84</v>
      </c>
      <c r="J61" s="46"/>
      <c r="K61" s="46" t="s">
        <v>85</v>
      </c>
      <c r="L61" s="47"/>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36" t="s">
        <v>86</v>
      </c>
      <c r="B62" s="237"/>
      <c r="C62" s="237"/>
      <c r="D62" s="237"/>
      <c r="E62" s="123" t="s">
        <v>87</v>
      </c>
      <c r="F62" s="128">
        <v>0.3</v>
      </c>
      <c r="G62" s="36">
        <v>2200</v>
      </c>
      <c r="H62" s="48">
        <f>(F62*G62)</f>
        <v>660</v>
      </c>
      <c r="I62" s="49"/>
      <c r="J62" s="50"/>
      <c r="K62" s="51"/>
      <c r="L62" s="62"/>
      <c r="M62" s="16"/>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15.75">
      <c r="A63" s="236" t="s">
        <v>88</v>
      </c>
      <c r="B63" s="237"/>
      <c r="C63" s="237"/>
      <c r="D63" s="237"/>
      <c r="E63" s="123" t="s">
        <v>87</v>
      </c>
      <c r="F63" s="128"/>
      <c r="G63" s="36">
        <v>2000</v>
      </c>
      <c r="H63" s="48">
        <f t="shared" ref="H63:H84" si="10">(F63*G63)</f>
        <v>0</v>
      </c>
      <c r="I63" s="49"/>
      <c r="J63" s="50"/>
      <c r="K63" s="51"/>
      <c r="L63" s="62"/>
      <c r="M63" s="16"/>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15.75">
      <c r="A64" s="236" t="s">
        <v>89</v>
      </c>
      <c r="B64" s="237"/>
      <c r="C64" s="237"/>
      <c r="D64" s="237"/>
      <c r="E64" s="123" t="s">
        <v>87</v>
      </c>
      <c r="F64" s="128"/>
      <c r="G64" s="36">
        <v>7000</v>
      </c>
      <c r="H64" s="48">
        <f t="shared" si="10"/>
        <v>0</v>
      </c>
      <c r="I64" s="49"/>
      <c r="J64" s="50"/>
      <c r="K64" s="51"/>
      <c r="L64" s="62"/>
      <c r="M64" s="16"/>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15.75">
      <c r="A65" s="236" t="s">
        <v>90</v>
      </c>
      <c r="B65" s="237"/>
      <c r="C65" s="237"/>
      <c r="D65" s="237"/>
      <c r="E65" s="123" t="s">
        <v>87</v>
      </c>
      <c r="F65" s="128"/>
      <c r="G65" s="36">
        <v>15200</v>
      </c>
      <c r="H65" s="48">
        <f t="shared" si="10"/>
        <v>0</v>
      </c>
      <c r="I65" s="49"/>
      <c r="J65" s="50"/>
      <c r="K65" s="51"/>
      <c r="L65" s="62"/>
      <c r="M65" s="16"/>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15.75">
      <c r="A66" s="236" t="s">
        <v>91</v>
      </c>
      <c r="B66" s="237"/>
      <c r="C66" s="237"/>
      <c r="D66" s="237"/>
      <c r="E66" s="123" t="s">
        <v>87</v>
      </c>
      <c r="F66" s="128"/>
      <c r="G66" s="36">
        <v>2200</v>
      </c>
      <c r="H66" s="48">
        <f t="shared" si="10"/>
        <v>0</v>
      </c>
      <c r="I66" s="55"/>
      <c r="J66" s="50"/>
      <c r="K66" s="51"/>
      <c r="L66" s="62"/>
      <c r="M66" s="16"/>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15.75">
      <c r="A67" s="236" t="s">
        <v>92</v>
      </c>
      <c r="B67" s="237"/>
      <c r="C67" s="237"/>
      <c r="D67" s="237"/>
      <c r="E67" s="123" t="s">
        <v>87</v>
      </c>
      <c r="F67" s="128"/>
      <c r="G67" s="36">
        <v>2000</v>
      </c>
      <c r="H67" s="48">
        <f t="shared" si="10"/>
        <v>0</v>
      </c>
      <c r="I67" s="49"/>
      <c r="J67" s="50"/>
      <c r="K67" s="51"/>
      <c r="L67" s="62"/>
      <c r="M67" s="16"/>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15.75">
      <c r="A68" s="236" t="s">
        <v>93</v>
      </c>
      <c r="B68" s="237"/>
      <c r="C68" s="237"/>
      <c r="D68" s="237"/>
      <c r="E68" s="123" t="s">
        <v>87</v>
      </c>
      <c r="F68" s="128"/>
      <c r="G68" s="36">
        <v>2500</v>
      </c>
      <c r="H68" s="48">
        <f t="shared" si="10"/>
        <v>0</v>
      </c>
      <c r="I68" s="55"/>
      <c r="J68" s="50"/>
      <c r="K68" s="51"/>
      <c r="L68" s="62"/>
      <c r="M68" s="16"/>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15.75">
      <c r="A69" s="236" t="s">
        <v>94</v>
      </c>
      <c r="B69" s="237"/>
      <c r="C69" s="237"/>
      <c r="D69" s="237"/>
      <c r="E69" s="123" t="s">
        <v>87</v>
      </c>
      <c r="F69" s="128"/>
      <c r="G69" s="36">
        <v>1600</v>
      </c>
      <c r="H69" s="48">
        <f t="shared" si="10"/>
        <v>0</v>
      </c>
      <c r="I69" s="49"/>
      <c r="J69" s="50"/>
      <c r="K69" s="51"/>
      <c r="L69" s="62"/>
      <c r="M69" s="16"/>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236" t="s">
        <v>95</v>
      </c>
      <c r="B70" s="237"/>
      <c r="C70" s="237"/>
      <c r="D70" s="237"/>
      <c r="E70" s="123" t="s">
        <v>87</v>
      </c>
      <c r="F70" s="128"/>
      <c r="G70" s="36">
        <v>1100</v>
      </c>
      <c r="H70" s="48">
        <f t="shared" si="10"/>
        <v>0</v>
      </c>
      <c r="I70" s="49"/>
      <c r="J70" s="50"/>
      <c r="K70" s="51"/>
      <c r="L70" s="62"/>
      <c r="M70" s="16"/>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36" t="s">
        <v>96</v>
      </c>
      <c r="B71" s="237"/>
      <c r="C71" s="237"/>
      <c r="D71" s="237"/>
      <c r="E71" s="123" t="s">
        <v>87</v>
      </c>
      <c r="F71" s="128"/>
      <c r="G71" s="36">
        <v>2700</v>
      </c>
      <c r="H71" s="48">
        <f t="shared" si="10"/>
        <v>0</v>
      </c>
      <c r="I71" s="59"/>
      <c r="J71" s="50"/>
      <c r="K71" s="51"/>
      <c r="L71" s="62"/>
      <c r="M71" s="16"/>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36" t="s">
        <v>97</v>
      </c>
      <c r="B72" s="237"/>
      <c r="C72" s="237"/>
      <c r="D72" s="237"/>
      <c r="E72" s="123" t="s">
        <v>87</v>
      </c>
      <c r="F72" s="128"/>
      <c r="G72" s="36">
        <v>2500</v>
      </c>
      <c r="H72" s="48">
        <f t="shared" si="10"/>
        <v>0</v>
      </c>
      <c r="I72" s="59"/>
      <c r="J72" s="50"/>
      <c r="K72" s="51"/>
      <c r="L72" s="62"/>
      <c r="M72" s="16"/>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15.75">
      <c r="A73" s="236" t="s">
        <v>98</v>
      </c>
      <c r="B73" s="237"/>
      <c r="C73" s="237"/>
      <c r="D73" s="237"/>
      <c r="E73" s="123" t="s">
        <v>87</v>
      </c>
      <c r="F73" s="128"/>
      <c r="G73" s="36">
        <v>13373</v>
      </c>
      <c r="H73" s="48">
        <f t="shared" si="10"/>
        <v>0</v>
      </c>
      <c r="I73" s="59"/>
      <c r="J73" s="50"/>
      <c r="K73" s="51"/>
      <c r="L73" s="62"/>
      <c r="M73" s="16"/>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15.75">
      <c r="A74" s="236" t="s">
        <v>99</v>
      </c>
      <c r="B74" s="237"/>
      <c r="C74" s="237"/>
      <c r="D74" s="237"/>
      <c r="E74" s="123" t="s">
        <v>87</v>
      </c>
      <c r="F74" s="128"/>
      <c r="G74" s="36">
        <v>800</v>
      </c>
      <c r="H74" s="48">
        <f t="shared" si="10"/>
        <v>0</v>
      </c>
      <c r="I74" s="59"/>
      <c r="J74" s="50"/>
      <c r="K74" s="51"/>
      <c r="L74" s="62"/>
      <c r="M74" s="16"/>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236" t="s">
        <v>156</v>
      </c>
      <c r="B75" s="237"/>
      <c r="C75" s="237"/>
      <c r="D75" s="237"/>
      <c r="E75" s="4" t="s">
        <v>87</v>
      </c>
      <c r="F75" s="128"/>
      <c r="G75" s="31">
        <v>1900</v>
      </c>
      <c r="H75" s="60">
        <f t="shared" si="10"/>
        <v>0</v>
      </c>
      <c r="I75" s="61"/>
      <c r="J75" s="50"/>
      <c r="K75" s="51"/>
      <c r="L75" s="62"/>
      <c r="M75" s="16"/>
      <c r="N75" s="16"/>
      <c r="O75" s="16"/>
      <c r="P75" s="16"/>
      <c r="Q75" s="16"/>
      <c r="R75" s="16"/>
      <c r="S75" s="16"/>
      <c r="T75" s="16"/>
      <c r="U75" s="16"/>
      <c r="V75" s="16"/>
      <c r="W75" s="16"/>
      <c r="X75" s="16"/>
      <c r="Y75" s="16"/>
      <c r="Z75" s="17"/>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row>
    <row r="76" spans="1:72" ht="15.75">
      <c r="A76" s="236" t="s">
        <v>101</v>
      </c>
      <c r="B76" s="237"/>
      <c r="C76" s="237"/>
      <c r="D76" s="237"/>
      <c r="E76" s="123" t="s">
        <v>87</v>
      </c>
      <c r="F76" s="128"/>
      <c r="G76" s="36">
        <v>2000</v>
      </c>
      <c r="H76" s="48">
        <f t="shared" si="10"/>
        <v>0</v>
      </c>
      <c r="I76" s="59"/>
      <c r="J76" s="50"/>
      <c r="K76" s="51"/>
      <c r="L76" s="62"/>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36" t="s">
        <v>102</v>
      </c>
      <c r="B77" s="237"/>
      <c r="C77" s="237"/>
      <c r="D77" s="237"/>
      <c r="E77" s="123" t="s">
        <v>87</v>
      </c>
      <c r="F77" s="128"/>
      <c r="G77" s="36">
        <v>200</v>
      </c>
      <c r="H77" s="48">
        <f t="shared" si="10"/>
        <v>0</v>
      </c>
      <c r="I77" s="59"/>
      <c r="J77" s="50"/>
      <c r="K77" s="51"/>
      <c r="L77" s="62"/>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15.75">
      <c r="A78" s="236" t="s">
        <v>103</v>
      </c>
      <c r="B78" s="237"/>
      <c r="C78" s="237"/>
      <c r="D78" s="237"/>
      <c r="E78" s="123" t="s">
        <v>87</v>
      </c>
      <c r="F78" s="128"/>
      <c r="G78" s="36">
        <v>1100</v>
      </c>
      <c r="H78" s="48">
        <f t="shared" si="10"/>
        <v>0</v>
      </c>
      <c r="I78" s="59"/>
      <c r="J78" s="50"/>
      <c r="K78" s="51"/>
      <c r="L78" s="62"/>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15.75">
      <c r="A79" s="236" t="s">
        <v>104</v>
      </c>
      <c r="B79" s="237"/>
      <c r="C79" s="237"/>
      <c r="D79" s="237"/>
      <c r="E79" s="123" t="s">
        <v>87</v>
      </c>
      <c r="F79" s="128"/>
      <c r="G79" s="36">
        <v>2200</v>
      </c>
      <c r="H79" s="48">
        <f t="shared" si="10"/>
        <v>0</v>
      </c>
      <c r="I79" s="59"/>
      <c r="J79" s="50"/>
      <c r="K79" s="51"/>
      <c r="L79" s="62"/>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236" t="s">
        <v>105</v>
      </c>
      <c r="B80" s="237"/>
      <c r="C80" s="237"/>
      <c r="D80" s="237"/>
      <c r="E80" s="4" t="s">
        <v>87</v>
      </c>
      <c r="F80" s="128"/>
      <c r="G80" s="31">
        <v>1420</v>
      </c>
      <c r="H80" s="60">
        <f t="shared" si="10"/>
        <v>0</v>
      </c>
      <c r="I80" s="64"/>
      <c r="J80" s="50"/>
      <c r="K80" s="51"/>
      <c r="L80" s="62"/>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236" t="s">
        <v>153</v>
      </c>
      <c r="B81" s="237"/>
      <c r="C81" s="237"/>
      <c r="D81" s="237"/>
      <c r="E81" s="4" t="s">
        <v>87</v>
      </c>
      <c r="F81" s="128"/>
      <c r="G81" s="31">
        <v>15200</v>
      </c>
      <c r="H81" s="60">
        <f t="shared" si="10"/>
        <v>0</v>
      </c>
      <c r="I81" s="166"/>
      <c r="J81" s="66"/>
      <c r="K81" s="67"/>
      <c r="L81" s="62"/>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36" t="s">
        <v>155</v>
      </c>
      <c r="B82" s="237"/>
      <c r="C82" s="237"/>
      <c r="D82" s="237"/>
      <c r="E82" s="4" t="s">
        <v>87</v>
      </c>
      <c r="F82" s="128"/>
      <c r="G82" s="31">
        <v>5800</v>
      </c>
      <c r="H82" s="60">
        <f t="shared" si="10"/>
        <v>0</v>
      </c>
      <c r="I82" s="166"/>
      <c r="J82" s="66"/>
      <c r="K82" s="67"/>
      <c r="L82" s="62"/>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36"/>
      <c r="B83" s="237"/>
      <c r="C83" s="237"/>
      <c r="D83" s="237"/>
      <c r="E83" s="4" t="s">
        <v>87</v>
      </c>
      <c r="F83" s="128"/>
      <c r="G83" s="31"/>
      <c r="H83" s="60">
        <f t="shared" si="10"/>
        <v>0</v>
      </c>
      <c r="I83" s="166"/>
      <c r="J83" s="66"/>
      <c r="K83" s="67"/>
      <c r="L83" s="62"/>
      <c r="M83" s="16"/>
      <c r="N83" s="16"/>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15.75">
      <c r="A84" s="236" t="s">
        <v>154</v>
      </c>
      <c r="B84" s="237"/>
      <c r="C84" s="237"/>
      <c r="D84" s="237"/>
      <c r="E84" s="4" t="s">
        <v>87</v>
      </c>
      <c r="F84" s="128"/>
      <c r="G84" s="31">
        <v>15000</v>
      </c>
      <c r="H84" s="60">
        <f t="shared" si="10"/>
        <v>0</v>
      </c>
      <c r="I84" s="166"/>
      <c r="J84" s="66"/>
      <c r="K84" s="67"/>
      <c r="L84" s="62"/>
      <c r="M84" s="16"/>
      <c r="N84" s="16"/>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6.5" thickBot="1">
      <c r="A85" s="236" t="s">
        <v>106</v>
      </c>
      <c r="B85" s="237"/>
      <c r="C85" s="237"/>
      <c r="D85" s="237"/>
      <c r="E85" s="123" t="s">
        <v>87</v>
      </c>
      <c r="F85" s="128">
        <v>1</v>
      </c>
      <c r="G85" s="36">
        <v>383.5</v>
      </c>
      <c r="H85" s="99">
        <f>(F85*G85)</f>
        <v>383.5</v>
      </c>
      <c r="I85" s="65"/>
      <c r="J85" s="66"/>
      <c r="K85" s="67"/>
      <c r="L85" s="62"/>
      <c r="M85" s="16"/>
      <c r="N85" s="16"/>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6.5" thickBot="1">
      <c r="A86" s="16"/>
      <c r="B86" s="16"/>
      <c r="C86" s="16"/>
      <c r="D86" s="16"/>
      <c r="E86" s="16"/>
      <c r="F86" s="18"/>
      <c r="G86" s="125" t="s">
        <v>107</v>
      </c>
      <c r="H86" s="110">
        <f>SUM(H62:H85)</f>
        <v>1043.5</v>
      </c>
      <c r="I86" s="68"/>
      <c r="J86" s="69"/>
      <c r="K86" s="70"/>
      <c r="L86" s="135"/>
      <c r="M86" s="7"/>
      <c r="N86" s="7"/>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16"/>
      <c r="B87" s="16"/>
      <c r="C87" s="16"/>
      <c r="D87" s="16"/>
      <c r="E87" s="16"/>
      <c r="F87" s="7"/>
      <c r="G87" s="38"/>
      <c r="H87" s="22"/>
      <c r="I87" s="71"/>
      <c r="J87" s="18"/>
      <c r="K87" s="137"/>
      <c r="L87" s="136"/>
      <c r="M87" s="7"/>
      <c r="N87" s="7"/>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5.75">
      <c r="A88" s="16"/>
      <c r="B88" s="16"/>
      <c r="C88" s="16"/>
      <c r="D88" s="16"/>
      <c r="E88" s="138">
        <v>0</v>
      </c>
      <c r="F88" s="7"/>
      <c r="G88" s="38"/>
      <c r="H88" s="142">
        <f>+E88</f>
        <v>0</v>
      </c>
      <c r="I88" s="245" t="s">
        <v>130</v>
      </c>
      <c r="J88" s="230" t="s">
        <v>108</v>
      </c>
      <c r="K88" s="232"/>
      <c r="L88" s="16"/>
      <c r="M88" s="7"/>
      <c r="N88" s="233"/>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234" t="s">
        <v>109</v>
      </c>
      <c r="G89" s="235"/>
      <c r="H89" s="73">
        <f>H59+H86</f>
        <v>47297.63</v>
      </c>
      <c r="I89" s="246"/>
      <c r="J89" s="231"/>
      <c r="K89" s="232"/>
      <c r="L89" s="16"/>
      <c r="M89" s="7"/>
      <c r="N89" s="233"/>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27"/>
      <c r="F90" s="74" t="s">
        <v>110</v>
      </c>
      <c r="G90" s="75">
        <v>0.25</v>
      </c>
      <c r="H90" s="116">
        <f>H89*G90</f>
        <v>11824.407499999999</v>
      </c>
      <c r="I90" s="115">
        <f>+M96</f>
        <v>-6528.9217349999972</v>
      </c>
      <c r="J90" s="117">
        <f>H90-M96</f>
        <v>18353.329234999997</v>
      </c>
      <c r="K90" s="9"/>
      <c r="L90" s="9"/>
      <c r="M90" s="9"/>
      <c r="N90" s="126" t="s">
        <v>132</v>
      </c>
      <c r="O90" s="12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16"/>
      <c r="B91" s="16"/>
      <c r="C91" s="16"/>
      <c r="D91" s="16"/>
      <c r="E91" s="27"/>
      <c r="F91" s="77" t="s">
        <v>111</v>
      </c>
      <c r="G91" s="78"/>
      <c r="H91" s="13">
        <f>H89+H90</f>
        <v>59122.037499999999</v>
      </c>
      <c r="I91" s="20"/>
      <c r="J91" s="79"/>
      <c r="K91" s="22"/>
      <c r="L91" s="22"/>
      <c r="M91" s="7"/>
      <c r="N91" s="126"/>
      <c r="O91" s="12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16"/>
      <c r="B92" s="16"/>
      <c r="C92" s="16"/>
      <c r="D92" s="16"/>
      <c r="E92" s="27"/>
      <c r="F92" s="124" t="s">
        <v>113</v>
      </c>
      <c r="G92" s="82">
        <v>0.06</v>
      </c>
      <c r="H92" s="13">
        <f>H91*G92</f>
        <v>3547.3222499999997</v>
      </c>
      <c r="I92" s="83"/>
      <c r="J92" s="80"/>
      <c r="K92" s="81" t="s">
        <v>112</v>
      </c>
      <c r="L92" s="111" t="s">
        <v>131</v>
      </c>
      <c r="M92" s="7"/>
      <c r="N92" s="135"/>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16"/>
      <c r="B93" s="16"/>
      <c r="C93" s="16"/>
      <c r="D93" s="16"/>
      <c r="E93" s="27"/>
      <c r="F93" s="4" t="s">
        <v>115</v>
      </c>
      <c r="G93" s="77"/>
      <c r="H93" s="13">
        <f>H91+H92</f>
        <v>62669.359749999996</v>
      </c>
      <c r="I93" s="80"/>
      <c r="J93" s="80" t="s">
        <v>114</v>
      </c>
      <c r="K93" s="6">
        <f>+H17</f>
        <v>0</v>
      </c>
      <c r="L93" s="112"/>
      <c r="M93" s="135"/>
      <c r="N93" s="7"/>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16"/>
      <c r="B94" s="16"/>
      <c r="C94" s="16"/>
      <c r="D94" s="16"/>
      <c r="E94" s="16"/>
      <c r="F94" s="124" t="s">
        <v>117</v>
      </c>
      <c r="G94" s="82">
        <v>0.2</v>
      </c>
      <c r="H94" s="13">
        <f>H93*G94</f>
        <v>12533.871950000001</v>
      </c>
      <c r="I94" s="80"/>
      <c r="J94" s="80" t="s">
        <v>116</v>
      </c>
      <c r="K94" s="6">
        <f>H44</f>
        <v>40953.549999999996</v>
      </c>
      <c r="L94" s="112"/>
      <c r="M94" s="135"/>
      <c r="N94" s="7"/>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16"/>
      <c r="B95" s="16"/>
      <c r="C95" s="16"/>
      <c r="D95" s="16"/>
      <c r="E95" s="16"/>
      <c r="F95" s="124" t="s">
        <v>119</v>
      </c>
      <c r="G95" s="74"/>
      <c r="H95" s="85">
        <f>H93+H94</f>
        <v>75203.231700000004</v>
      </c>
      <c r="I95" s="13"/>
      <c r="J95" s="80" t="s">
        <v>118</v>
      </c>
      <c r="K95" s="6">
        <f>H59-H46</f>
        <v>43478.8822</v>
      </c>
      <c r="L95" s="112"/>
      <c r="M95" s="84" t="s">
        <v>127</v>
      </c>
      <c r="N95" s="7"/>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16"/>
      <c r="B96" s="16"/>
      <c r="C96" s="16"/>
      <c r="D96" s="16"/>
      <c r="E96" s="16"/>
      <c r="F96" s="124" t="s">
        <v>125</v>
      </c>
      <c r="G96" s="87"/>
      <c r="H96" s="97">
        <f>'MAT (17)'!H124</f>
        <v>203459.92471200001</v>
      </c>
      <c r="I96" s="88" t="s">
        <v>120</v>
      </c>
      <c r="J96" s="86" t="s">
        <v>56</v>
      </c>
      <c r="K96" s="6">
        <f>SUM(K93:K95)</f>
        <v>84432.432199999996</v>
      </c>
      <c r="L96" s="113">
        <f>H95-H94</f>
        <v>62669.359750000003</v>
      </c>
      <c r="M96" s="114">
        <f>+(L96-K96)*0.3</f>
        <v>-6528.9217349999972</v>
      </c>
      <c r="N96" s="7"/>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16"/>
      <c r="B97" s="16" t="s">
        <v>121</v>
      </c>
      <c r="C97" s="16"/>
      <c r="D97" s="16"/>
      <c r="E97" s="16"/>
      <c r="F97" s="124" t="s">
        <v>126</v>
      </c>
      <c r="G97" s="90"/>
      <c r="H97" s="98">
        <f>H95+H96</f>
        <v>278663.15641200001</v>
      </c>
      <c r="I97" s="13"/>
      <c r="J97" s="89">
        <f>H95/H89</f>
        <v>1.59</v>
      </c>
      <c r="K97" s="7"/>
      <c r="L97" s="7"/>
      <c r="M97" s="23"/>
      <c r="N97" s="7"/>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16"/>
      <c r="B98" s="139" t="s">
        <v>122</v>
      </c>
      <c r="C98" s="139" t="s">
        <v>123</v>
      </c>
      <c r="D98" s="140" t="s">
        <v>124</v>
      </c>
      <c r="E98" s="132"/>
      <c r="F98" s="7"/>
      <c r="G98" s="92"/>
      <c r="H98" s="9"/>
      <c r="I98" s="7"/>
      <c r="J98" s="7"/>
      <c r="K98" s="7"/>
      <c r="L98" s="7"/>
      <c r="M98" s="9"/>
      <c r="N98" s="91"/>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16"/>
      <c r="B99" s="141">
        <v>0.27500000000000002</v>
      </c>
      <c r="C99" s="141">
        <v>0.05</v>
      </c>
      <c r="D99" s="141">
        <f>B99+C99</f>
        <v>0.32500000000000001</v>
      </c>
      <c r="E99" s="16"/>
      <c r="F99" s="92"/>
      <c r="G99" s="93"/>
      <c r="H99" s="9"/>
      <c r="I99" s="7"/>
      <c r="J99" s="7"/>
      <c r="K99" s="7"/>
      <c r="L99" s="7"/>
      <c r="M99" s="9"/>
      <c r="N99" s="7"/>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16"/>
      <c r="B100" s="16"/>
      <c r="C100" s="16"/>
      <c r="D100" s="16"/>
      <c r="E100" s="16"/>
      <c r="F100" s="23"/>
      <c r="G100" s="94"/>
      <c r="H100" s="93"/>
      <c r="I100" s="27"/>
      <c r="J100" s="7"/>
      <c r="K100" s="7"/>
      <c r="L100" s="7"/>
      <c r="M100" s="7"/>
      <c r="N100" s="7"/>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1"/>
      <c r="B101" s="1"/>
      <c r="C101" s="1"/>
      <c r="D101" s="1"/>
      <c r="E101" s="1"/>
      <c r="F101" s="23"/>
      <c r="G101" s="94"/>
      <c r="H101" s="93"/>
      <c r="I101" s="95"/>
      <c r="J101" s="18"/>
      <c r="K101" s="18"/>
      <c r="L101" s="18"/>
      <c r="M101" s="18"/>
      <c r="N101" s="18"/>
      <c r="O101" s="1"/>
      <c r="P101" s="1"/>
      <c r="Q101" s="1"/>
      <c r="R101" s="1"/>
      <c r="S101" s="1"/>
      <c r="T101" s="1"/>
      <c r="U101" s="1"/>
      <c r="V101" s="1"/>
      <c r="W101" s="1"/>
      <c r="X101" s="1"/>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1"/>
      <c r="B102" s="1"/>
      <c r="C102" s="1"/>
      <c r="D102" s="1"/>
      <c r="E102" s="1"/>
      <c r="F102" s="23"/>
      <c r="G102" s="76"/>
      <c r="H102" s="76"/>
      <c r="I102" s="18"/>
      <c r="J102" s="18"/>
      <c r="K102" s="18"/>
      <c r="L102" s="18"/>
      <c r="M102" s="18"/>
      <c r="N102" s="18"/>
      <c r="O102" s="1"/>
      <c r="P102" s="1"/>
      <c r="Q102" s="1"/>
      <c r="R102" s="1"/>
      <c r="S102" s="1"/>
      <c r="T102" s="1"/>
      <c r="U102" s="1"/>
      <c r="V102" s="1"/>
      <c r="W102" s="1"/>
      <c r="X102" s="1"/>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1"/>
      <c r="B103" s="1"/>
      <c r="C103" s="1"/>
      <c r="D103" s="1"/>
      <c r="E103" s="1"/>
      <c r="F103" s="23"/>
      <c r="G103" s="5"/>
      <c r="H103" s="1"/>
      <c r="I103" s="1"/>
      <c r="J103" s="18"/>
      <c r="K103" s="18"/>
      <c r="L103" s="18"/>
      <c r="M103" s="18"/>
      <c r="N103" s="18"/>
      <c r="O103" s="1"/>
      <c r="P103" s="1"/>
      <c r="Q103" s="1"/>
      <c r="R103" s="1"/>
      <c r="S103" s="1"/>
      <c r="T103" s="1"/>
      <c r="U103" s="1"/>
      <c r="V103" s="1"/>
      <c r="W103" s="1"/>
      <c r="X103" s="1"/>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1"/>
      <c r="B104" s="1"/>
      <c r="C104" s="1"/>
      <c r="D104" s="1"/>
      <c r="E104" s="1"/>
      <c r="F104" s="1"/>
      <c r="G104" s="18"/>
      <c r="H104" s="41"/>
      <c r="I104" s="1"/>
      <c r="J104" s="1"/>
      <c r="K104" s="1"/>
      <c r="L104" s="1"/>
      <c r="M104" s="1"/>
      <c r="N104" s="1"/>
      <c r="O104" s="1"/>
      <c r="P104" s="1"/>
      <c r="Q104" s="1"/>
      <c r="R104" s="1"/>
      <c r="S104" s="1"/>
      <c r="T104" s="1"/>
      <c r="U104" s="1"/>
      <c r="V104" s="1"/>
      <c r="W104" s="1"/>
      <c r="X104" s="1"/>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1"/>
      <c r="B105" s="1"/>
      <c r="C105" s="96"/>
      <c r="D105" s="1"/>
      <c r="E105" s="1"/>
      <c r="F105" s="1"/>
      <c r="G105" s="1"/>
      <c r="H105" s="1"/>
      <c r="I105" s="1"/>
      <c r="J105" s="1"/>
      <c r="K105" s="1"/>
      <c r="L105" s="1"/>
      <c r="M105" s="1"/>
      <c r="N105" s="1"/>
      <c r="O105" s="1"/>
      <c r="P105" s="1"/>
      <c r="Q105" s="1"/>
      <c r="R105" s="1"/>
      <c r="S105" s="1"/>
      <c r="T105" s="1"/>
      <c r="U105" s="1"/>
      <c r="V105" s="1"/>
      <c r="W105" s="1"/>
      <c r="X105" s="1"/>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1"/>
      <c r="B106" s="1"/>
      <c r="C106" s="96"/>
      <c r="D106" s="1"/>
      <c r="E106" s="1"/>
      <c r="F106" s="1"/>
      <c r="G106" s="18"/>
      <c r="H106" s="41"/>
      <c r="I106" s="1"/>
      <c r="J106" s="1"/>
      <c r="K106" s="1"/>
      <c r="L106" s="1"/>
      <c r="M106" s="1"/>
      <c r="N106" s="1"/>
      <c r="O106" s="1"/>
      <c r="P106" s="1"/>
      <c r="Q106" s="1"/>
      <c r="R106" s="1"/>
      <c r="S106" s="1"/>
      <c r="T106" s="1"/>
      <c r="U106" s="1"/>
      <c r="V106" s="1"/>
      <c r="W106" s="1"/>
      <c r="X106" s="1"/>
      <c r="Y106" s="1"/>
      <c r="Z106" s="120"/>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row>
    <row r="107" spans="1:72" ht="15.75">
      <c r="A107" s="1"/>
      <c r="B107" s="1"/>
      <c r="C107" s="96"/>
      <c r="D107" s="1"/>
      <c r="E107" s="1"/>
      <c r="F107" s="1"/>
      <c r="G107" s="1"/>
      <c r="H107" s="1"/>
      <c r="I107" s="1"/>
      <c r="J107" s="1"/>
      <c r="K107" s="1"/>
      <c r="L107" s="1"/>
      <c r="M107" s="1"/>
      <c r="N107" s="1"/>
      <c r="O107" s="1"/>
      <c r="P107" s="1"/>
      <c r="Q107" s="1"/>
      <c r="R107" s="1"/>
      <c r="S107" s="1"/>
      <c r="T107" s="1"/>
      <c r="U107" s="1"/>
      <c r="V107" s="1"/>
      <c r="W107" s="1"/>
      <c r="X107" s="1"/>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1"/>
      <c r="B108" s="1"/>
      <c r="C108" s="96"/>
      <c r="D108" s="1"/>
      <c r="E108" s="1"/>
      <c r="F108" s="1"/>
      <c r="G108" s="1"/>
      <c r="H108" s="1"/>
      <c r="I108" s="1"/>
      <c r="J108" s="1"/>
      <c r="K108" s="1"/>
      <c r="L108" s="1"/>
      <c r="M108" s="1"/>
      <c r="N108" s="1"/>
      <c r="O108" s="1"/>
      <c r="P108" s="1"/>
      <c r="Q108" s="1"/>
      <c r="R108" s="1"/>
      <c r="S108" s="1"/>
      <c r="T108" s="1"/>
      <c r="U108" s="1"/>
      <c r="V108" s="1"/>
      <c r="W108" s="1"/>
      <c r="X108" s="1"/>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1"/>
      <c r="B109" s="1"/>
      <c r="C109" s="40"/>
      <c r="D109" s="96"/>
      <c r="E109" s="96"/>
      <c r="F109" s="1"/>
      <c r="G109" s="1"/>
      <c r="H109" s="1"/>
      <c r="I109" s="1"/>
      <c r="J109" s="1"/>
      <c r="K109" s="1"/>
      <c r="L109" s="1"/>
      <c r="M109" s="1"/>
      <c r="N109" s="1"/>
      <c r="O109" s="1"/>
      <c r="P109" s="1"/>
      <c r="Q109" s="1"/>
      <c r="R109" s="1"/>
      <c r="S109" s="1"/>
      <c r="T109" s="1"/>
      <c r="U109" s="1"/>
      <c r="V109" s="1"/>
      <c r="W109" s="1"/>
      <c r="X109" s="1"/>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1"/>
      <c r="B110" s="96"/>
      <c r="C110" s="1"/>
      <c r="D110" s="1"/>
      <c r="E110" s="1"/>
      <c r="F110" s="1"/>
      <c r="G110" s="1"/>
      <c r="H110" s="1"/>
      <c r="I110" s="1"/>
      <c r="J110" s="1"/>
      <c r="K110" s="1"/>
      <c r="L110" s="1"/>
      <c r="M110" s="1"/>
      <c r="N110" s="1"/>
      <c r="O110" s="1"/>
      <c r="P110" s="1"/>
      <c r="Q110" s="1"/>
      <c r="R110" s="1"/>
      <c r="S110" s="1"/>
      <c r="T110" s="1"/>
      <c r="U110" s="1"/>
      <c r="V110" s="1"/>
      <c r="W110" s="1"/>
      <c r="X110" s="1"/>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1"/>
      <c r="B111" s="96"/>
      <c r="C111" s="1"/>
      <c r="D111" s="1"/>
      <c r="E111" s="1"/>
      <c r="F111" s="1"/>
      <c r="G111" s="1"/>
      <c r="H111" s="1"/>
      <c r="I111" s="1"/>
      <c r="J111" s="1"/>
      <c r="K111" s="1"/>
      <c r="L111" s="1"/>
      <c r="M111" s="1"/>
      <c r="N111" s="1"/>
      <c r="O111" s="1"/>
      <c r="P111" s="1"/>
      <c r="Q111" s="1"/>
      <c r="R111" s="1"/>
      <c r="S111" s="1"/>
      <c r="T111" s="1"/>
      <c r="U111" s="1"/>
      <c r="V111" s="1"/>
      <c r="W111" s="1"/>
      <c r="X111" s="1"/>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5.75">
      <c r="A112" s="1"/>
      <c r="B112" s="96"/>
      <c r="C112" s="96"/>
      <c r="D112" s="96"/>
      <c r="E112" s="96"/>
      <c r="F112" s="1"/>
      <c r="G112" s="1"/>
      <c r="H112" s="1"/>
      <c r="I112" s="1"/>
      <c r="J112" s="1"/>
      <c r="K112" s="1"/>
      <c r="L112" s="1"/>
      <c r="M112" s="1"/>
      <c r="N112" s="1"/>
      <c r="O112" s="1"/>
      <c r="P112" s="1"/>
      <c r="Q112" s="1"/>
      <c r="R112" s="1"/>
      <c r="S112" s="1"/>
      <c r="T112" s="1"/>
      <c r="U112" s="1"/>
      <c r="V112" s="1"/>
      <c r="W112" s="1"/>
      <c r="X112" s="1"/>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5.75">
      <c r="A113" s="1"/>
      <c r="B113" s="1"/>
      <c r="C113" s="1"/>
      <c r="D113" s="1"/>
      <c r="E113" s="1"/>
      <c r="F113" s="96"/>
      <c r="G113" s="72"/>
      <c r="H113" s="1"/>
      <c r="I113" s="1"/>
      <c r="J113" s="1"/>
      <c r="K113" s="1"/>
      <c r="L113" s="1"/>
      <c r="M113" s="1"/>
      <c r="N113" s="1"/>
      <c r="O113" s="1"/>
      <c r="P113" s="1"/>
      <c r="Q113" s="1"/>
      <c r="R113" s="1"/>
      <c r="S113" s="1"/>
      <c r="T113" s="1"/>
      <c r="U113" s="1"/>
      <c r="V113" s="1"/>
      <c r="W113" s="1"/>
      <c r="X113" s="1"/>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
      <c r="B118" s="1"/>
      <c r="C118" s="1"/>
      <c r="D118" s="1"/>
      <c r="E118" s="1"/>
      <c r="F118" s="1"/>
      <c r="G118" s="1"/>
      <c r="H118" s="1"/>
      <c r="I118" s="1"/>
      <c r="J118" s="1"/>
      <c r="K118" s="1"/>
      <c r="L118" s="1"/>
      <c r="O118" s="1"/>
      <c r="P118" s="1"/>
      <c r="Q118" s="1"/>
      <c r="R118" s="1"/>
      <c r="S118" s="1"/>
      <c r="T118" s="1"/>
      <c r="U118" s="1"/>
      <c r="V118" s="1"/>
      <c r="W118" s="1"/>
      <c r="X118" s="1"/>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F119" s="1"/>
      <c r="G119" s="1"/>
      <c r="H119" s="1"/>
      <c r="I119" s="1"/>
      <c r="J119" s="1"/>
      <c r="K119" s="1"/>
      <c r="L119" s="1"/>
      <c r="O119" s="1"/>
      <c r="P119" s="1"/>
      <c r="Q119" s="1"/>
      <c r="R119" s="1"/>
      <c r="S119" s="1"/>
      <c r="T119" s="1"/>
      <c r="U119" s="1"/>
      <c r="V119" s="1"/>
      <c r="W119" s="1"/>
      <c r="X119" s="1"/>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J120" s="1"/>
      <c r="K120" s="1"/>
      <c r="L120" s="1"/>
      <c r="M120" s="1"/>
      <c r="N120" s="1"/>
      <c r="O120" s="1"/>
      <c r="P120" s="1"/>
      <c r="Q120" s="1"/>
      <c r="R120" s="1"/>
      <c r="S120" s="1"/>
      <c r="T120" s="1"/>
      <c r="U120" s="1"/>
      <c r="V120" s="1"/>
      <c r="W120" s="1"/>
      <c r="X120" s="1"/>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sheetData>
  <mergeCells count="78">
    <mergeCell ref="A15:D15"/>
    <mergeCell ref="A1:H1"/>
    <mergeCell ref="A2:H2"/>
    <mergeCell ref="B5:J5"/>
    <mergeCell ref="A8:D8"/>
    <mergeCell ref="J8:M8"/>
    <mergeCell ref="A9:D9"/>
    <mergeCell ref="A10:D10"/>
    <mergeCell ref="A11:D11"/>
    <mergeCell ref="A12:D12"/>
    <mergeCell ref="A13:D13"/>
    <mergeCell ref="A14:D14"/>
    <mergeCell ref="A28:D28"/>
    <mergeCell ref="A16:D16"/>
    <mergeCell ref="O19:U19"/>
    <mergeCell ref="V19:X19"/>
    <mergeCell ref="A20:D20"/>
    <mergeCell ref="A21:D21"/>
    <mergeCell ref="A22:D22"/>
    <mergeCell ref="A23:D23"/>
    <mergeCell ref="A24:D24"/>
    <mergeCell ref="A25:D25"/>
    <mergeCell ref="A26:D26"/>
    <mergeCell ref="A27:D27"/>
    <mergeCell ref="A41:D41"/>
    <mergeCell ref="A29:D29"/>
    <mergeCell ref="A30:D30"/>
    <mergeCell ref="A31:D31"/>
    <mergeCell ref="A32:D32"/>
    <mergeCell ref="A33:D33"/>
    <mergeCell ref="A34:D34"/>
    <mergeCell ref="A35:D35"/>
    <mergeCell ref="A36:D36"/>
    <mergeCell ref="A38:D38"/>
    <mergeCell ref="A39:D39"/>
    <mergeCell ref="A40:D40"/>
    <mergeCell ref="A57:D57"/>
    <mergeCell ref="A42:D42"/>
    <mergeCell ref="A43:D43"/>
    <mergeCell ref="A46:D46"/>
    <mergeCell ref="A49:D49"/>
    <mergeCell ref="A50:D50"/>
    <mergeCell ref="A51:D51"/>
    <mergeCell ref="A52:D52"/>
    <mergeCell ref="A53:D53"/>
    <mergeCell ref="A54:D54"/>
    <mergeCell ref="A55:D55"/>
    <mergeCell ref="A56:D56"/>
    <mergeCell ref="A72:D72"/>
    <mergeCell ref="A61:D61"/>
    <mergeCell ref="A62:D62"/>
    <mergeCell ref="A63:D63"/>
    <mergeCell ref="A64:D64"/>
    <mergeCell ref="A65:D65"/>
    <mergeCell ref="A66:D66"/>
    <mergeCell ref="A67:D67"/>
    <mergeCell ref="A68:D68"/>
    <mergeCell ref="A69:D69"/>
    <mergeCell ref="A70:D70"/>
    <mergeCell ref="A71:D71"/>
    <mergeCell ref="A84:D84"/>
    <mergeCell ref="A73:D73"/>
    <mergeCell ref="A74:D74"/>
    <mergeCell ref="A75:D75"/>
    <mergeCell ref="A76:D76"/>
    <mergeCell ref="A77:D77"/>
    <mergeCell ref="A78:D78"/>
    <mergeCell ref="A79:D79"/>
    <mergeCell ref="A80:D80"/>
    <mergeCell ref="A81:D81"/>
    <mergeCell ref="A82:D82"/>
    <mergeCell ref="A83:D83"/>
    <mergeCell ref="A85:D85"/>
    <mergeCell ref="I88:I89"/>
    <mergeCell ref="J88:J89"/>
    <mergeCell ref="K88:K89"/>
    <mergeCell ref="N88:N89"/>
    <mergeCell ref="F89:G89"/>
  </mergeCells>
  <pageMargins left="0.7" right="0.7" top="0.75" bottom="0.75" header="0.3" footer="0.3"/>
  <pageSetup paperSize="9" scale="29" fitToWidth="0" orientation="landscape" horizontalDpi="300" verticalDpi="300" r:id="rId1"/>
  <rowBreaks count="1" manualBreakCount="1">
    <brk id="99"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2BD15-AA3A-4385-AC82-4AD68F48FED7}">
  <sheetPr>
    <pageSetUpPr fitToPage="1"/>
  </sheetPr>
  <dimension ref="A1:BT147"/>
  <sheetViews>
    <sheetView view="pageBreakPreview" topLeftCell="A100" zoomScale="87" zoomScaleNormal="70" zoomScaleSheetLayoutView="87" workbookViewId="0">
      <selection activeCell="I31" sqref="I31"/>
    </sheetView>
  </sheetViews>
  <sheetFormatPr baseColWidth="10" defaultColWidth="10.7109375" defaultRowHeight="15"/>
  <cols>
    <col min="3" max="3" width="11.42578125" customWidth="1"/>
    <col min="4" max="4" width="21.7109375" bestFit="1" customWidth="1"/>
    <col min="5" max="6" width="11.42578125" customWidth="1"/>
    <col min="7" max="7" width="13.42578125" customWidth="1"/>
    <col min="8" max="8" width="15.42578125" customWidth="1"/>
    <col min="10" max="10" width="13" customWidth="1"/>
    <col min="11" max="12" width="13.42578125" customWidth="1"/>
    <col min="13" max="13" width="12.42578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137</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184</v>
      </c>
      <c r="B9" s="274"/>
      <c r="C9" s="274"/>
      <c r="D9" s="275"/>
      <c r="E9" s="4" t="s">
        <v>11</v>
      </c>
      <c r="F9" s="129">
        <v>6</v>
      </c>
      <c r="G9" s="129">
        <v>2540.0100000000002</v>
      </c>
      <c r="H9" s="148">
        <f>G9*F9</f>
        <v>15240.060000000001</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66" t="s">
        <v>185</v>
      </c>
      <c r="B10" s="267"/>
      <c r="C10" s="267"/>
      <c r="D10" s="268"/>
      <c r="E10" s="4" t="s">
        <v>11</v>
      </c>
      <c r="F10" s="129">
        <v>6</v>
      </c>
      <c r="G10" s="129">
        <v>1001</v>
      </c>
      <c r="H10" s="148">
        <f t="shared" ref="H10:H29" si="0">G10*F10</f>
        <v>6006</v>
      </c>
      <c r="I10" s="38"/>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66" t="s">
        <v>186</v>
      </c>
      <c r="B11" s="267"/>
      <c r="C11" s="267"/>
      <c r="D11" s="268"/>
      <c r="E11" s="4" t="s">
        <v>11</v>
      </c>
      <c r="F11" s="129">
        <v>4</v>
      </c>
      <c r="G11" s="129">
        <v>450.5</v>
      </c>
      <c r="H11" s="148">
        <f t="shared" si="0"/>
        <v>1802</v>
      </c>
      <c r="I11" s="38"/>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66" t="s">
        <v>187</v>
      </c>
      <c r="B12" s="267"/>
      <c r="C12" s="267"/>
      <c r="D12" s="268"/>
      <c r="E12" s="4" t="s">
        <v>11</v>
      </c>
      <c r="F12" s="129">
        <v>4</v>
      </c>
      <c r="G12" s="129">
        <v>136.52000000000001</v>
      </c>
      <c r="H12" s="148">
        <f t="shared" si="0"/>
        <v>546.08000000000004</v>
      </c>
      <c r="I12" s="38"/>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66" t="s">
        <v>188</v>
      </c>
      <c r="B13" s="267"/>
      <c r="C13" s="267"/>
      <c r="D13" s="268"/>
      <c r="E13" s="4" t="s">
        <v>11</v>
      </c>
      <c r="F13" s="129">
        <v>2</v>
      </c>
      <c r="G13" s="129">
        <v>620.97</v>
      </c>
      <c r="H13" s="148">
        <f t="shared" si="0"/>
        <v>1241.94</v>
      </c>
      <c r="I13" s="38"/>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66" t="s">
        <v>189</v>
      </c>
      <c r="B14" s="267"/>
      <c r="C14" s="267"/>
      <c r="D14" s="268"/>
      <c r="E14" s="4" t="s">
        <v>11</v>
      </c>
      <c r="F14" s="129">
        <v>6</v>
      </c>
      <c r="G14" s="129">
        <v>382.32</v>
      </c>
      <c r="H14" s="148">
        <f t="shared" si="0"/>
        <v>2293.92</v>
      </c>
      <c r="I14" s="38"/>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66" t="s">
        <v>190</v>
      </c>
      <c r="B15" s="267"/>
      <c r="C15" s="267"/>
      <c r="D15" s="268"/>
      <c r="E15" s="4" t="s">
        <v>11</v>
      </c>
      <c r="F15" s="129">
        <v>6</v>
      </c>
      <c r="G15" s="129">
        <v>200</v>
      </c>
      <c r="H15" s="148">
        <f t="shared" si="0"/>
        <v>1200</v>
      </c>
      <c r="I15" s="38"/>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t="s">
        <v>191</v>
      </c>
      <c r="B16" s="267"/>
      <c r="C16" s="267"/>
      <c r="D16" s="268"/>
      <c r="E16" s="4" t="s">
        <v>11</v>
      </c>
      <c r="F16" s="129">
        <v>6</v>
      </c>
      <c r="G16" s="129">
        <v>70</v>
      </c>
      <c r="H16" s="148">
        <f t="shared" si="0"/>
        <v>420</v>
      </c>
      <c r="I16" s="38"/>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266" t="s">
        <v>192</v>
      </c>
      <c r="B17" s="267"/>
      <c r="C17" s="267"/>
      <c r="D17" s="268"/>
      <c r="E17" s="4" t="s">
        <v>11</v>
      </c>
      <c r="F17" s="129">
        <v>2</v>
      </c>
      <c r="G17" s="129">
        <v>467.05</v>
      </c>
      <c r="H17" s="148">
        <f t="shared" si="0"/>
        <v>934.1</v>
      </c>
      <c r="I17" s="38"/>
      <c r="J17" s="16"/>
      <c r="K17" s="139"/>
      <c r="L17" s="139"/>
      <c r="M17" s="139"/>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2" t="s">
        <v>203</v>
      </c>
      <c r="B18" s="267"/>
      <c r="C18" s="267"/>
      <c r="D18" s="268"/>
      <c r="E18" s="4" t="s">
        <v>11</v>
      </c>
      <c r="F18" s="129">
        <v>80</v>
      </c>
      <c r="G18" s="129">
        <v>495.41</v>
      </c>
      <c r="H18" s="148">
        <f t="shared" si="0"/>
        <v>39632.800000000003</v>
      </c>
      <c r="I18" s="38"/>
      <c r="J18" s="16"/>
      <c r="K18" s="139"/>
      <c r="L18" s="139"/>
      <c r="M18" s="139"/>
      <c r="N18" s="139"/>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266" t="s">
        <v>193</v>
      </c>
      <c r="B19" s="267"/>
      <c r="C19" s="267"/>
      <c r="D19" s="268"/>
      <c r="E19" s="4" t="s">
        <v>11</v>
      </c>
      <c r="F19" s="129">
        <v>4</v>
      </c>
      <c r="G19" s="129">
        <v>212.43</v>
      </c>
      <c r="H19" s="148">
        <f t="shared" si="0"/>
        <v>849.72</v>
      </c>
      <c r="I19" s="38"/>
      <c r="J19" s="16"/>
      <c r="K19" s="139"/>
      <c r="L19" s="139"/>
      <c r="M19" s="139"/>
      <c r="N19" s="139"/>
      <c r="O19" s="16"/>
      <c r="P19" s="16"/>
      <c r="Q19" s="16"/>
      <c r="R19" s="16"/>
      <c r="S19" s="16"/>
      <c r="T19" s="16"/>
      <c r="U19" s="16"/>
      <c r="V19" s="16"/>
      <c r="W19" s="16"/>
      <c r="X19" s="16"/>
      <c r="Y19" s="1"/>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15.75">
      <c r="A20" s="266" t="s">
        <v>205</v>
      </c>
      <c r="B20" s="267"/>
      <c r="C20" s="267"/>
      <c r="D20" s="268"/>
      <c r="E20" s="4" t="s">
        <v>11</v>
      </c>
      <c r="F20" s="129">
        <v>40</v>
      </c>
      <c r="G20" s="129">
        <v>15</v>
      </c>
      <c r="H20" s="148">
        <f t="shared" si="0"/>
        <v>600</v>
      </c>
      <c r="I20" s="38"/>
      <c r="J20" s="16"/>
      <c r="K20" s="139"/>
      <c r="L20" s="139"/>
      <c r="M20" s="139"/>
      <c r="N20" s="139"/>
      <c r="O20" s="16"/>
      <c r="P20" s="16"/>
      <c r="Q20" s="16"/>
      <c r="R20" s="16"/>
      <c r="S20" s="16"/>
      <c r="T20" s="16"/>
      <c r="U20" s="16"/>
      <c r="V20" s="16"/>
      <c r="W20" s="16"/>
      <c r="X20" s="16"/>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66" t="s">
        <v>206</v>
      </c>
      <c r="B21" s="267"/>
      <c r="C21" s="267"/>
      <c r="D21" s="268"/>
      <c r="E21" s="4" t="s">
        <v>11</v>
      </c>
      <c r="F21" s="129">
        <v>40</v>
      </c>
      <c r="G21" s="129">
        <v>15</v>
      </c>
      <c r="H21" s="148">
        <f t="shared" si="0"/>
        <v>600</v>
      </c>
      <c r="I21" s="38"/>
      <c r="J21" s="16"/>
      <c r="K21" s="139"/>
      <c r="L21" s="139"/>
      <c r="M21" s="139"/>
      <c r="N21" s="139"/>
      <c r="O21" s="16"/>
      <c r="P21" s="16"/>
      <c r="Q21" s="16"/>
      <c r="R21" s="16"/>
      <c r="S21" s="16"/>
      <c r="T21" s="16"/>
      <c r="U21" s="16"/>
      <c r="V21" s="16"/>
      <c r="W21" s="16"/>
      <c r="X21" s="16"/>
      <c r="Y21" s="1"/>
      <c r="Z21" s="120"/>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row>
    <row r="22" spans="1:72" ht="15.75">
      <c r="A22" s="266" t="s">
        <v>194</v>
      </c>
      <c r="B22" s="267"/>
      <c r="C22" s="267"/>
      <c r="D22" s="268"/>
      <c r="E22" s="4" t="s">
        <v>11</v>
      </c>
      <c r="F22" s="129">
        <v>2</v>
      </c>
      <c r="G22" s="129">
        <v>698.25</v>
      </c>
      <c r="H22" s="148">
        <f t="shared" si="0"/>
        <v>1396.5</v>
      </c>
      <c r="I22" s="134"/>
      <c r="J22" s="16"/>
      <c r="K22" s="139"/>
      <c r="L22" s="139"/>
      <c r="M22" s="139"/>
      <c r="N22" s="139"/>
      <c r="O22" s="16"/>
      <c r="P22" s="16"/>
      <c r="Q22" s="16"/>
      <c r="R22" s="16"/>
      <c r="S22" s="16"/>
      <c r="T22" s="16"/>
      <c r="U22" s="16"/>
      <c r="V22" s="16"/>
      <c r="W22" s="16"/>
      <c r="X22" s="16"/>
      <c r="Y22" s="1"/>
      <c r="Z22" s="120"/>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row>
    <row r="23" spans="1:72" ht="15.75">
      <c r="A23" s="266" t="s">
        <v>204</v>
      </c>
      <c r="B23" s="267"/>
      <c r="C23" s="267"/>
      <c r="D23" s="268"/>
      <c r="E23" s="4" t="s">
        <v>183</v>
      </c>
      <c r="F23" s="129">
        <v>1</v>
      </c>
      <c r="G23" s="129">
        <v>500</v>
      </c>
      <c r="H23" s="148">
        <f t="shared" si="0"/>
        <v>500</v>
      </c>
      <c r="I23" s="134"/>
      <c r="J23" s="16"/>
      <c r="K23" s="139"/>
      <c r="L23" s="139"/>
      <c r="M23" s="139"/>
      <c r="N23" s="139"/>
      <c r="O23" s="16"/>
      <c r="P23" s="16"/>
      <c r="Q23" s="16"/>
      <c r="R23" s="16"/>
      <c r="S23" s="16"/>
      <c r="T23" s="16"/>
      <c r="U23" s="16"/>
      <c r="V23" s="16"/>
      <c r="W23" s="16"/>
      <c r="X23" s="16"/>
      <c r="Y23" s="1"/>
      <c r="Z23" s="120"/>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row>
    <row r="24" spans="1:72" ht="15.75">
      <c r="A24" s="266" t="s">
        <v>195</v>
      </c>
      <c r="B24" s="267"/>
      <c r="C24" s="267"/>
      <c r="D24" s="268"/>
      <c r="E24" s="4" t="s">
        <v>11</v>
      </c>
      <c r="F24" s="129">
        <v>1</v>
      </c>
      <c r="G24" s="129">
        <v>160.08000000000001</v>
      </c>
      <c r="H24" s="148">
        <f t="shared" si="0"/>
        <v>160.08000000000001</v>
      </c>
      <c r="I24" s="134"/>
      <c r="J24" s="16"/>
      <c r="K24" s="139"/>
      <c r="L24" s="139"/>
      <c r="M24" s="139"/>
      <c r="N24" s="139"/>
      <c r="O24" s="16"/>
      <c r="P24" s="16"/>
      <c r="Q24" s="16"/>
      <c r="R24" s="16"/>
      <c r="S24" s="16"/>
      <c r="T24" s="16"/>
      <c r="U24" s="16"/>
      <c r="V24" s="16"/>
      <c r="W24" s="16"/>
      <c r="X24" s="16"/>
      <c r="Y24" s="1"/>
      <c r="Z24" s="120"/>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row>
    <row r="25" spans="1:72" ht="15.75">
      <c r="A25" s="266" t="s">
        <v>197</v>
      </c>
      <c r="B25" s="267"/>
      <c r="C25" s="267"/>
      <c r="D25" s="268"/>
      <c r="E25" s="4" t="s">
        <v>196</v>
      </c>
      <c r="F25" s="129">
        <v>1</v>
      </c>
      <c r="G25" s="129">
        <v>12.63</v>
      </c>
      <c r="H25" s="148">
        <f t="shared" si="0"/>
        <v>12.63</v>
      </c>
      <c r="I25" s="134"/>
      <c r="J25" s="16"/>
      <c r="K25" s="139"/>
      <c r="L25" s="280" t="s">
        <v>158</v>
      </c>
      <c r="M25" s="280"/>
      <c r="N25" s="280"/>
      <c r="O25" s="280"/>
      <c r="P25" s="280"/>
      <c r="Q25" s="280"/>
      <c r="R25" s="16"/>
      <c r="S25" s="16"/>
      <c r="T25" s="16"/>
      <c r="U25" s="16"/>
      <c r="V25" s="16"/>
      <c r="W25" s="16"/>
      <c r="X25" s="16"/>
      <c r="Y25" s="1"/>
      <c r="Z25" s="120"/>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row>
    <row r="26" spans="1:72" ht="15.75">
      <c r="A26" s="272" t="s">
        <v>198</v>
      </c>
      <c r="B26" s="267"/>
      <c r="C26" s="267"/>
      <c r="D26" s="268"/>
      <c r="E26" s="4" t="s">
        <v>11</v>
      </c>
      <c r="F26" s="129">
        <v>1</v>
      </c>
      <c r="G26" s="129">
        <v>27.6</v>
      </c>
      <c r="H26" s="148">
        <f t="shared" si="0"/>
        <v>27.6</v>
      </c>
      <c r="I26" s="134"/>
      <c r="J26" s="16"/>
      <c r="K26" s="139"/>
      <c r="L26" s="280"/>
      <c r="M26" s="280"/>
      <c r="N26" s="280"/>
      <c r="O26" s="280"/>
      <c r="P26" s="280"/>
      <c r="Q26" s="280"/>
      <c r="R26" s="16"/>
      <c r="S26" s="16"/>
      <c r="T26" s="16"/>
      <c r="U26" s="16"/>
      <c r="V26" s="16"/>
      <c r="W26" s="16"/>
      <c r="X26" s="16"/>
      <c r="Y26" s="1"/>
      <c r="Z26" s="120"/>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row>
    <row r="27" spans="1:72" ht="15.75">
      <c r="A27" s="266" t="s">
        <v>199</v>
      </c>
      <c r="B27" s="267"/>
      <c r="C27" s="267"/>
      <c r="D27" s="268"/>
      <c r="E27" s="4" t="s">
        <v>11</v>
      </c>
      <c r="F27" s="129">
        <v>1</v>
      </c>
      <c r="G27" s="129">
        <v>70.34</v>
      </c>
      <c r="H27" s="148">
        <f t="shared" si="0"/>
        <v>70.34</v>
      </c>
      <c r="I27" s="134"/>
      <c r="J27" s="16"/>
      <c r="K27" s="139"/>
      <c r="L27" s="280"/>
      <c r="M27" s="280"/>
      <c r="N27" s="280"/>
      <c r="O27" s="280"/>
      <c r="P27" s="280"/>
      <c r="Q27" s="280"/>
      <c r="R27" s="16"/>
      <c r="S27" s="16"/>
      <c r="T27" s="16"/>
      <c r="U27" s="16"/>
      <c r="V27" s="16"/>
      <c r="W27" s="16"/>
      <c r="X27" s="16"/>
      <c r="Y27" s="1"/>
      <c r="Z27" s="120"/>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row>
    <row r="28" spans="1:72" ht="15.75">
      <c r="A28" s="266" t="s">
        <v>201</v>
      </c>
      <c r="B28" s="267"/>
      <c r="C28" s="267"/>
      <c r="D28" s="268"/>
      <c r="E28" s="4" t="s">
        <v>200</v>
      </c>
      <c r="F28" s="129">
        <v>1</v>
      </c>
      <c r="G28" s="129">
        <v>897.84</v>
      </c>
      <c r="H28" s="148">
        <f t="shared" si="0"/>
        <v>897.84</v>
      </c>
      <c r="I28" s="134"/>
      <c r="J28" s="16"/>
      <c r="K28" s="139"/>
      <c r="L28" s="280"/>
      <c r="M28" s="280"/>
      <c r="N28" s="280"/>
      <c r="O28" s="280"/>
      <c r="P28" s="280"/>
      <c r="Q28" s="280"/>
      <c r="R28" s="16"/>
      <c r="S28" s="16"/>
      <c r="T28" s="16"/>
      <c r="U28" s="16"/>
      <c r="V28" s="16"/>
      <c r="W28" s="16"/>
      <c r="X28" s="16"/>
      <c r="Y28" s="1"/>
      <c r="Z28" s="120"/>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row>
    <row r="29" spans="1:72" ht="15.75">
      <c r="A29" s="266" t="s">
        <v>202</v>
      </c>
      <c r="B29" s="267"/>
      <c r="C29" s="267"/>
      <c r="D29" s="268"/>
      <c r="E29" s="4" t="s">
        <v>11</v>
      </c>
      <c r="F29" s="129">
        <v>1</v>
      </c>
      <c r="G29" s="129">
        <v>48000</v>
      </c>
      <c r="H29" s="148">
        <f t="shared" si="0"/>
        <v>48000</v>
      </c>
      <c r="I29" s="134">
        <f>H29*1.455</f>
        <v>69840</v>
      </c>
      <c r="J29" s="16"/>
      <c r="K29" s="139"/>
      <c r="L29" s="139"/>
      <c r="M29" s="139"/>
      <c r="N29" s="139"/>
      <c r="O29" s="16"/>
      <c r="P29" s="16"/>
      <c r="Q29" s="16"/>
      <c r="R29" s="16"/>
      <c r="S29" s="16"/>
      <c r="T29" s="16"/>
      <c r="U29" s="16"/>
      <c r="V29" s="16"/>
      <c r="W29" s="16"/>
      <c r="X29" s="16"/>
      <c r="Y29" s="1"/>
      <c r="Z29" s="120"/>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row>
    <row r="30" spans="1:72" ht="15.75">
      <c r="A30" s="16"/>
      <c r="B30" s="16"/>
      <c r="C30" s="16"/>
      <c r="D30" s="16"/>
      <c r="E30" s="16"/>
      <c r="F30" s="16"/>
      <c r="G30" s="6" t="s">
        <v>12</v>
      </c>
      <c r="H30" s="6">
        <f>SUM(H9:H29)</f>
        <v>122431.61</v>
      </c>
      <c r="I30" s="134"/>
      <c r="J30" s="2"/>
      <c r="K30" s="139"/>
      <c r="L30" s="139"/>
      <c r="M30" s="143"/>
      <c r="N30" s="139"/>
      <c r="O30" s="16"/>
      <c r="P30" s="16"/>
      <c r="Q30" s="16"/>
      <c r="R30" s="16"/>
      <c r="S30" s="16"/>
      <c r="T30" s="16"/>
      <c r="U30" s="16"/>
      <c r="V30" s="16"/>
      <c r="W30" s="16"/>
      <c r="X30" s="16"/>
      <c r="Y30" s="1"/>
      <c r="Z30" s="120"/>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row>
    <row r="31" spans="1:72" ht="15.75">
      <c r="A31" s="27"/>
      <c r="B31" s="16"/>
      <c r="C31" s="16"/>
      <c r="D31" s="16"/>
      <c r="E31" s="16"/>
      <c r="F31" s="16"/>
      <c r="G31" s="16"/>
      <c r="H31" s="30"/>
      <c r="I31" s="30"/>
      <c r="J31" s="144"/>
      <c r="K31" s="144"/>
      <c r="L31" s="16"/>
      <c r="M31" s="3"/>
      <c r="N31" s="16"/>
      <c r="O31" s="16"/>
      <c r="P31" s="16"/>
      <c r="Q31" s="16"/>
      <c r="R31" s="16"/>
      <c r="S31" s="16"/>
      <c r="T31" s="16"/>
      <c r="U31" s="16"/>
      <c r="V31" s="16"/>
      <c r="W31" s="16"/>
      <c r="X31" s="16"/>
      <c r="Y31" s="1"/>
      <c r="Z31" s="120"/>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row>
    <row r="32" spans="1:72" ht="15.75">
      <c r="A32" s="3" t="s">
        <v>13</v>
      </c>
      <c r="B32" s="7"/>
      <c r="C32" s="7"/>
      <c r="D32" s="7"/>
      <c r="E32" s="7"/>
      <c r="F32" s="7"/>
      <c r="G32" s="8"/>
      <c r="H32" s="9"/>
      <c r="I32" s="9"/>
      <c r="J32" s="10"/>
      <c r="K32" s="7"/>
      <c r="L32" s="7"/>
      <c r="M32" s="7"/>
      <c r="N32" s="7"/>
      <c r="O32" s="269" t="s">
        <v>14</v>
      </c>
      <c r="P32" s="270"/>
      <c r="Q32" s="270"/>
      <c r="R32" s="270"/>
      <c r="S32" s="270"/>
      <c r="T32" s="270"/>
      <c r="U32" s="271"/>
      <c r="V32" s="263" t="s">
        <v>15</v>
      </c>
      <c r="W32" s="263"/>
      <c r="X32" s="264"/>
      <c r="Y32" s="1" t="s">
        <v>157</v>
      </c>
      <c r="Z32" s="120"/>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row>
    <row r="33" spans="1:72" ht="31.5">
      <c r="A33" s="265" t="s">
        <v>16</v>
      </c>
      <c r="B33" s="265"/>
      <c r="C33" s="265"/>
      <c r="D33" s="265"/>
      <c r="E33" s="121" t="s">
        <v>8</v>
      </c>
      <c r="F33" s="121" t="s">
        <v>9</v>
      </c>
      <c r="G33" s="121" t="s">
        <v>159</v>
      </c>
      <c r="H33" s="121" t="s">
        <v>0</v>
      </c>
      <c r="I33" s="121" t="s">
        <v>9</v>
      </c>
      <c r="J33" s="121" t="s">
        <v>17</v>
      </c>
      <c r="K33" s="121" t="s">
        <v>0</v>
      </c>
      <c r="L33" s="121" t="s">
        <v>9</v>
      </c>
      <c r="M33" s="11" t="s">
        <v>160</v>
      </c>
      <c r="N33" s="121" t="s">
        <v>0</v>
      </c>
      <c r="O33" s="121" t="s">
        <v>18</v>
      </c>
      <c r="P33" s="121" t="s">
        <v>19</v>
      </c>
      <c r="Q33" s="121" t="s">
        <v>20</v>
      </c>
      <c r="R33" s="121" t="s">
        <v>21</v>
      </c>
      <c r="S33" s="121" t="s">
        <v>22</v>
      </c>
      <c r="T33" s="121" t="s">
        <v>23</v>
      </c>
      <c r="U33" s="121" t="s">
        <v>24</v>
      </c>
      <c r="V33" s="11" t="s">
        <v>25</v>
      </c>
      <c r="W33" s="11" t="s">
        <v>24</v>
      </c>
      <c r="X33" s="11" t="s">
        <v>26</v>
      </c>
      <c r="Y33" s="1"/>
      <c r="Z33" s="120"/>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row>
    <row r="34" spans="1:72" ht="15.75">
      <c r="A34" s="242" t="s">
        <v>30</v>
      </c>
      <c r="B34" s="243"/>
      <c r="C34" s="243"/>
      <c r="D34" s="244"/>
      <c r="E34" s="124" t="s">
        <v>28</v>
      </c>
      <c r="F34" s="128"/>
      <c r="G34" s="12">
        <v>390.39</v>
      </c>
      <c r="H34" s="12">
        <f t="shared" ref="H34:H48" si="1">F34*G34</f>
        <v>0</v>
      </c>
      <c r="I34" s="128"/>
      <c r="J34" s="13">
        <v>358.81</v>
      </c>
      <c r="K34" s="13">
        <f t="shared" ref="K34:K56" si="2">I34*J34</f>
        <v>0</v>
      </c>
      <c r="L34" s="129"/>
      <c r="M34" s="13">
        <v>538.27</v>
      </c>
      <c r="N34" s="13">
        <f t="shared" ref="N34:N56" si="3">L34*M34</f>
        <v>0</v>
      </c>
      <c r="O34" s="107"/>
      <c r="P34" s="107"/>
      <c r="Q34" s="107"/>
      <c r="R34" s="107"/>
      <c r="S34" s="107"/>
      <c r="T34" s="107"/>
      <c r="U34" s="107"/>
      <c r="V34" s="15">
        <f t="shared" ref="V34:V56" si="4">+O34+P34+Q34+R34+S34+T34+U34-W34-X34</f>
        <v>0</v>
      </c>
      <c r="W34" s="107"/>
      <c r="X34" s="107"/>
      <c r="Y34" s="16"/>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ht="15.75">
      <c r="A35" s="260" t="s">
        <v>163</v>
      </c>
      <c r="B35" s="260"/>
      <c r="C35" s="260"/>
      <c r="D35" s="260"/>
      <c r="E35" s="124" t="s">
        <v>28</v>
      </c>
      <c r="F35" s="128"/>
      <c r="G35" s="12">
        <v>243.45</v>
      </c>
      <c r="H35" s="12">
        <f t="shared" si="1"/>
        <v>0</v>
      </c>
      <c r="I35" s="128"/>
      <c r="J35" s="13">
        <v>211.59</v>
      </c>
      <c r="K35" s="13">
        <f t="shared" si="2"/>
        <v>0</v>
      </c>
      <c r="L35" s="129"/>
      <c r="M35" s="13">
        <v>317.39</v>
      </c>
      <c r="N35" s="13">
        <f t="shared" si="3"/>
        <v>0</v>
      </c>
      <c r="O35" s="107"/>
      <c r="P35" s="107"/>
      <c r="Q35" s="107"/>
      <c r="R35" s="107"/>
      <c r="S35" s="107"/>
      <c r="T35" s="107"/>
      <c r="U35" s="107"/>
      <c r="V35" s="15">
        <f t="shared" si="4"/>
        <v>0</v>
      </c>
      <c r="W35" s="107"/>
      <c r="X35" s="107"/>
      <c r="Y35" s="16" t="s">
        <v>168</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s="102" customFormat="1" ht="15.75">
      <c r="A36" s="242" t="s">
        <v>31</v>
      </c>
      <c r="B36" s="243"/>
      <c r="C36" s="243"/>
      <c r="D36" s="244"/>
      <c r="E36" s="124" t="s">
        <v>28</v>
      </c>
      <c r="F36" s="128"/>
      <c r="G36" s="14">
        <v>390.39</v>
      </c>
      <c r="H36" s="12">
        <f t="shared" si="1"/>
        <v>0</v>
      </c>
      <c r="I36" s="128"/>
      <c r="J36" s="13">
        <v>358.81</v>
      </c>
      <c r="K36" s="13">
        <f t="shared" si="2"/>
        <v>0</v>
      </c>
      <c r="L36" s="129"/>
      <c r="M36" s="13">
        <v>538.22</v>
      </c>
      <c r="N36" s="13">
        <f t="shared" si="3"/>
        <v>0</v>
      </c>
      <c r="O36" s="107"/>
      <c r="P36" s="107"/>
      <c r="Q36" s="107"/>
      <c r="R36" s="107"/>
      <c r="S36" s="107"/>
      <c r="T36" s="107"/>
      <c r="U36" s="107"/>
      <c r="V36" s="15">
        <f t="shared" si="4"/>
        <v>0</v>
      </c>
      <c r="W36" s="107"/>
      <c r="X36" s="107"/>
      <c r="Y36" s="7" t="s">
        <v>161</v>
      </c>
      <c r="Z36" s="101"/>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row>
    <row r="37" spans="1:72" s="106" customFormat="1" ht="15.75">
      <c r="A37" s="242" t="s">
        <v>32</v>
      </c>
      <c r="B37" s="243"/>
      <c r="C37" s="243"/>
      <c r="D37" s="244"/>
      <c r="E37" s="124" t="s">
        <v>28</v>
      </c>
      <c r="F37" s="128"/>
      <c r="G37" s="14">
        <v>231.67</v>
      </c>
      <c r="H37" s="12">
        <f t="shared" si="1"/>
        <v>0</v>
      </c>
      <c r="I37" s="128"/>
      <c r="J37" s="13">
        <v>197.63</v>
      </c>
      <c r="K37" s="13">
        <f t="shared" si="2"/>
        <v>0</v>
      </c>
      <c r="L37" s="129"/>
      <c r="M37" s="13">
        <v>296.45</v>
      </c>
      <c r="N37" s="13">
        <f t="shared" si="3"/>
        <v>0</v>
      </c>
      <c r="O37" s="107"/>
      <c r="P37" s="107"/>
      <c r="Q37" s="107"/>
      <c r="R37" s="107"/>
      <c r="S37" s="107"/>
      <c r="T37" s="107"/>
      <c r="U37" s="107"/>
      <c r="V37" s="15">
        <f t="shared" si="4"/>
        <v>0</v>
      </c>
      <c r="W37" s="107"/>
      <c r="X37" s="107"/>
      <c r="Y37" s="104" t="s">
        <v>162</v>
      </c>
      <c r="Z37" s="105"/>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c r="BO37" s="104"/>
      <c r="BP37" s="104"/>
      <c r="BQ37" s="104"/>
      <c r="BR37" s="104"/>
      <c r="BS37" s="104"/>
      <c r="BT37" s="104"/>
    </row>
    <row r="38" spans="1:72" ht="15.75">
      <c r="A38" s="242" t="s">
        <v>33</v>
      </c>
      <c r="B38" s="243"/>
      <c r="C38" s="243"/>
      <c r="D38" s="244"/>
      <c r="E38" s="124" t="s">
        <v>28</v>
      </c>
      <c r="F38" s="128"/>
      <c r="G38" s="14">
        <v>310.62</v>
      </c>
      <c r="H38" s="12">
        <f t="shared" si="1"/>
        <v>0</v>
      </c>
      <c r="I38" s="128"/>
      <c r="J38" s="13">
        <v>291.24</v>
      </c>
      <c r="K38" s="13">
        <f t="shared" si="2"/>
        <v>0</v>
      </c>
      <c r="L38" s="129"/>
      <c r="M38" s="13">
        <v>436.87</v>
      </c>
      <c r="N38" s="13">
        <f t="shared" si="3"/>
        <v>0</v>
      </c>
      <c r="O38" s="107"/>
      <c r="P38" s="107"/>
      <c r="Q38" s="107"/>
      <c r="R38" s="107"/>
      <c r="S38" s="107"/>
      <c r="T38" s="107"/>
      <c r="U38" s="107"/>
      <c r="V38" s="15">
        <f t="shared" si="4"/>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s="100" customFormat="1" ht="15.75">
      <c r="A39" s="242" t="s">
        <v>34</v>
      </c>
      <c r="B39" s="243"/>
      <c r="C39" s="243"/>
      <c r="D39" s="244"/>
      <c r="E39" s="124" t="s">
        <v>28</v>
      </c>
      <c r="F39" s="128"/>
      <c r="G39" s="14">
        <v>310.62</v>
      </c>
      <c r="H39" s="12">
        <f t="shared" si="1"/>
        <v>0</v>
      </c>
      <c r="I39" s="128"/>
      <c r="J39" s="13">
        <v>291.24</v>
      </c>
      <c r="K39" s="13">
        <f t="shared" si="2"/>
        <v>0</v>
      </c>
      <c r="L39" s="129"/>
      <c r="M39" s="13">
        <v>436.87</v>
      </c>
      <c r="N39" s="13">
        <f t="shared" si="3"/>
        <v>0</v>
      </c>
      <c r="O39" s="107"/>
      <c r="P39" s="107"/>
      <c r="Q39" s="107"/>
      <c r="R39" s="107"/>
      <c r="S39" s="107"/>
      <c r="T39" s="107"/>
      <c r="U39" s="107"/>
      <c r="V39" s="15">
        <f t="shared" si="4"/>
        <v>0</v>
      </c>
      <c r="W39" s="107"/>
      <c r="X39" s="107"/>
      <c r="Y39" s="16" t="s">
        <v>164</v>
      </c>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s="106" customFormat="1" ht="15.75">
      <c r="A40" s="260" t="s">
        <v>128</v>
      </c>
      <c r="B40" s="260"/>
      <c r="C40" s="260"/>
      <c r="D40" s="260"/>
      <c r="E40" s="124" t="s">
        <v>28</v>
      </c>
      <c r="F40" s="128"/>
      <c r="G40" s="14"/>
      <c r="H40" s="12">
        <f t="shared" si="1"/>
        <v>0</v>
      </c>
      <c r="I40" s="128"/>
      <c r="J40" s="13">
        <v>0</v>
      </c>
      <c r="K40" s="13">
        <f t="shared" si="2"/>
        <v>0</v>
      </c>
      <c r="L40" s="129"/>
      <c r="M40" s="13">
        <v>0</v>
      </c>
      <c r="N40" s="13">
        <f t="shared" si="3"/>
        <v>0</v>
      </c>
      <c r="O40" s="107"/>
      <c r="P40" s="107"/>
      <c r="Q40" s="107"/>
      <c r="R40" s="107"/>
      <c r="S40" s="107"/>
      <c r="T40" s="108"/>
      <c r="U40" s="107"/>
      <c r="V40" s="15">
        <f t="shared" si="4"/>
        <v>0</v>
      </c>
      <c r="W40" s="107"/>
      <c r="X40" s="107"/>
      <c r="Y40" s="104"/>
      <c r="Z40" s="105"/>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c r="BQ40" s="104"/>
      <c r="BR40" s="104"/>
      <c r="BS40" s="104"/>
      <c r="BT40" s="104"/>
    </row>
    <row r="41" spans="1:72" ht="15.75">
      <c r="A41" s="242" t="s">
        <v>35</v>
      </c>
      <c r="B41" s="243"/>
      <c r="C41" s="243"/>
      <c r="D41" s="244"/>
      <c r="E41" s="124" t="s">
        <v>28</v>
      </c>
      <c r="F41" s="128"/>
      <c r="G41" s="14">
        <v>199.6</v>
      </c>
      <c r="H41" s="14">
        <f t="shared" si="1"/>
        <v>0</v>
      </c>
      <c r="I41" s="128"/>
      <c r="J41" s="13">
        <v>159.6</v>
      </c>
      <c r="K41" s="13">
        <f t="shared" si="2"/>
        <v>0</v>
      </c>
      <c r="L41" s="129"/>
      <c r="M41" s="13">
        <v>239.4</v>
      </c>
      <c r="N41" s="13">
        <f t="shared" si="3"/>
        <v>0</v>
      </c>
      <c r="O41" s="107"/>
      <c r="P41" s="107"/>
      <c r="Q41" s="107"/>
      <c r="R41" s="107"/>
      <c r="S41" s="107"/>
      <c r="T41" s="108"/>
      <c r="U41" s="107"/>
      <c r="V41" s="15">
        <f t="shared" si="4"/>
        <v>0</v>
      </c>
      <c r="W41" s="107"/>
      <c r="X41" s="107"/>
      <c r="Y41" s="16"/>
      <c r="Z41" s="17"/>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row>
    <row r="42" spans="1:72" s="106" customFormat="1" ht="15.75">
      <c r="A42" s="260" t="s">
        <v>129</v>
      </c>
      <c r="B42" s="260"/>
      <c r="C42" s="260"/>
      <c r="D42" s="260"/>
      <c r="E42" s="124" t="s">
        <v>28</v>
      </c>
      <c r="F42" s="128"/>
      <c r="G42" s="14">
        <v>199.6</v>
      </c>
      <c r="H42" s="14">
        <f t="shared" si="1"/>
        <v>0</v>
      </c>
      <c r="I42" s="128"/>
      <c r="J42" s="13">
        <v>159.6</v>
      </c>
      <c r="K42" s="13">
        <f t="shared" si="2"/>
        <v>0</v>
      </c>
      <c r="L42" s="129"/>
      <c r="M42" s="13">
        <v>239.4</v>
      </c>
      <c r="N42" s="13">
        <f t="shared" si="3"/>
        <v>0</v>
      </c>
      <c r="O42" s="107"/>
      <c r="P42" s="107"/>
      <c r="Q42" s="107"/>
      <c r="R42" s="107"/>
      <c r="S42" s="107"/>
      <c r="T42" s="108"/>
      <c r="U42" s="107"/>
      <c r="V42" s="15">
        <f t="shared" si="4"/>
        <v>0</v>
      </c>
      <c r="W42" s="107"/>
      <c r="X42" s="107"/>
      <c r="Y42" s="104"/>
      <c r="Z42" s="105"/>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c r="BO42" s="104"/>
      <c r="BP42" s="104"/>
      <c r="BQ42" s="104"/>
      <c r="BR42" s="104"/>
      <c r="BS42" s="104"/>
      <c r="BT42" s="104"/>
    </row>
    <row r="43" spans="1:72" s="100" customFormat="1" ht="15.75">
      <c r="A43" s="260" t="s">
        <v>36</v>
      </c>
      <c r="B43" s="260"/>
      <c r="C43" s="260"/>
      <c r="D43" s="260"/>
      <c r="E43" s="124" t="s">
        <v>28</v>
      </c>
      <c r="F43" s="128"/>
      <c r="G43" s="14">
        <v>199.6</v>
      </c>
      <c r="H43" s="14">
        <f t="shared" si="1"/>
        <v>0</v>
      </c>
      <c r="I43" s="128"/>
      <c r="J43" s="13">
        <v>159.6</v>
      </c>
      <c r="K43" s="13">
        <f t="shared" si="2"/>
        <v>0</v>
      </c>
      <c r="L43" s="129"/>
      <c r="M43" s="13">
        <v>239.4</v>
      </c>
      <c r="N43" s="13">
        <f t="shared" si="3"/>
        <v>0</v>
      </c>
      <c r="O43" s="107"/>
      <c r="P43" s="107"/>
      <c r="Q43" s="107"/>
      <c r="R43" s="107"/>
      <c r="S43" s="107"/>
      <c r="T43" s="108"/>
      <c r="U43" s="107"/>
      <c r="V43" s="15">
        <f t="shared" si="4"/>
        <v>0</v>
      </c>
      <c r="W43" s="107"/>
      <c r="X43" s="107"/>
      <c r="Y43" s="16"/>
      <c r="Z43" s="17"/>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row>
    <row r="44" spans="1:72" s="100" customFormat="1" ht="15.75">
      <c r="A44" s="260" t="s">
        <v>37</v>
      </c>
      <c r="B44" s="260"/>
      <c r="C44" s="260"/>
      <c r="D44" s="260"/>
      <c r="E44" s="124" t="s">
        <v>28</v>
      </c>
      <c r="F44" s="128"/>
      <c r="G44" s="14">
        <v>211.15</v>
      </c>
      <c r="H44" s="12">
        <f t="shared" si="1"/>
        <v>0</v>
      </c>
      <c r="I44" s="128"/>
      <c r="J44" s="13">
        <v>173.29</v>
      </c>
      <c r="K44" s="13">
        <f t="shared" si="2"/>
        <v>0</v>
      </c>
      <c r="L44" s="129"/>
      <c r="M44" s="13">
        <v>259.94</v>
      </c>
      <c r="N44" s="13">
        <f t="shared" si="3"/>
        <v>0</v>
      </c>
      <c r="O44" s="107"/>
      <c r="P44" s="107"/>
      <c r="Q44" s="107"/>
      <c r="R44" s="107"/>
      <c r="S44" s="107"/>
      <c r="T44" s="108"/>
      <c r="U44" s="107"/>
      <c r="V44" s="15">
        <f t="shared" si="4"/>
        <v>0</v>
      </c>
      <c r="W44" s="107"/>
      <c r="X44" s="107"/>
      <c r="Y44" s="16" t="s">
        <v>166</v>
      </c>
      <c r="Z44" s="17"/>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row>
    <row r="45" spans="1:72" ht="15.75">
      <c r="A45" s="260" t="s">
        <v>38</v>
      </c>
      <c r="B45" s="260"/>
      <c r="C45" s="260"/>
      <c r="D45" s="260"/>
      <c r="E45" s="124" t="s">
        <v>28</v>
      </c>
      <c r="F45" s="128"/>
      <c r="G45" s="14">
        <v>199.6</v>
      </c>
      <c r="H45" s="12">
        <f t="shared" si="1"/>
        <v>0</v>
      </c>
      <c r="I45" s="128"/>
      <c r="J45" s="13">
        <v>159.6</v>
      </c>
      <c r="K45" s="13">
        <f t="shared" si="2"/>
        <v>0</v>
      </c>
      <c r="L45" s="129"/>
      <c r="M45" s="13">
        <v>239.4</v>
      </c>
      <c r="N45" s="13">
        <f t="shared" si="3"/>
        <v>0</v>
      </c>
      <c r="O45" s="107"/>
      <c r="P45" s="107"/>
      <c r="Q45" s="107"/>
      <c r="R45" s="107"/>
      <c r="S45" s="107"/>
      <c r="T45" s="108"/>
      <c r="U45" s="107"/>
      <c r="V45" s="15">
        <f t="shared" si="4"/>
        <v>0</v>
      </c>
      <c r="W45" s="107"/>
      <c r="X45" s="107"/>
      <c r="Y45" s="16" t="s">
        <v>165</v>
      </c>
      <c r="Z45" s="17"/>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row>
    <row r="46" spans="1:72" ht="15.75">
      <c r="A46" s="260" t="s">
        <v>39</v>
      </c>
      <c r="B46" s="260"/>
      <c r="C46" s="260"/>
      <c r="D46" s="260"/>
      <c r="E46" s="124" t="s">
        <v>28</v>
      </c>
      <c r="F46" s="128"/>
      <c r="G46" s="14">
        <v>187.81</v>
      </c>
      <c r="H46" s="14">
        <f t="shared" si="1"/>
        <v>0</v>
      </c>
      <c r="I46" s="128"/>
      <c r="J46" s="13">
        <v>145.62</v>
      </c>
      <c r="K46" s="13">
        <f t="shared" si="2"/>
        <v>0</v>
      </c>
      <c r="L46" s="129"/>
      <c r="M46" s="13">
        <v>218.43</v>
      </c>
      <c r="N46" s="13">
        <f t="shared" si="3"/>
        <v>0</v>
      </c>
      <c r="O46" s="107"/>
      <c r="P46" s="107"/>
      <c r="Q46" s="107"/>
      <c r="R46" s="107"/>
      <c r="S46" s="107"/>
      <c r="T46" s="108"/>
      <c r="U46" s="107"/>
      <c r="V46" s="15">
        <f t="shared" si="4"/>
        <v>0</v>
      </c>
      <c r="W46" s="107"/>
      <c r="X46" s="107"/>
      <c r="Y46" s="16"/>
      <c r="Z46" s="17"/>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row>
    <row r="47" spans="1:72" s="100" customFormat="1" ht="15.75">
      <c r="A47" s="242" t="s">
        <v>40</v>
      </c>
      <c r="B47" s="243"/>
      <c r="C47" s="243"/>
      <c r="D47" s="244"/>
      <c r="E47" s="124" t="s">
        <v>28</v>
      </c>
      <c r="F47" s="128"/>
      <c r="G47" s="14"/>
      <c r="H47" s="14">
        <f t="shared" si="1"/>
        <v>0</v>
      </c>
      <c r="I47" s="128"/>
      <c r="J47" s="13">
        <v>0</v>
      </c>
      <c r="K47" s="13">
        <f t="shared" si="2"/>
        <v>0</v>
      </c>
      <c r="L47" s="129"/>
      <c r="M47" s="13"/>
      <c r="N47" s="13">
        <f t="shared" si="3"/>
        <v>0</v>
      </c>
      <c r="O47" s="107"/>
      <c r="P47" s="107"/>
      <c r="Q47" s="107"/>
      <c r="R47" s="107"/>
      <c r="S47" s="107"/>
      <c r="T47" s="108"/>
      <c r="U47" s="107"/>
      <c r="V47" s="15">
        <f t="shared" si="4"/>
        <v>0</v>
      </c>
      <c r="W47" s="107"/>
      <c r="X47" s="107"/>
      <c r="Y47" s="3"/>
      <c r="Z47" s="17"/>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row>
    <row r="48" spans="1:72" s="100" customFormat="1" ht="15.75">
      <c r="A48" s="242" t="s">
        <v>41</v>
      </c>
      <c r="B48" s="243"/>
      <c r="C48" s="243"/>
      <c r="D48" s="244"/>
      <c r="E48" s="124" t="s">
        <v>28</v>
      </c>
      <c r="F48" s="128"/>
      <c r="G48" s="14">
        <v>187.81</v>
      </c>
      <c r="H48" s="14">
        <f t="shared" si="1"/>
        <v>0</v>
      </c>
      <c r="I48" s="128"/>
      <c r="J48" s="13">
        <v>145.62</v>
      </c>
      <c r="K48" s="13">
        <f t="shared" si="2"/>
        <v>0</v>
      </c>
      <c r="L48" s="129"/>
      <c r="M48" s="13">
        <v>218.43</v>
      </c>
      <c r="N48" s="13">
        <f t="shared" si="3"/>
        <v>0</v>
      </c>
      <c r="O48" s="107"/>
      <c r="P48" s="107"/>
      <c r="Q48" s="107"/>
      <c r="R48" s="107"/>
      <c r="S48" s="107"/>
      <c r="T48" s="107"/>
      <c r="U48" s="107"/>
      <c r="V48" s="15">
        <f t="shared" si="4"/>
        <v>0</v>
      </c>
      <c r="W48" s="107"/>
      <c r="X48" s="107"/>
      <c r="Y48" s="16" t="s">
        <v>167</v>
      </c>
      <c r="Z48" s="17"/>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row>
    <row r="49" spans="1:72" ht="15.75">
      <c r="A49" s="242" t="s">
        <v>42</v>
      </c>
      <c r="B49" s="243"/>
      <c r="C49" s="243"/>
      <c r="D49" s="244"/>
      <c r="E49" s="124" t="s">
        <v>28</v>
      </c>
      <c r="F49" s="128"/>
      <c r="G49" s="14">
        <v>94.81</v>
      </c>
      <c r="H49" s="14">
        <f>F49*G49</f>
        <v>0</v>
      </c>
      <c r="I49" s="128"/>
      <c r="J49" s="13">
        <v>145.62</v>
      </c>
      <c r="K49" s="13">
        <f t="shared" si="2"/>
        <v>0</v>
      </c>
      <c r="L49" s="129"/>
      <c r="M49" s="13">
        <v>218.43</v>
      </c>
      <c r="N49" s="13">
        <f t="shared" si="3"/>
        <v>0</v>
      </c>
      <c r="O49" s="109"/>
      <c r="P49" s="109"/>
      <c r="Q49" s="109"/>
      <c r="R49" s="109"/>
      <c r="S49" s="109"/>
      <c r="T49" s="109"/>
      <c r="U49" s="107"/>
      <c r="V49" s="15">
        <f t="shared" si="4"/>
        <v>0</v>
      </c>
      <c r="W49" s="107"/>
      <c r="X49" s="107"/>
      <c r="Y49" s="16"/>
      <c r="Z49" s="17"/>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row>
    <row r="50" spans="1:72" ht="15.75">
      <c r="A50" s="167" t="s">
        <v>169</v>
      </c>
      <c r="B50" s="168"/>
      <c r="C50" s="168"/>
      <c r="D50" s="169"/>
      <c r="E50" s="124" t="s">
        <v>28</v>
      </c>
      <c r="F50" s="128"/>
      <c r="G50" s="12">
        <v>243.45</v>
      </c>
      <c r="H50" s="12">
        <f t="shared" ref="H50:H56" si="5">F50*G50</f>
        <v>0</v>
      </c>
      <c r="I50" s="128"/>
      <c r="J50" s="13">
        <v>211.59</v>
      </c>
      <c r="K50" s="13">
        <f t="shared" si="2"/>
        <v>0</v>
      </c>
      <c r="L50" s="129"/>
      <c r="M50" s="13">
        <v>317.39</v>
      </c>
      <c r="N50" s="13">
        <f t="shared" si="3"/>
        <v>0</v>
      </c>
      <c r="O50" s="109"/>
      <c r="P50" s="109"/>
      <c r="Q50" s="109"/>
      <c r="R50" s="109"/>
      <c r="S50" s="109"/>
      <c r="T50" s="109"/>
      <c r="U50" s="107"/>
      <c r="V50" s="15">
        <v>0</v>
      </c>
      <c r="W50" s="107"/>
      <c r="X50" s="107"/>
      <c r="Y50" s="16" t="s">
        <v>170</v>
      </c>
      <c r="Z50" s="17"/>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row>
    <row r="51" spans="1:72" ht="15.75">
      <c r="A51" s="260" t="s">
        <v>27</v>
      </c>
      <c r="B51" s="260"/>
      <c r="C51" s="260"/>
      <c r="D51" s="260"/>
      <c r="E51" s="124" t="s">
        <v>28</v>
      </c>
      <c r="F51" s="128"/>
      <c r="G51" s="12">
        <v>339.75</v>
      </c>
      <c r="H51" s="12">
        <f t="shared" si="5"/>
        <v>0</v>
      </c>
      <c r="I51" s="128"/>
      <c r="J51" s="13">
        <v>325.79000000000002</v>
      </c>
      <c r="K51" s="13">
        <f t="shared" si="2"/>
        <v>0</v>
      </c>
      <c r="L51" s="129"/>
      <c r="M51" s="13">
        <v>488.68</v>
      </c>
      <c r="N51" s="13">
        <f t="shared" si="3"/>
        <v>0</v>
      </c>
      <c r="O51" s="107"/>
      <c r="P51" s="107"/>
      <c r="Q51" s="107"/>
      <c r="R51" s="107"/>
      <c r="S51" s="107"/>
      <c r="T51" s="107"/>
      <c r="U51" s="107"/>
      <c r="V51" s="15">
        <f>+O51+P51+Q51+R51+S51+T51+U51-W51-X51</f>
        <v>0</v>
      </c>
      <c r="W51" s="107"/>
      <c r="X51" s="107"/>
      <c r="Y51" s="16"/>
      <c r="Z51" s="17"/>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row>
    <row r="52" spans="1:72" ht="15.75">
      <c r="A52" s="260" t="s">
        <v>29</v>
      </c>
      <c r="B52" s="260"/>
      <c r="C52" s="260"/>
      <c r="D52" s="260"/>
      <c r="E52" s="124" t="s">
        <v>28</v>
      </c>
      <c r="F52" s="128"/>
      <c r="G52" s="12">
        <v>339.75</v>
      </c>
      <c r="H52" s="12">
        <f t="shared" si="5"/>
        <v>0</v>
      </c>
      <c r="I52" s="128"/>
      <c r="J52" s="13">
        <v>325.79000000000002</v>
      </c>
      <c r="K52" s="13">
        <f t="shared" si="2"/>
        <v>0</v>
      </c>
      <c r="L52" s="129"/>
      <c r="M52" s="13">
        <v>488.68</v>
      </c>
      <c r="N52" s="13">
        <f t="shared" si="3"/>
        <v>0</v>
      </c>
      <c r="O52" s="107"/>
      <c r="P52" s="107"/>
      <c r="Q52" s="107"/>
      <c r="R52" s="107"/>
      <c r="S52" s="107"/>
      <c r="T52" s="107"/>
      <c r="U52" s="107"/>
      <c r="V52" s="15">
        <f>+O52+P52+Q52+R52+S52+T52+U52-W52-X52</f>
        <v>0</v>
      </c>
      <c r="W52" s="107"/>
      <c r="X52" s="107"/>
      <c r="Y52" s="16"/>
      <c r="Z52" s="17"/>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row>
    <row r="53" spans="1:72" ht="15.75">
      <c r="A53" s="242" t="s">
        <v>43</v>
      </c>
      <c r="B53" s="243"/>
      <c r="C53" s="243"/>
      <c r="D53" s="244"/>
      <c r="E53" s="124" t="s">
        <v>28</v>
      </c>
      <c r="F53" s="128"/>
      <c r="G53" s="12">
        <v>339.75</v>
      </c>
      <c r="H53" s="12">
        <f t="shared" si="5"/>
        <v>0</v>
      </c>
      <c r="I53" s="128"/>
      <c r="J53" s="13">
        <v>325.79000000000002</v>
      </c>
      <c r="K53" s="13">
        <f t="shared" si="2"/>
        <v>0</v>
      </c>
      <c r="L53" s="129"/>
      <c r="M53" s="13">
        <v>488.68</v>
      </c>
      <c r="N53" s="13">
        <f t="shared" si="3"/>
        <v>0</v>
      </c>
      <c r="O53" s="107"/>
      <c r="P53" s="107"/>
      <c r="Q53" s="107"/>
      <c r="R53" s="107"/>
      <c r="S53" s="107"/>
      <c r="T53" s="107"/>
      <c r="U53" s="107"/>
      <c r="V53" s="15">
        <f t="shared" si="4"/>
        <v>0</v>
      </c>
      <c r="W53" s="107"/>
      <c r="X53" s="107"/>
      <c r="Y53" s="16"/>
      <c r="Z53" s="17"/>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row>
    <row r="54" spans="1:72" ht="15.75">
      <c r="A54" s="242" t="s">
        <v>44</v>
      </c>
      <c r="B54" s="243"/>
      <c r="C54" s="243"/>
      <c r="D54" s="244"/>
      <c r="E54" s="124" t="s">
        <v>28</v>
      </c>
      <c r="F54" s="128"/>
      <c r="G54" s="12">
        <v>339.75</v>
      </c>
      <c r="H54" s="12">
        <f t="shared" si="5"/>
        <v>0</v>
      </c>
      <c r="I54" s="128"/>
      <c r="J54" s="13">
        <v>325.79000000000002</v>
      </c>
      <c r="K54" s="13">
        <f t="shared" si="2"/>
        <v>0</v>
      </c>
      <c r="L54" s="129"/>
      <c r="M54" s="13">
        <v>488.68</v>
      </c>
      <c r="N54" s="13">
        <f t="shared" si="3"/>
        <v>0</v>
      </c>
      <c r="O54" s="107"/>
      <c r="P54" s="107"/>
      <c r="Q54" s="107"/>
      <c r="R54" s="107"/>
      <c r="S54" s="107"/>
      <c r="T54" s="107"/>
      <c r="U54" s="107"/>
      <c r="V54" s="15">
        <f t="shared" si="4"/>
        <v>0</v>
      </c>
      <c r="W54" s="107"/>
      <c r="X54" s="107"/>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15.75">
      <c r="A55" s="242" t="s">
        <v>45</v>
      </c>
      <c r="B55" s="243"/>
      <c r="C55" s="243"/>
      <c r="D55" s="244"/>
      <c r="E55" s="124" t="s">
        <v>28</v>
      </c>
      <c r="F55" s="128"/>
      <c r="G55" s="14">
        <v>1004.49</v>
      </c>
      <c r="H55" s="14">
        <f t="shared" si="5"/>
        <v>0</v>
      </c>
      <c r="I55" s="128"/>
      <c r="J55" s="13">
        <v>1164.98</v>
      </c>
      <c r="K55" s="13">
        <f t="shared" si="2"/>
        <v>0</v>
      </c>
      <c r="L55" s="129"/>
      <c r="M55" s="13">
        <v>1747.46</v>
      </c>
      <c r="N55" s="13">
        <f t="shared" si="3"/>
        <v>0</v>
      </c>
      <c r="O55" s="107"/>
      <c r="P55" s="107"/>
      <c r="Q55" s="107"/>
      <c r="R55" s="107"/>
      <c r="S55" s="107"/>
      <c r="T55" s="107"/>
      <c r="U55" s="107"/>
      <c r="V55" s="15">
        <f t="shared" si="4"/>
        <v>0</v>
      </c>
      <c r="W55" s="107"/>
      <c r="X55" s="107"/>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15.75">
      <c r="A56" s="242" t="s">
        <v>46</v>
      </c>
      <c r="B56" s="243"/>
      <c r="C56" s="243"/>
      <c r="D56" s="244"/>
      <c r="E56" s="124" t="s">
        <v>28</v>
      </c>
      <c r="F56" s="128"/>
      <c r="G56" s="14"/>
      <c r="H56" s="14">
        <f t="shared" si="5"/>
        <v>0</v>
      </c>
      <c r="I56" s="128"/>
      <c r="J56" s="13">
        <f t="shared" ref="J56" si="6">G56*1.5</f>
        <v>0</v>
      </c>
      <c r="K56" s="13">
        <f t="shared" si="2"/>
        <v>0</v>
      </c>
      <c r="L56" s="129"/>
      <c r="M56" s="13">
        <f t="shared" ref="M56" si="7">G56*2.25</f>
        <v>0</v>
      </c>
      <c r="N56" s="13">
        <f t="shared" si="3"/>
        <v>0</v>
      </c>
      <c r="O56" s="107"/>
      <c r="P56" s="107"/>
      <c r="Q56" s="107"/>
      <c r="R56" s="107"/>
      <c r="S56" s="107"/>
      <c r="T56" s="107"/>
      <c r="U56" s="107"/>
      <c r="V56" s="15">
        <f t="shared" si="4"/>
        <v>0</v>
      </c>
      <c r="W56" s="107"/>
      <c r="X56" s="107"/>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15.75">
      <c r="A57" s="7"/>
      <c r="B57" s="7"/>
      <c r="C57" s="7"/>
      <c r="D57" s="7"/>
      <c r="E57" s="7"/>
      <c r="F57" s="7">
        <f>V57</f>
        <v>0</v>
      </c>
      <c r="G57" s="6" t="s">
        <v>47</v>
      </c>
      <c r="H57" s="19">
        <f>SUM(H34:H56)</f>
        <v>0</v>
      </c>
      <c r="I57" s="103"/>
      <c r="J57" s="6" t="s">
        <v>48</v>
      </c>
      <c r="K57" s="6">
        <f>SUM(K34:K56)</f>
        <v>0</v>
      </c>
      <c r="L57" s="145"/>
      <c r="M57" s="21" t="s">
        <v>48</v>
      </c>
      <c r="N57" s="6">
        <f>SUM(N34:N56)</f>
        <v>0</v>
      </c>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7"/>
      <c r="B58" s="7"/>
      <c r="C58" s="7"/>
      <c r="D58" s="7"/>
      <c r="E58" s="7"/>
      <c r="F58" s="7"/>
      <c r="G58" s="6" t="s">
        <v>49</v>
      </c>
      <c r="H58" s="19">
        <f>H57+K57+N57</f>
        <v>0</v>
      </c>
      <c r="I58" s="22"/>
      <c r="J58" s="22"/>
      <c r="K58" s="22"/>
      <c r="L58" s="7"/>
      <c r="M58" s="23"/>
      <c r="N58" s="22"/>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261" t="s">
        <v>50</v>
      </c>
      <c r="B59" s="261"/>
      <c r="C59" s="261"/>
      <c r="D59" s="261"/>
      <c r="E59" s="24"/>
      <c r="F59" s="25"/>
      <c r="G59" s="26" t="s">
        <v>51</v>
      </c>
      <c r="H59" s="6">
        <f>+H58*0.06</f>
        <v>0</v>
      </c>
      <c r="I59" s="22"/>
      <c r="J59" s="7"/>
      <c r="K59" s="7"/>
      <c r="L59" s="7"/>
      <c r="M59" s="7"/>
      <c r="N59" s="7"/>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27"/>
      <c r="B60" s="7"/>
      <c r="C60" s="7"/>
      <c r="D60" s="7"/>
      <c r="E60" s="7"/>
      <c r="F60" s="7"/>
      <c r="G60" s="124"/>
      <c r="H60" s="14">
        <f>+H58+H59</f>
        <v>0</v>
      </c>
      <c r="I60" s="22"/>
      <c r="J60" s="7"/>
      <c r="K60" s="7"/>
      <c r="L60" s="7"/>
      <c r="M60" s="7"/>
      <c r="N60" s="7"/>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62" t="s">
        <v>52</v>
      </c>
      <c r="B61" s="262"/>
      <c r="C61" s="262"/>
      <c r="D61" s="262"/>
      <c r="E61" s="16"/>
      <c r="F61" s="16"/>
      <c r="G61" s="16"/>
      <c r="H61" s="16"/>
      <c r="I61" s="16"/>
      <c r="J61" s="16"/>
      <c r="K61" s="16"/>
      <c r="L61" s="16"/>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55" t="s">
        <v>7</v>
      </c>
      <c r="B62" s="255"/>
      <c r="C62" s="255"/>
      <c r="D62" s="255"/>
      <c r="E62" s="28" t="s">
        <v>8</v>
      </c>
      <c r="F62" s="118" t="s">
        <v>9</v>
      </c>
      <c r="G62" s="118" t="s">
        <v>10</v>
      </c>
      <c r="H62" s="118" t="s">
        <v>0</v>
      </c>
      <c r="I62" s="38"/>
      <c r="J62" s="118" t="s">
        <v>53</v>
      </c>
      <c r="K62" s="118" t="s">
        <v>54</v>
      </c>
      <c r="L62" s="118" t="s">
        <v>55</v>
      </c>
      <c r="M62" s="118" t="s">
        <v>56</v>
      </c>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33.6" customHeight="1">
      <c r="A63" s="257" t="s">
        <v>133</v>
      </c>
      <c r="B63" s="258"/>
      <c r="C63" s="258"/>
      <c r="D63" s="258"/>
      <c r="E63" s="31" t="s">
        <v>57</v>
      </c>
      <c r="F63" s="146">
        <v>0</v>
      </c>
      <c r="G63" s="127">
        <v>170</v>
      </c>
      <c r="H63" s="127">
        <f t="shared" ref="H63:H69" si="8">F63*G63</f>
        <v>0</v>
      </c>
      <c r="I63" s="30"/>
      <c r="J63" s="31"/>
      <c r="K63" s="31"/>
      <c r="L63" s="31"/>
      <c r="M63" s="31">
        <f>J63+K63+L63</f>
        <v>0</v>
      </c>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33.6" customHeight="1">
      <c r="A64" s="257" t="s">
        <v>134</v>
      </c>
      <c r="B64" s="258"/>
      <c r="C64" s="258"/>
      <c r="D64" s="258"/>
      <c r="E64" s="31" t="s">
        <v>57</v>
      </c>
      <c r="F64" s="146">
        <v>8</v>
      </c>
      <c r="G64" s="127">
        <v>180</v>
      </c>
      <c r="H64" s="127">
        <f t="shared" si="8"/>
        <v>1440</v>
      </c>
      <c r="I64" s="30"/>
      <c r="J64" s="31"/>
      <c r="K64" s="31"/>
      <c r="L64" s="31"/>
      <c r="M64" s="31">
        <f>J64+K64+L64</f>
        <v>0</v>
      </c>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33.6" customHeight="1">
      <c r="A65" s="257" t="s">
        <v>58</v>
      </c>
      <c r="B65" s="258"/>
      <c r="C65" s="258"/>
      <c r="D65" s="258"/>
      <c r="E65" s="31" t="s">
        <v>57</v>
      </c>
      <c r="F65" s="146">
        <v>0</v>
      </c>
      <c r="G65" s="127">
        <v>80</v>
      </c>
      <c r="H65" s="127">
        <f t="shared" si="8"/>
        <v>0</v>
      </c>
      <c r="I65" s="30"/>
      <c r="J65" s="31"/>
      <c r="K65" s="31"/>
      <c r="L65" s="31"/>
      <c r="M65" s="31">
        <f>J65+K65+L65</f>
        <v>0</v>
      </c>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33.6" customHeight="1">
      <c r="A66" s="257" t="s">
        <v>135</v>
      </c>
      <c r="B66" s="258"/>
      <c r="C66" s="258"/>
      <c r="D66" s="258"/>
      <c r="E66" s="31" t="s">
        <v>57</v>
      </c>
      <c r="F66" s="146">
        <v>0</v>
      </c>
      <c r="G66" s="127">
        <v>150</v>
      </c>
      <c r="H66" s="127">
        <f t="shared" si="8"/>
        <v>0</v>
      </c>
      <c r="I66" s="30"/>
      <c r="J66" s="31"/>
      <c r="K66" s="31"/>
      <c r="L66" s="31"/>
      <c r="M66" s="31">
        <f>J66+K66+L66</f>
        <v>0</v>
      </c>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33.6" customHeight="1">
      <c r="A67" s="257"/>
      <c r="B67" s="258"/>
      <c r="C67" s="258"/>
      <c r="D67" s="258"/>
      <c r="E67" s="31" t="s">
        <v>57</v>
      </c>
      <c r="F67" s="146">
        <v>0</v>
      </c>
      <c r="G67" s="127"/>
      <c r="H67" s="127">
        <f t="shared" si="8"/>
        <v>0</v>
      </c>
      <c r="I67" s="30"/>
      <c r="J67" s="31"/>
      <c r="K67" s="31"/>
      <c r="L67" s="31"/>
      <c r="M67" s="31">
        <f t="shared" ref="M67:M69" si="9">J67+K67+L67</f>
        <v>0</v>
      </c>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33.6" customHeight="1">
      <c r="A68" s="257"/>
      <c r="B68" s="258"/>
      <c r="C68" s="258"/>
      <c r="D68" s="258"/>
      <c r="E68" s="31" t="s">
        <v>59</v>
      </c>
      <c r="F68" s="146">
        <v>0</v>
      </c>
      <c r="G68" s="127"/>
      <c r="H68" s="127">
        <f t="shared" si="8"/>
        <v>0</v>
      </c>
      <c r="I68" s="30"/>
      <c r="J68" s="31"/>
      <c r="K68" s="31"/>
      <c r="L68" s="31"/>
      <c r="M68" s="31">
        <f t="shared" si="9"/>
        <v>0</v>
      </c>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33.6" customHeight="1">
      <c r="A69" s="257" t="s">
        <v>60</v>
      </c>
      <c r="B69" s="258"/>
      <c r="C69" s="258"/>
      <c r="D69" s="258"/>
      <c r="E69" s="31" t="s">
        <v>61</v>
      </c>
      <c r="F69" s="146">
        <v>0</v>
      </c>
      <c r="G69" s="127">
        <v>2.5</v>
      </c>
      <c r="H69" s="127">
        <f t="shared" si="8"/>
        <v>0</v>
      </c>
      <c r="I69" s="30"/>
      <c r="J69" s="31"/>
      <c r="K69" s="31"/>
      <c r="L69" s="31"/>
      <c r="M69" s="31">
        <f t="shared" si="9"/>
        <v>0</v>
      </c>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16"/>
      <c r="B70" s="16"/>
      <c r="C70" s="16"/>
      <c r="D70" s="16"/>
      <c r="E70" s="16"/>
      <c r="F70" s="16"/>
      <c r="G70" s="34" t="s">
        <v>62</v>
      </c>
      <c r="H70" s="34">
        <f>SUM(H63:H69)</f>
        <v>1440</v>
      </c>
      <c r="I70" s="22"/>
      <c r="J70" s="16"/>
      <c r="K70" s="16"/>
      <c r="L70" s="16"/>
      <c r="M70" s="139"/>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53" t="s">
        <v>63</v>
      </c>
      <c r="B71" s="253"/>
      <c r="C71" s="16"/>
      <c r="D71" s="16"/>
      <c r="E71" s="16"/>
      <c r="F71" s="16"/>
      <c r="G71" s="16"/>
      <c r="H71" s="16"/>
      <c r="I71" s="16"/>
      <c r="J71" s="16"/>
      <c r="K71" s="16"/>
      <c r="L71" s="16"/>
      <c r="M71" s="139"/>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55" t="s">
        <v>7</v>
      </c>
      <c r="B72" s="255"/>
      <c r="C72" s="255"/>
      <c r="D72" s="255"/>
      <c r="E72" s="28" t="s">
        <v>8</v>
      </c>
      <c r="F72" s="118" t="s">
        <v>9</v>
      </c>
      <c r="G72" s="118" t="s">
        <v>10</v>
      </c>
      <c r="H72" s="118" t="s">
        <v>0</v>
      </c>
      <c r="I72" s="38"/>
      <c r="J72" s="35" t="s">
        <v>64</v>
      </c>
      <c r="K72" s="35" t="s">
        <v>65</v>
      </c>
      <c r="L72" s="35" t="s">
        <v>66</v>
      </c>
      <c r="M72" s="35" t="s">
        <v>56</v>
      </c>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21.6" customHeight="1">
      <c r="A73" s="236" t="s">
        <v>67</v>
      </c>
      <c r="B73" s="237"/>
      <c r="C73" s="237"/>
      <c r="D73" s="259"/>
      <c r="E73" s="32" t="s">
        <v>68</v>
      </c>
      <c r="F73" s="147">
        <v>80</v>
      </c>
      <c r="G73" s="30">
        <v>23</v>
      </c>
      <c r="H73" s="33">
        <f>F73*G73</f>
        <v>1840</v>
      </c>
      <c r="I73" s="30"/>
      <c r="J73" s="36"/>
      <c r="K73" s="36"/>
      <c r="L73" s="36"/>
      <c r="M73" s="36">
        <f>J73+K73+L73</f>
        <v>0</v>
      </c>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21.6" customHeight="1">
      <c r="A74" s="236" t="s">
        <v>69</v>
      </c>
      <c r="B74" s="237"/>
      <c r="C74" s="237"/>
      <c r="D74" s="259"/>
      <c r="E74" s="32" t="s">
        <v>68</v>
      </c>
      <c r="F74" s="147">
        <v>0</v>
      </c>
      <c r="G74" s="29">
        <v>24</v>
      </c>
      <c r="H74" s="33">
        <f>F74*G74</f>
        <v>0</v>
      </c>
      <c r="I74" s="30"/>
      <c r="J74" s="36"/>
      <c r="K74" s="36"/>
      <c r="L74" s="36"/>
      <c r="M74" s="36">
        <f>J74+K74+L74</f>
        <v>0</v>
      </c>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16"/>
      <c r="B75" s="16"/>
      <c r="C75" s="16"/>
      <c r="D75" s="16"/>
      <c r="E75" s="16"/>
      <c r="F75" s="16"/>
      <c r="G75" s="118" t="s">
        <v>70</v>
      </c>
      <c r="H75" s="34">
        <f>SUM(H73:H74)</f>
        <v>1840</v>
      </c>
      <c r="I75" s="30"/>
      <c r="J75" s="16"/>
      <c r="K75" s="16"/>
      <c r="L75" s="16"/>
      <c r="M75" s="16"/>
      <c r="N75" s="16"/>
      <c r="O75" s="16"/>
      <c r="P75" s="16"/>
      <c r="Q75" s="16"/>
      <c r="R75" s="16"/>
      <c r="S75" s="16"/>
      <c r="T75" s="16"/>
      <c r="U75" s="16"/>
      <c r="V75" s="16"/>
      <c r="W75" s="16"/>
      <c r="X75" s="16"/>
      <c r="Y75" s="1"/>
      <c r="Z75" s="120"/>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row>
    <row r="76" spans="1:72" ht="15.75">
      <c r="A76" s="253" t="s">
        <v>71</v>
      </c>
      <c r="B76" s="253"/>
      <c r="C76" s="16"/>
      <c r="D76" s="16"/>
      <c r="E76" s="16"/>
      <c r="F76" s="16"/>
      <c r="G76" s="16"/>
      <c r="H76" s="16"/>
      <c r="I76" s="16"/>
      <c r="J76" s="16"/>
      <c r="K76" s="16"/>
      <c r="L76" s="16"/>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55" t="s">
        <v>7</v>
      </c>
      <c r="B77" s="255"/>
      <c r="C77" s="255"/>
      <c r="D77" s="255"/>
      <c r="E77" s="28" t="s">
        <v>8</v>
      </c>
      <c r="F77" s="118" t="s">
        <v>9</v>
      </c>
      <c r="G77" s="118" t="s">
        <v>10</v>
      </c>
      <c r="H77" s="118" t="s">
        <v>0</v>
      </c>
      <c r="I77" s="38"/>
      <c r="J77" s="37"/>
      <c r="K77" s="16"/>
      <c r="L77" s="16"/>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20.100000000000001" customHeight="1">
      <c r="A78" s="236" t="s">
        <v>179</v>
      </c>
      <c r="B78" s="237"/>
      <c r="C78" s="237"/>
      <c r="D78" s="237"/>
      <c r="E78" s="32" t="s">
        <v>72</v>
      </c>
      <c r="F78" s="128">
        <v>0</v>
      </c>
      <c r="G78" s="29">
        <v>65</v>
      </c>
      <c r="H78" s="33">
        <f>F78*G78</f>
        <v>0</v>
      </c>
      <c r="I78" s="17"/>
      <c r="J78" s="16"/>
      <c r="K78" s="16"/>
      <c r="L78" s="16"/>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20.100000000000001" customHeight="1">
      <c r="A79" s="236" t="s">
        <v>73</v>
      </c>
      <c r="B79" s="237"/>
      <c r="C79" s="237"/>
      <c r="D79" s="237"/>
      <c r="E79" s="32" t="s">
        <v>72</v>
      </c>
      <c r="F79" s="128">
        <v>2</v>
      </c>
      <c r="G79" s="29">
        <v>250</v>
      </c>
      <c r="H79" s="33">
        <f>F79*G79</f>
        <v>500</v>
      </c>
      <c r="I79" s="17"/>
      <c r="J79" s="16"/>
      <c r="K79" s="16"/>
      <c r="L79" s="16"/>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16"/>
      <c r="B80" s="16"/>
      <c r="C80" s="16"/>
      <c r="D80" s="16"/>
      <c r="E80" s="16"/>
      <c r="F80" s="16"/>
      <c r="G80" s="118" t="s">
        <v>74</v>
      </c>
      <c r="H80" s="34">
        <f>SUM(H78:H79)</f>
        <v>500</v>
      </c>
      <c r="I80" s="22"/>
      <c r="J80" s="16"/>
      <c r="K80" s="16"/>
      <c r="L80" s="16"/>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3" t="s">
        <v>75</v>
      </c>
      <c r="B81" s="16"/>
      <c r="C81" s="16"/>
      <c r="D81" s="16"/>
      <c r="E81" s="16"/>
      <c r="F81" s="16"/>
      <c r="G81" s="38"/>
      <c r="H81" s="22"/>
      <c r="I81" s="22"/>
      <c r="J81" s="16"/>
      <c r="K81" s="16"/>
      <c r="L81" s="16"/>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53" t="s">
        <v>76</v>
      </c>
      <c r="B82" s="253"/>
      <c r="C82" s="16"/>
      <c r="D82" s="16"/>
      <c r="E82" s="16"/>
      <c r="F82" s="16"/>
      <c r="G82" s="16"/>
      <c r="H82" s="16"/>
      <c r="I82" s="16"/>
      <c r="J82" s="254"/>
      <c r="K82" s="254"/>
      <c r="L82" s="16"/>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55" t="s">
        <v>7</v>
      </c>
      <c r="B83" s="255"/>
      <c r="C83" s="255"/>
      <c r="D83" s="255"/>
      <c r="E83" s="28" t="s">
        <v>8</v>
      </c>
      <c r="F83" s="118" t="s">
        <v>9</v>
      </c>
      <c r="G83" s="118" t="s">
        <v>10</v>
      </c>
      <c r="H83" s="118" t="s">
        <v>0</v>
      </c>
      <c r="I83" s="38"/>
      <c r="J83" s="130"/>
      <c r="K83" s="130"/>
      <c r="L83" s="130"/>
      <c r="M83" s="130"/>
      <c r="N83" s="130"/>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24" customHeight="1">
      <c r="A84" s="237" t="s">
        <v>77</v>
      </c>
      <c r="B84" s="237"/>
      <c r="C84" s="237"/>
      <c r="D84" s="237"/>
      <c r="E84" s="39" t="s">
        <v>11</v>
      </c>
      <c r="F84" s="128">
        <v>20</v>
      </c>
      <c r="G84" s="29">
        <v>600</v>
      </c>
      <c r="H84" s="20">
        <f>F84*G84</f>
        <v>12000</v>
      </c>
      <c r="I84" s="131"/>
      <c r="J84" s="130"/>
      <c r="K84" s="130"/>
      <c r="L84" s="130"/>
      <c r="M84" s="130"/>
      <c r="N84" s="130"/>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5.75">
      <c r="A85" s="16"/>
      <c r="B85" s="16"/>
      <c r="C85" s="16"/>
      <c r="D85" s="16"/>
      <c r="E85" s="16"/>
      <c r="F85" s="16"/>
      <c r="G85" s="118"/>
      <c r="H85" s="34">
        <f>SUM(H84)</f>
        <v>12000</v>
      </c>
      <c r="I85" s="131"/>
      <c r="J85" s="130"/>
      <c r="K85" s="130"/>
      <c r="L85" s="130"/>
      <c r="M85" s="130"/>
      <c r="N85" s="130"/>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5.75">
      <c r="A86" s="253" t="s">
        <v>78</v>
      </c>
      <c r="B86" s="253"/>
      <c r="C86" s="16"/>
      <c r="D86" s="16"/>
      <c r="E86" s="16"/>
      <c r="F86" s="16"/>
      <c r="G86" s="16"/>
      <c r="H86" s="1"/>
      <c r="I86" s="132"/>
      <c r="J86" s="130"/>
      <c r="K86" s="130"/>
      <c r="L86" s="130"/>
      <c r="M86" s="130"/>
      <c r="N86" s="130"/>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255" t="s">
        <v>7</v>
      </c>
      <c r="B87" s="255"/>
      <c r="C87" s="255"/>
      <c r="D87" s="255"/>
      <c r="E87" s="28" t="s">
        <v>8</v>
      </c>
      <c r="F87" s="118" t="s">
        <v>9</v>
      </c>
      <c r="G87" s="118" t="s">
        <v>10</v>
      </c>
      <c r="H87" s="118" t="s">
        <v>0</v>
      </c>
      <c r="I87" s="38"/>
      <c r="J87" s="16"/>
      <c r="K87" s="16"/>
      <c r="L87" s="133"/>
      <c r="M87" s="16"/>
      <c r="N87" s="16"/>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8.600000000000001" customHeight="1">
      <c r="A88" s="236" t="s">
        <v>79</v>
      </c>
      <c r="B88" s="237"/>
      <c r="C88" s="237"/>
      <c r="D88" s="237"/>
      <c r="E88" s="32" t="s">
        <v>80</v>
      </c>
      <c r="F88" s="128">
        <v>8</v>
      </c>
      <c r="G88" s="29">
        <v>900</v>
      </c>
      <c r="H88" s="20">
        <f>F88*G88</f>
        <v>7200</v>
      </c>
      <c r="I88" s="22"/>
      <c r="J88" s="16"/>
      <c r="K88" s="16"/>
      <c r="L88" s="16"/>
      <c r="M88" s="16"/>
      <c r="N88" s="16"/>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16"/>
      <c r="G89" s="118" t="s">
        <v>81</v>
      </c>
      <c r="H89" s="34">
        <f>SUM(H88)</f>
        <v>7200</v>
      </c>
      <c r="I89" s="22"/>
      <c r="J89" s="16"/>
      <c r="K89" s="16"/>
      <c r="L89" s="16"/>
      <c r="M89" s="16"/>
      <c r="N89" s="16"/>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16"/>
      <c r="F90" s="16"/>
      <c r="G90" s="118" t="s">
        <v>82</v>
      </c>
      <c r="H90" s="34">
        <f>H70+H75+H80+H85+H89+H59+H58+H30</f>
        <v>145411.60999999999</v>
      </c>
      <c r="I90" s="134"/>
      <c r="J90" s="62"/>
      <c r="K90" s="16"/>
      <c r="L90" s="16"/>
      <c r="M90" s="16"/>
      <c r="N90" s="16"/>
      <c r="O90" s="1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3" t="s">
        <v>83</v>
      </c>
      <c r="B91" s="7"/>
      <c r="C91" s="7"/>
      <c r="D91" s="16"/>
      <c r="E91" s="16"/>
      <c r="F91" s="16"/>
      <c r="G91" s="1"/>
      <c r="H91" s="42"/>
      <c r="I91" s="9"/>
      <c r="J91" s="62"/>
      <c r="K91" s="7"/>
      <c r="L91" s="16"/>
      <c r="M91" s="16"/>
      <c r="N91" s="16"/>
      <c r="O91" s="1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256" t="s">
        <v>7</v>
      </c>
      <c r="B92" s="256"/>
      <c r="C92" s="256"/>
      <c r="D92" s="256"/>
      <c r="E92" s="43" t="s">
        <v>8</v>
      </c>
      <c r="F92" s="119" t="s">
        <v>9</v>
      </c>
      <c r="G92" s="119" t="s">
        <v>10</v>
      </c>
      <c r="H92" s="44" t="s">
        <v>0</v>
      </c>
      <c r="I92" s="45" t="s">
        <v>84</v>
      </c>
      <c r="J92" s="46"/>
      <c r="K92" s="46" t="s">
        <v>85</v>
      </c>
      <c r="L92" s="47"/>
      <c r="M92" s="16"/>
      <c r="N92" s="16"/>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236" t="s">
        <v>86</v>
      </c>
      <c r="B93" s="237"/>
      <c r="C93" s="237"/>
      <c r="D93" s="237"/>
      <c r="E93" s="123" t="s">
        <v>87</v>
      </c>
      <c r="F93" s="128"/>
      <c r="G93" s="36">
        <v>2200</v>
      </c>
      <c r="H93" s="48">
        <f>(F93*G93)</f>
        <v>0</v>
      </c>
      <c r="I93" s="49"/>
      <c r="J93" s="50"/>
      <c r="K93" s="51"/>
      <c r="L93" s="62"/>
      <c r="M93" s="16"/>
      <c r="N93" s="16"/>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236" t="s">
        <v>88</v>
      </c>
      <c r="B94" s="237"/>
      <c r="C94" s="237"/>
      <c r="D94" s="237"/>
      <c r="E94" s="123" t="s">
        <v>87</v>
      </c>
      <c r="F94" s="128"/>
      <c r="G94" s="36">
        <v>2000</v>
      </c>
      <c r="H94" s="48">
        <f t="shared" ref="H94:H111" si="10">(F94*G94)</f>
        <v>0</v>
      </c>
      <c r="I94" s="49"/>
      <c r="J94" s="50"/>
      <c r="K94" s="51"/>
      <c r="L94" s="62"/>
      <c r="M94" s="16"/>
      <c r="N94" s="16"/>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236" t="s">
        <v>89</v>
      </c>
      <c r="B95" s="237"/>
      <c r="C95" s="237"/>
      <c r="D95" s="237"/>
      <c r="E95" s="123" t="s">
        <v>87</v>
      </c>
      <c r="F95" s="128"/>
      <c r="G95" s="36">
        <v>7000</v>
      </c>
      <c r="H95" s="48">
        <f t="shared" si="10"/>
        <v>0</v>
      </c>
      <c r="I95" s="49"/>
      <c r="J95" s="50"/>
      <c r="K95" s="51"/>
      <c r="L95" s="62"/>
      <c r="M95" s="16"/>
      <c r="N95" s="16"/>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236" t="s">
        <v>90</v>
      </c>
      <c r="B96" s="237"/>
      <c r="C96" s="237"/>
      <c r="D96" s="237"/>
      <c r="E96" s="123" t="s">
        <v>87</v>
      </c>
      <c r="F96" s="128"/>
      <c r="G96" s="36">
        <v>15200</v>
      </c>
      <c r="H96" s="48">
        <f t="shared" si="10"/>
        <v>0</v>
      </c>
      <c r="I96" s="49"/>
      <c r="J96" s="50"/>
      <c r="K96" s="51"/>
      <c r="L96" s="62"/>
      <c r="M96" s="16"/>
      <c r="N96" s="16"/>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247" t="s">
        <v>91</v>
      </c>
      <c r="B97" s="248"/>
      <c r="C97" s="248"/>
      <c r="D97" s="248"/>
      <c r="E97" s="52" t="s">
        <v>87</v>
      </c>
      <c r="F97" s="128"/>
      <c r="G97" s="53">
        <v>2200</v>
      </c>
      <c r="H97" s="54">
        <f t="shared" si="10"/>
        <v>0</v>
      </c>
      <c r="I97" s="55"/>
      <c r="J97" s="50"/>
      <c r="K97" s="51"/>
      <c r="L97" s="62"/>
      <c r="M97" s="16"/>
      <c r="N97" s="16"/>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236" t="s">
        <v>92</v>
      </c>
      <c r="B98" s="237"/>
      <c r="C98" s="237"/>
      <c r="D98" s="237"/>
      <c r="E98" s="123" t="s">
        <v>87</v>
      </c>
      <c r="F98" s="128"/>
      <c r="G98" s="36">
        <v>2000</v>
      </c>
      <c r="H98" s="48">
        <f t="shared" si="10"/>
        <v>0</v>
      </c>
      <c r="I98" s="49"/>
      <c r="J98" s="50"/>
      <c r="K98" s="51"/>
      <c r="L98" s="62"/>
      <c r="M98" s="16"/>
      <c r="N98" s="16"/>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247" t="s">
        <v>93</v>
      </c>
      <c r="B99" s="248"/>
      <c r="C99" s="248"/>
      <c r="D99" s="248"/>
      <c r="E99" s="52" t="s">
        <v>87</v>
      </c>
      <c r="F99" s="128"/>
      <c r="G99" s="53">
        <v>2500</v>
      </c>
      <c r="H99" s="54">
        <f t="shared" si="10"/>
        <v>0</v>
      </c>
      <c r="I99" s="55"/>
      <c r="J99" s="50"/>
      <c r="K99" s="51"/>
      <c r="L99" s="62"/>
      <c r="M99" s="16"/>
      <c r="N99" s="16"/>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236" t="s">
        <v>94</v>
      </c>
      <c r="B100" s="237"/>
      <c r="C100" s="237"/>
      <c r="D100" s="237"/>
      <c r="E100" s="123" t="s">
        <v>87</v>
      </c>
      <c r="F100" s="128"/>
      <c r="G100" s="36">
        <v>1600</v>
      </c>
      <c r="H100" s="48">
        <f t="shared" si="10"/>
        <v>0</v>
      </c>
      <c r="I100" s="49"/>
      <c r="J100" s="50"/>
      <c r="K100" s="51"/>
      <c r="L100" s="62"/>
      <c r="M100" s="16"/>
      <c r="N100" s="16"/>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249" t="s">
        <v>95</v>
      </c>
      <c r="B101" s="250"/>
      <c r="C101" s="250"/>
      <c r="D101" s="250"/>
      <c r="E101" s="56" t="s">
        <v>87</v>
      </c>
      <c r="F101" s="128"/>
      <c r="G101" s="57">
        <v>1100</v>
      </c>
      <c r="H101" s="58">
        <f t="shared" si="10"/>
        <v>0</v>
      </c>
      <c r="I101" s="49"/>
      <c r="J101" s="50"/>
      <c r="K101" s="51"/>
      <c r="L101" s="62"/>
      <c r="M101" s="16"/>
      <c r="N101" s="16"/>
      <c r="O101" s="16"/>
      <c r="P101" s="16"/>
      <c r="Q101" s="16"/>
      <c r="R101" s="16"/>
      <c r="S101" s="16"/>
      <c r="T101" s="16"/>
      <c r="U101" s="16"/>
      <c r="V101" s="16"/>
      <c r="W101" s="16"/>
      <c r="X101" s="16"/>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236" t="s">
        <v>96</v>
      </c>
      <c r="B102" s="237"/>
      <c r="C102" s="237"/>
      <c r="D102" s="237"/>
      <c r="E102" s="123" t="s">
        <v>87</v>
      </c>
      <c r="F102" s="128"/>
      <c r="G102" s="36">
        <v>2700</v>
      </c>
      <c r="H102" s="48">
        <f t="shared" si="10"/>
        <v>0</v>
      </c>
      <c r="I102" s="59"/>
      <c r="J102" s="50"/>
      <c r="K102" s="51"/>
      <c r="L102" s="62"/>
      <c r="M102" s="16"/>
      <c r="N102" s="16"/>
      <c r="O102" s="16"/>
      <c r="P102" s="16"/>
      <c r="Q102" s="16"/>
      <c r="R102" s="16"/>
      <c r="S102" s="16"/>
      <c r="T102" s="16"/>
      <c r="U102" s="16"/>
      <c r="V102" s="16"/>
      <c r="W102" s="16"/>
      <c r="X102" s="16"/>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238" t="s">
        <v>97</v>
      </c>
      <c r="B103" s="239"/>
      <c r="C103" s="239"/>
      <c r="D103" s="240"/>
      <c r="E103" s="123" t="s">
        <v>87</v>
      </c>
      <c r="F103" s="128"/>
      <c r="G103" s="36">
        <v>2500</v>
      </c>
      <c r="H103" s="48">
        <f t="shared" si="10"/>
        <v>0</v>
      </c>
      <c r="I103" s="59"/>
      <c r="J103" s="50"/>
      <c r="K103" s="51"/>
      <c r="L103" s="62"/>
      <c r="M103" s="16"/>
      <c r="N103" s="16"/>
      <c r="O103" s="16"/>
      <c r="P103" s="16"/>
      <c r="Q103" s="16"/>
      <c r="R103" s="16"/>
      <c r="S103" s="16"/>
      <c r="T103" s="16"/>
      <c r="U103" s="16"/>
      <c r="V103" s="16"/>
      <c r="W103" s="16"/>
      <c r="X103" s="16"/>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236" t="s">
        <v>98</v>
      </c>
      <c r="B104" s="237"/>
      <c r="C104" s="237"/>
      <c r="D104" s="237"/>
      <c r="E104" s="123" t="s">
        <v>87</v>
      </c>
      <c r="F104" s="128"/>
      <c r="G104" s="36">
        <v>13373</v>
      </c>
      <c r="H104" s="48">
        <f t="shared" si="10"/>
        <v>0</v>
      </c>
      <c r="I104" s="59"/>
      <c r="J104" s="50"/>
      <c r="K104" s="51"/>
      <c r="L104" s="62"/>
      <c r="M104" s="16"/>
      <c r="N104" s="16"/>
      <c r="O104" s="16"/>
      <c r="P104" s="16"/>
      <c r="Q104" s="16"/>
      <c r="R104" s="16"/>
      <c r="S104" s="16"/>
      <c r="T104" s="16"/>
      <c r="U104" s="16"/>
      <c r="V104" s="16"/>
      <c r="W104" s="16"/>
      <c r="X104" s="16"/>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238" t="s">
        <v>99</v>
      </c>
      <c r="B105" s="239"/>
      <c r="C105" s="239"/>
      <c r="D105" s="240"/>
      <c r="E105" s="123" t="s">
        <v>87</v>
      </c>
      <c r="F105" s="128"/>
      <c r="G105" s="36">
        <v>800</v>
      </c>
      <c r="H105" s="48">
        <f t="shared" si="10"/>
        <v>0</v>
      </c>
      <c r="I105" s="59"/>
      <c r="J105" s="50"/>
      <c r="K105" s="51"/>
      <c r="L105" s="62"/>
      <c r="M105" s="16"/>
      <c r="N105" s="16"/>
      <c r="O105" s="16"/>
      <c r="P105" s="16"/>
      <c r="Q105" s="16"/>
      <c r="R105" s="16"/>
      <c r="S105" s="16"/>
      <c r="T105" s="16"/>
      <c r="U105" s="16"/>
      <c r="V105" s="16"/>
      <c r="W105" s="16"/>
      <c r="X105" s="16"/>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251" t="s">
        <v>100</v>
      </c>
      <c r="B106" s="252"/>
      <c r="C106" s="252"/>
      <c r="D106" s="252"/>
      <c r="E106" s="4" t="s">
        <v>87</v>
      </c>
      <c r="F106" s="128"/>
      <c r="G106" s="31">
        <v>1900</v>
      </c>
      <c r="H106" s="60">
        <f t="shared" si="10"/>
        <v>0</v>
      </c>
      <c r="I106" s="61"/>
      <c r="J106" s="50"/>
      <c r="K106" s="51"/>
      <c r="L106" s="62"/>
      <c r="M106" s="16"/>
      <c r="N106" s="16"/>
      <c r="O106" s="16"/>
      <c r="P106" s="16"/>
      <c r="Q106" s="16"/>
      <c r="R106" s="16"/>
      <c r="S106" s="16"/>
      <c r="T106" s="16"/>
      <c r="U106" s="16"/>
      <c r="V106" s="16"/>
      <c r="W106" s="16"/>
      <c r="X106" s="16"/>
      <c r="Y106" s="16"/>
      <c r="Z106" s="17"/>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row>
    <row r="107" spans="1:72" ht="15.75">
      <c r="A107" s="236" t="s">
        <v>101</v>
      </c>
      <c r="B107" s="237"/>
      <c r="C107" s="237"/>
      <c r="D107" s="237"/>
      <c r="E107" s="123" t="s">
        <v>87</v>
      </c>
      <c r="F107" s="128"/>
      <c r="G107" s="36">
        <v>2000</v>
      </c>
      <c r="H107" s="48">
        <f t="shared" si="10"/>
        <v>0</v>
      </c>
      <c r="I107" s="59"/>
      <c r="J107" s="50"/>
      <c r="K107" s="51"/>
      <c r="L107" s="62"/>
      <c r="M107" s="16"/>
      <c r="N107" s="16"/>
      <c r="O107" s="16"/>
      <c r="P107" s="16"/>
      <c r="Q107" s="16"/>
      <c r="R107" s="16"/>
      <c r="S107" s="16"/>
      <c r="T107" s="16"/>
      <c r="U107" s="16"/>
      <c r="V107" s="16"/>
      <c r="W107" s="16"/>
      <c r="X107" s="16"/>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236" t="s">
        <v>102</v>
      </c>
      <c r="B108" s="237"/>
      <c r="C108" s="237"/>
      <c r="D108" s="237"/>
      <c r="E108" s="123" t="s">
        <v>87</v>
      </c>
      <c r="F108" s="128"/>
      <c r="G108" s="36">
        <v>200</v>
      </c>
      <c r="H108" s="48">
        <f t="shared" si="10"/>
        <v>0</v>
      </c>
      <c r="I108" s="59"/>
      <c r="J108" s="50"/>
      <c r="K108" s="51"/>
      <c r="L108" s="62"/>
      <c r="M108" s="16"/>
      <c r="N108" s="16"/>
      <c r="O108" s="16"/>
      <c r="P108" s="16"/>
      <c r="Q108" s="16"/>
      <c r="R108" s="16"/>
      <c r="S108" s="16"/>
      <c r="T108" s="16"/>
      <c r="U108" s="16"/>
      <c r="V108" s="16"/>
      <c r="W108" s="16"/>
      <c r="X108" s="16"/>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238" t="s">
        <v>103</v>
      </c>
      <c r="B109" s="239"/>
      <c r="C109" s="239"/>
      <c r="D109" s="240"/>
      <c r="E109" s="123" t="s">
        <v>87</v>
      </c>
      <c r="F109" s="128"/>
      <c r="G109" s="36">
        <v>1100</v>
      </c>
      <c r="H109" s="48">
        <f t="shared" si="10"/>
        <v>0</v>
      </c>
      <c r="I109" s="59"/>
      <c r="J109" s="50"/>
      <c r="K109" s="51"/>
      <c r="L109" s="62"/>
      <c r="M109" s="16"/>
      <c r="N109" s="16"/>
      <c r="O109" s="16"/>
      <c r="P109" s="16"/>
      <c r="Q109" s="16"/>
      <c r="R109" s="16"/>
      <c r="S109" s="16"/>
      <c r="T109" s="16"/>
      <c r="U109" s="16"/>
      <c r="V109" s="16"/>
      <c r="W109" s="16"/>
      <c r="X109" s="16"/>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241" t="s">
        <v>104</v>
      </c>
      <c r="B110" s="241"/>
      <c r="C110" s="241"/>
      <c r="D110" s="241"/>
      <c r="E110" s="63" t="s">
        <v>87</v>
      </c>
      <c r="F110" s="128"/>
      <c r="G110" s="36">
        <v>2200</v>
      </c>
      <c r="H110" s="48">
        <f t="shared" si="10"/>
        <v>0</v>
      </c>
      <c r="I110" s="59"/>
      <c r="J110" s="50"/>
      <c r="K110" s="51"/>
      <c r="L110" s="62"/>
      <c r="M110" s="16"/>
      <c r="N110" s="16"/>
      <c r="O110" s="16"/>
      <c r="P110" s="16"/>
      <c r="Q110" s="16"/>
      <c r="R110" s="16"/>
      <c r="S110" s="16"/>
      <c r="T110" s="16"/>
      <c r="U110" s="16"/>
      <c r="V110" s="16"/>
      <c r="W110" s="16"/>
      <c r="X110" s="16"/>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242" t="s">
        <v>105</v>
      </c>
      <c r="B111" s="243"/>
      <c r="C111" s="243"/>
      <c r="D111" s="244"/>
      <c r="E111" s="4" t="s">
        <v>87</v>
      </c>
      <c r="F111" s="128"/>
      <c r="G111" s="31">
        <v>1420</v>
      </c>
      <c r="H111" s="60">
        <f t="shared" si="10"/>
        <v>0</v>
      </c>
      <c r="I111" s="64"/>
      <c r="J111" s="50"/>
      <c r="K111" s="51"/>
      <c r="L111" s="62"/>
      <c r="M111" s="16"/>
      <c r="N111" s="16"/>
      <c r="O111" s="16"/>
      <c r="P111" s="16"/>
      <c r="Q111" s="16"/>
      <c r="R111" s="16"/>
      <c r="S111" s="16"/>
      <c r="T111" s="16"/>
      <c r="U111" s="16"/>
      <c r="V111" s="16"/>
      <c r="W111" s="16"/>
      <c r="X111" s="16"/>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6.5" thickBot="1">
      <c r="A112" s="236" t="s">
        <v>106</v>
      </c>
      <c r="B112" s="237"/>
      <c r="C112" s="237"/>
      <c r="D112" s="237"/>
      <c r="E112" s="123" t="s">
        <v>87</v>
      </c>
      <c r="F112" s="128"/>
      <c r="G112" s="36">
        <v>383.5</v>
      </c>
      <c r="H112" s="99">
        <f>(F112*G112)</f>
        <v>0</v>
      </c>
      <c r="I112" s="65"/>
      <c r="J112" s="66"/>
      <c r="K112" s="67"/>
      <c r="L112" s="62"/>
      <c r="M112" s="16"/>
      <c r="N112" s="16"/>
      <c r="O112" s="16"/>
      <c r="P112" s="16"/>
      <c r="Q112" s="16"/>
      <c r="R112" s="16"/>
      <c r="S112" s="16"/>
      <c r="T112" s="16"/>
      <c r="U112" s="16"/>
      <c r="V112" s="16"/>
      <c r="W112" s="16"/>
      <c r="X112" s="16"/>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6.5" thickBot="1">
      <c r="A113" s="16"/>
      <c r="B113" s="16"/>
      <c r="C113" s="16"/>
      <c r="D113" s="16"/>
      <c r="E113" s="16"/>
      <c r="F113" s="18"/>
      <c r="G113" s="125" t="s">
        <v>107</v>
      </c>
      <c r="H113" s="110">
        <f>SUM(H93:H112)</f>
        <v>0</v>
      </c>
      <c r="I113" s="68"/>
      <c r="J113" s="69"/>
      <c r="K113" s="70"/>
      <c r="L113" s="135"/>
      <c r="M113" s="7"/>
      <c r="N113" s="7"/>
      <c r="O113" s="16"/>
      <c r="P113" s="16"/>
      <c r="Q113" s="16"/>
      <c r="R113" s="16"/>
      <c r="S113" s="16"/>
      <c r="T113" s="16"/>
      <c r="U113" s="16"/>
      <c r="V113" s="16"/>
      <c r="W113" s="16"/>
      <c r="X113" s="16"/>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6"/>
      <c r="B114" s="16"/>
      <c r="C114" s="16"/>
      <c r="D114" s="16"/>
      <c r="E114" s="16"/>
      <c r="F114" s="7"/>
      <c r="G114" s="38"/>
      <c r="H114" s="22"/>
      <c r="I114" s="71"/>
      <c r="J114" s="18"/>
      <c r="K114" s="137"/>
      <c r="L114" s="136"/>
      <c r="M114" s="7"/>
      <c r="N114" s="7"/>
      <c r="O114" s="16"/>
      <c r="P114" s="16"/>
      <c r="Q114" s="16"/>
      <c r="R114" s="16"/>
      <c r="S114" s="16"/>
      <c r="T114" s="16"/>
      <c r="U114" s="16"/>
      <c r="V114" s="16"/>
      <c r="W114" s="16"/>
      <c r="X114" s="16"/>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6"/>
      <c r="B115" s="16"/>
      <c r="C115" s="16"/>
      <c r="D115" s="16"/>
      <c r="E115" s="138">
        <v>0</v>
      </c>
      <c r="F115" s="7"/>
      <c r="G115" s="38"/>
      <c r="H115" s="142">
        <f>+E115</f>
        <v>0</v>
      </c>
      <c r="I115" s="245" t="s">
        <v>130</v>
      </c>
      <c r="J115" s="230" t="s">
        <v>108</v>
      </c>
      <c r="K115" s="232"/>
      <c r="L115" s="16"/>
      <c r="M115" s="7"/>
      <c r="N115" s="233"/>
      <c r="O115" s="16"/>
      <c r="P115" s="16"/>
      <c r="Q115" s="16"/>
      <c r="R115" s="16"/>
      <c r="S115" s="16"/>
      <c r="T115" s="16"/>
      <c r="U115" s="16"/>
      <c r="V115" s="16"/>
      <c r="W115" s="16"/>
      <c r="X115" s="16"/>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6"/>
      <c r="B116" s="16"/>
      <c r="C116" s="16"/>
      <c r="D116" s="16"/>
      <c r="E116" s="16"/>
      <c r="F116" s="234" t="s">
        <v>109</v>
      </c>
      <c r="G116" s="235"/>
      <c r="H116" s="73">
        <f>H90+H113</f>
        <v>145411.60999999999</v>
      </c>
      <c r="I116" s="246"/>
      <c r="J116" s="231"/>
      <c r="K116" s="232"/>
      <c r="L116" s="16"/>
      <c r="M116" s="7"/>
      <c r="N116" s="233"/>
      <c r="O116" s="16"/>
      <c r="P116" s="16"/>
      <c r="Q116" s="16"/>
      <c r="R116" s="16"/>
      <c r="S116" s="16"/>
      <c r="T116" s="16"/>
      <c r="U116" s="16"/>
      <c r="V116" s="16"/>
      <c r="W116" s="16"/>
      <c r="X116" s="16"/>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6"/>
      <c r="B117" s="16">
        <f>1.13*1.15</f>
        <v>1.2994999999999999</v>
      </c>
      <c r="C117" s="16"/>
      <c r="D117" s="16" t="s">
        <v>173</v>
      </c>
      <c r="E117" s="27"/>
      <c r="F117" s="74" t="s">
        <v>110</v>
      </c>
      <c r="G117" s="172">
        <v>1.1000000000000001</v>
      </c>
      <c r="H117" s="116">
        <f>H116*G117-H116</f>
        <v>14541.161000000022</v>
      </c>
      <c r="I117" s="115">
        <f>+(H124-K123)*0.23</f>
        <v>-14808.157916239992</v>
      </c>
      <c r="J117" s="117">
        <f>H117-M123</f>
        <v>44029.145822000006</v>
      </c>
      <c r="K117" s="9"/>
      <c r="L117" s="9"/>
      <c r="M117" s="9"/>
      <c r="N117" s="126" t="s">
        <v>171</v>
      </c>
      <c r="O117" s="126"/>
      <c r="P117" s="16"/>
      <c r="Q117" s="16"/>
      <c r="R117" s="16"/>
      <c r="S117" s="16"/>
      <c r="T117" s="16"/>
      <c r="U117" s="16"/>
      <c r="V117" s="16"/>
      <c r="W117" s="16"/>
      <c r="X117" s="16"/>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6"/>
      <c r="B118" s="16"/>
      <c r="C118" s="16"/>
      <c r="D118" s="16"/>
      <c r="E118" s="27"/>
      <c r="F118" s="77" t="s">
        <v>111</v>
      </c>
      <c r="G118" s="78"/>
      <c r="H118" s="13">
        <f>H116+H117</f>
        <v>159952.77100000001</v>
      </c>
      <c r="I118" s="20"/>
      <c r="J118" s="79"/>
      <c r="K118" s="22"/>
      <c r="L118" s="22"/>
      <c r="M118" s="7"/>
      <c r="N118" s="126"/>
      <c r="O118" s="126"/>
      <c r="P118" s="16"/>
      <c r="Q118" s="16"/>
      <c r="R118" s="16"/>
      <c r="S118" s="16"/>
      <c r="T118" s="16"/>
      <c r="U118" s="16"/>
      <c r="V118" s="16"/>
      <c r="W118" s="16"/>
      <c r="X118" s="16"/>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A119" s="16"/>
      <c r="B119" s="16"/>
      <c r="C119" s="16"/>
      <c r="D119" s="16"/>
      <c r="E119" s="27"/>
      <c r="F119" s="124" t="s">
        <v>113</v>
      </c>
      <c r="G119" s="82">
        <v>0.06</v>
      </c>
      <c r="H119" s="13">
        <f>H118*G119</f>
        <v>9597.16626</v>
      </c>
      <c r="I119" s="83"/>
      <c r="J119" s="80"/>
      <c r="K119" s="81" t="s">
        <v>112</v>
      </c>
      <c r="L119" s="111" t="s">
        <v>131</v>
      </c>
      <c r="M119" s="7"/>
      <c r="N119" s="135"/>
      <c r="O119" s="16"/>
      <c r="P119" s="16"/>
      <c r="Q119" s="16"/>
      <c r="R119" s="16"/>
      <c r="S119" s="16"/>
      <c r="T119" s="16"/>
      <c r="U119" s="16"/>
      <c r="V119" s="16"/>
      <c r="W119" s="16"/>
      <c r="X119" s="16"/>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A120" s="16"/>
      <c r="B120" s="16"/>
      <c r="C120" s="16"/>
      <c r="D120" s="16"/>
      <c r="E120" s="27"/>
      <c r="F120" s="4" t="s">
        <v>115</v>
      </c>
      <c r="G120" s="77"/>
      <c r="H120" s="13">
        <f>H118+H119</f>
        <v>169549.93726000001</v>
      </c>
      <c r="I120" s="80"/>
      <c r="J120" s="80" t="s">
        <v>114</v>
      </c>
      <c r="K120" s="6">
        <f>+H30</f>
        <v>122431.61</v>
      </c>
      <c r="L120" s="112"/>
      <c r="M120" s="135"/>
      <c r="N120" s="7"/>
      <c r="O120" s="16"/>
      <c r="P120" s="16"/>
      <c r="Q120" s="16"/>
      <c r="R120" s="16"/>
      <c r="S120" s="16"/>
      <c r="T120" s="16"/>
      <c r="U120" s="16"/>
      <c r="V120" s="16"/>
      <c r="W120" s="16"/>
      <c r="X120" s="16"/>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row r="121" spans="1:72" ht="15.75">
      <c r="A121" s="16"/>
      <c r="B121" s="16"/>
      <c r="C121" s="16"/>
      <c r="D121" s="16"/>
      <c r="E121" s="170">
        <v>0.27500000000000002</v>
      </c>
      <c r="F121" s="124" t="s">
        <v>117</v>
      </c>
      <c r="G121" s="82">
        <v>0.2</v>
      </c>
      <c r="H121" s="13">
        <f>H120*G121</f>
        <v>33909.987452000001</v>
      </c>
      <c r="I121" s="80"/>
      <c r="J121" s="80" t="s">
        <v>116</v>
      </c>
      <c r="K121" s="6">
        <f>H58</f>
        <v>0</v>
      </c>
      <c r="L121" s="112"/>
      <c r="M121" s="135"/>
      <c r="N121" s="7"/>
      <c r="O121" s="16"/>
      <c r="P121" s="16"/>
      <c r="Q121" s="16"/>
      <c r="R121" s="16"/>
      <c r="S121" s="16"/>
      <c r="T121" s="16"/>
      <c r="U121" s="16"/>
      <c r="V121" s="16"/>
      <c r="W121" s="16"/>
      <c r="X121" s="16"/>
      <c r="Y121" s="1"/>
      <c r="Z121" s="120"/>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row>
    <row r="122" spans="1:72" ht="15.75">
      <c r="A122" s="16"/>
      <c r="B122" s="16"/>
      <c r="C122" s="16"/>
      <c r="D122" s="16"/>
      <c r="E122" s="16"/>
      <c r="F122" s="124" t="s">
        <v>119</v>
      </c>
      <c r="G122" s="74"/>
      <c r="H122" s="85">
        <f>H120+H121</f>
        <v>203459.92471200001</v>
      </c>
      <c r="I122" s="13"/>
      <c r="J122" s="80" t="s">
        <v>118</v>
      </c>
      <c r="K122" s="6">
        <f>H90-H60</f>
        <v>145411.60999999999</v>
      </c>
      <c r="L122" s="112"/>
      <c r="M122" s="84" t="s">
        <v>127</v>
      </c>
      <c r="N122" s="7"/>
      <c r="O122" s="16"/>
      <c r="P122" s="16"/>
      <c r="Q122" s="16"/>
      <c r="R122" s="16"/>
      <c r="S122" s="16"/>
      <c r="T122" s="16"/>
      <c r="U122" s="16"/>
      <c r="V122" s="16"/>
      <c r="W122" s="16"/>
      <c r="X122" s="16"/>
      <c r="Y122" s="1"/>
      <c r="Z122" s="120"/>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row>
    <row r="123" spans="1:72" ht="15.75">
      <c r="A123" s="16"/>
      <c r="B123" s="16"/>
      <c r="C123" s="16"/>
      <c r="D123" s="16"/>
      <c r="E123" s="16"/>
      <c r="F123" s="124"/>
      <c r="G123" s="87"/>
      <c r="H123" s="13"/>
      <c r="I123" s="88" t="s">
        <v>120</v>
      </c>
      <c r="J123" s="86" t="s">
        <v>56</v>
      </c>
      <c r="K123" s="6">
        <f>SUM(K120:K122)</f>
        <v>267843.21999999997</v>
      </c>
      <c r="L123" s="113">
        <f>H122-H121</f>
        <v>169549.93726000001</v>
      </c>
      <c r="M123" s="114">
        <f>+(L123-K123)*0.3</f>
        <v>-29487.984821999988</v>
      </c>
      <c r="N123" s="7"/>
      <c r="O123" s="16"/>
      <c r="P123" s="16"/>
      <c r="Q123" s="16"/>
      <c r="R123" s="16"/>
      <c r="S123" s="16"/>
      <c r="T123" s="16"/>
      <c r="U123" s="16"/>
      <c r="V123" s="16"/>
      <c r="W123" s="16"/>
      <c r="X123" s="16"/>
      <c r="Y123" s="1"/>
      <c r="Z123" s="120"/>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row>
    <row r="124" spans="1:72" ht="15.75">
      <c r="A124" s="16"/>
      <c r="B124" s="16" t="s">
        <v>121</v>
      </c>
      <c r="C124" s="16"/>
      <c r="D124" s="16"/>
      <c r="E124" s="16"/>
      <c r="F124" s="124" t="s">
        <v>126</v>
      </c>
      <c r="G124" s="90"/>
      <c r="H124" s="98">
        <f>H122+H123</f>
        <v>203459.92471200001</v>
      </c>
      <c r="I124" s="13"/>
      <c r="J124" s="89">
        <f>H122/H116</f>
        <v>1.3992000000000002</v>
      </c>
      <c r="K124" s="7"/>
      <c r="L124" s="7"/>
      <c r="M124" s="23"/>
      <c r="N124" s="7"/>
      <c r="O124" s="16"/>
      <c r="P124" s="16"/>
      <c r="Q124" s="16"/>
      <c r="R124" s="16"/>
      <c r="S124" s="16"/>
      <c r="T124" s="16"/>
      <c r="U124" s="16"/>
      <c r="V124" s="16"/>
      <c r="W124" s="16"/>
      <c r="X124" s="16"/>
      <c r="Y124" s="1"/>
      <c r="Z124" s="120"/>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row>
    <row r="125" spans="1:72" ht="15.75">
      <c r="A125" s="16"/>
      <c r="B125" s="139" t="s">
        <v>172</v>
      </c>
      <c r="C125" s="139" t="s">
        <v>123</v>
      </c>
      <c r="D125" s="140" t="s">
        <v>124</v>
      </c>
      <c r="E125" s="132"/>
      <c r="F125" s="7"/>
      <c r="G125" s="92"/>
      <c r="H125" s="9"/>
      <c r="I125" s="7"/>
      <c r="J125" s="7"/>
      <c r="K125" s="7"/>
      <c r="L125" s="7"/>
      <c r="M125" s="9"/>
      <c r="N125" s="91"/>
      <c r="O125" s="16"/>
      <c r="P125" s="16"/>
      <c r="Q125" s="16"/>
      <c r="R125" s="16"/>
      <c r="S125" s="16"/>
      <c r="T125" s="16"/>
      <c r="U125" s="16"/>
      <c r="V125" s="16"/>
      <c r="W125" s="16"/>
      <c r="X125" s="16"/>
      <c r="Y125" s="1"/>
      <c r="Z125" s="120"/>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row>
    <row r="126" spans="1:72" ht="15.75">
      <c r="A126" s="16"/>
      <c r="B126" s="141">
        <v>0.27500000000000002</v>
      </c>
      <c r="C126" s="141">
        <v>0.05</v>
      </c>
      <c r="D126" s="171">
        <f>1.275*1.05</f>
        <v>1.3387499999999999</v>
      </c>
      <c r="E126" s="16"/>
      <c r="F126" s="92"/>
      <c r="G126" s="93"/>
      <c r="H126" s="9"/>
      <c r="I126" s="7"/>
      <c r="J126" s="7"/>
      <c r="K126" s="7"/>
      <c r="L126" s="7"/>
      <c r="M126" s="9"/>
      <c r="N126" s="7"/>
      <c r="O126" s="16"/>
      <c r="P126" s="16"/>
      <c r="Q126" s="16"/>
      <c r="R126" s="16"/>
      <c r="S126" s="16"/>
      <c r="T126" s="16"/>
      <c r="U126" s="16"/>
      <c r="V126" s="16"/>
      <c r="W126" s="16"/>
      <c r="X126" s="16"/>
      <c r="Y126" s="1"/>
      <c r="Z126" s="120"/>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row>
    <row r="127" spans="1:72" ht="15.75">
      <c r="A127" s="16"/>
      <c r="B127" s="16"/>
      <c r="C127" s="16"/>
      <c r="D127" s="170">
        <v>0.33879999999999999</v>
      </c>
      <c r="E127" s="16"/>
      <c r="F127" s="23"/>
      <c r="G127" s="94"/>
      <c r="H127" s="93"/>
      <c r="I127" s="27"/>
      <c r="J127" s="7"/>
      <c r="K127" s="7"/>
      <c r="L127" s="7"/>
      <c r="M127" s="7"/>
      <c r="N127" s="7"/>
      <c r="O127" s="16"/>
      <c r="P127" s="16"/>
      <c r="Q127" s="16"/>
      <c r="R127" s="16"/>
      <c r="S127" s="16"/>
      <c r="T127" s="16"/>
      <c r="U127" s="16"/>
      <c r="V127" s="16"/>
      <c r="W127" s="16"/>
      <c r="X127" s="16"/>
      <c r="Y127" s="1"/>
      <c r="Z127" s="120"/>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row>
    <row r="128" spans="1:72" ht="15.75">
      <c r="A128" s="1"/>
      <c r="B128" s="1"/>
      <c r="C128" s="1"/>
      <c r="D128" s="1"/>
      <c r="E128" s="1"/>
      <c r="F128" s="23"/>
      <c r="G128" s="94"/>
      <c r="H128" s="93"/>
      <c r="I128" s="95"/>
      <c r="J128" s="18"/>
      <c r="K128" s="18"/>
      <c r="L128" s="18"/>
      <c r="M128" s="18"/>
      <c r="N128" s="18"/>
      <c r="O128" s="1"/>
      <c r="P128" s="1"/>
      <c r="Q128" s="1"/>
      <c r="R128" s="1"/>
      <c r="S128" s="1"/>
      <c r="T128" s="1"/>
      <c r="U128" s="1"/>
      <c r="V128" s="1"/>
      <c r="W128" s="1"/>
      <c r="X128" s="1"/>
      <c r="Y128" s="1"/>
      <c r="Z128" s="120"/>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row>
    <row r="129" spans="1:72" ht="15.75">
      <c r="A129" s="1"/>
      <c r="B129" s="1"/>
      <c r="C129" s="1"/>
      <c r="D129" s="1"/>
      <c r="E129" s="1"/>
      <c r="F129" s="23"/>
      <c r="G129" s="76"/>
      <c r="H129" s="76"/>
      <c r="I129" s="18"/>
      <c r="J129" s="18"/>
      <c r="K129" s="18"/>
      <c r="L129" s="18"/>
      <c r="M129" s="18"/>
      <c r="N129" s="18"/>
      <c r="O129" s="1"/>
      <c r="P129" s="1"/>
      <c r="Q129" s="1"/>
      <c r="R129" s="1"/>
      <c r="S129" s="1"/>
      <c r="T129" s="1"/>
      <c r="U129" s="1"/>
      <c r="V129" s="1"/>
      <c r="W129" s="1"/>
      <c r="X129" s="1"/>
      <c r="Y129" s="1"/>
      <c r="Z129" s="120"/>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row>
    <row r="130" spans="1:72" ht="15.75">
      <c r="A130" s="1"/>
      <c r="B130" s="1"/>
      <c r="C130" s="1"/>
      <c r="D130" s="1"/>
      <c r="E130" s="1"/>
      <c r="F130" s="23"/>
      <c r="G130" s="5"/>
      <c r="H130" s="1"/>
      <c r="I130" s="1"/>
      <c r="J130" s="18"/>
      <c r="K130" s="18"/>
      <c r="L130" s="18"/>
      <c r="M130" s="18"/>
      <c r="N130" s="18"/>
      <c r="O130" s="1"/>
      <c r="P130" s="1"/>
      <c r="Q130" s="1"/>
      <c r="R130" s="1"/>
      <c r="S130" s="1"/>
      <c r="T130" s="1"/>
      <c r="U130" s="1"/>
      <c r="V130" s="1"/>
      <c r="W130" s="1"/>
      <c r="X130" s="1"/>
      <c r="Y130" s="1"/>
      <c r="Z130" s="120"/>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row>
    <row r="131" spans="1:72" ht="15.75">
      <c r="A131" s="1"/>
      <c r="B131" s="1"/>
      <c r="C131" s="1"/>
      <c r="D131" s="1"/>
      <c r="E131" s="1"/>
      <c r="F131" s="1"/>
      <c r="G131" s="18"/>
      <c r="H131" s="41"/>
      <c r="I131" s="1"/>
      <c r="J131" s="1"/>
      <c r="K131" s="1"/>
      <c r="L131" s="1"/>
      <c r="M131" s="1"/>
      <c r="N131" s="1"/>
      <c r="O131" s="1"/>
      <c r="P131" s="1"/>
      <c r="Q131" s="1"/>
      <c r="R131" s="1"/>
      <c r="S131" s="1"/>
      <c r="T131" s="1"/>
      <c r="U131" s="1"/>
      <c r="V131" s="1"/>
      <c r="W131" s="1"/>
      <c r="X131" s="1"/>
      <c r="Y131" s="1"/>
      <c r="Z131" s="120"/>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row>
    <row r="132" spans="1:72" ht="15.75">
      <c r="A132" s="1"/>
      <c r="B132" s="1"/>
      <c r="C132" s="96"/>
      <c r="D132" s="1"/>
      <c r="E132" s="1"/>
      <c r="F132" s="1"/>
      <c r="G132" s="1"/>
      <c r="H132" s="1"/>
      <c r="I132" s="1"/>
      <c r="J132" s="1"/>
      <c r="K132" s="1"/>
      <c r="L132" s="1"/>
      <c r="M132" s="1"/>
      <c r="N132" s="1"/>
      <c r="O132" s="1"/>
      <c r="P132" s="1"/>
      <c r="Q132" s="1"/>
      <c r="R132" s="1"/>
      <c r="S132" s="1"/>
      <c r="T132" s="1"/>
      <c r="U132" s="1"/>
      <c r="V132" s="1"/>
      <c r="W132" s="1"/>
      <c r="X132" s="1"/>
      <c r="Y132" s="1"/>
      <c r="Z132" s="120"/>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row>
    <row r="133" spans="1:72" ht="15.75">
      <c r="A133" s="1"/>
      <c r="B133" s="1"/>
      <c r="C133" s="96"/>
      <c r="D133" s="1"/>
      <c r="E133" s="1"/>
      <c r="F133" s="1"/>
      <c r="G133" s="18"/>
      <c r="H133" s="41"/>
      <c r="I133" s="1"/>
      <c r="J133" s="1"/>
      <c r="K133" s="1"/>
      <c r="L133" s="1"/>
      <c r="M133" s="1"/>
      <c r="N133" s="1"/>
      <c r="O133" s="1"/>
      <c r="P133" s="1"/>
      <c r="Q133" s="1"/>
      <c r="R133" s="1"/>
      <c r="S133" s="1"/>
      <c r="T133" s="1"/>
      <c r="U133" s="1"/>
      <c r="V133" s="1"/>
      <c r="W133" s="1"/>
      <c r="X133" s="1"/>
      <c r="Y133" s="1"/>
      <c r="Z133" s="120"/>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row>
    <row r="134" spans="1:72" ht="15.75">
      <c r="A134" s="1"/>
      <c r="B134" s="1"/>
      <c r="C134" s="96"/>
      <c r="D134" s="1"/>
      <c r="E134" s="1"/>
      <c r="F134" s="1"/>
      <c r="G134" s="1"/>
      <c r="H134" s="1"/>
      <c r="I134" s="1"/>
      <c r="J134" s="1"/>
      <c r="K134" s="1"/>
      <c r="L134" s="1"/>
      <c r="M134" s="1"/>
      <c r="N134" s="1"/>
      <c r="O134" s="1"/>
      <c r="P134" s="1"/>
      <c r="Q134" s="1"/>
      <c r="R134" s="1"/>
      <c r="S134" s="1"/>
      <c r="T134" s="1"/>
      <c r="U134" s="1"/>
      <c r="V134" s="1"/>
      <c r="W134" s="1"/>
      <c r="X134" s="1"/>
      <c r="Y134" s="1"/>
      <c r="Z134" s="120"/>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row>
    <row r="135" spans="1:72" ht="15.75">
      <c r="A135" s="1"/>
      <c r="B135" s="1"/>
      <c r="C135" s="96"/>
      <c r="D135" s="1"/>
      <c r="E135" s="1"/>
      <c r="F135" s="1"/>
      <c r="G135" s="1"/>
      <c r="H135" s="1"/>
      <c r="I135" s="1"/>
      <c r="J135" s="1"/>
      <c r="K135" s="1"/>
      <c r="L135" s="1"/>
      <c r="M135" s="1"/>
      <c r="N135" s="1"/>
      <c r="O135" s="1"/>
      <c r="P135" s="1"/>
      <c r="Q135" s="1"/>
      <c r="R135" s="1"/>
      <c r="S135" s="1"/>
      <c r="T135" s="1"/>
      <c r="U135" s="1"/>
      <c r="V135" s="1"/>
      <c r="W135" s="1"/>
      <c r="X135" s="1"/>
      <c r="Y135" s="1"/>
      <c r="Z135" s="120"/>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row>
    <row r="136" spans="1:72" ht="15.75">
      <c r="A136" s="1"/>
      <c r="B136" s="1"/>
      <c r="C136" s="40"/>
      <c r="D136" s="96"/>
      <c r="E136" s="96"/>
      <c r="F136" s="1"/>
      <c r="G136" s="1"/>
      <c r="H136" s="1"/>
      <c r="I136" s="1"/>
      <c r="J136" s="1"/>
      <c r="K136" s="1"/>
      <c r="L136" s="1"/>
      <c r="M136" s="1"/>
      <c r="N136" s="1"/>
      <c r="O136" s="1"/>
      <c r="P136" s="1"/>
      <c r="Q136" s="1"/>
      <c r="R136" s="1"/>
      <c r="S136" s="1"/>
      <c r="T136" s="1"/>
      <c r="U136" s="1"/>
      <c r="V136" s="1"/>
      <c r="W136" s="1"/>
      <c r="X136" s="1"/>
      <c r="Y136" s="1"/>
      <c r="Z136" s="120"/>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row>
    <row r="137" spans="1:72" ht="15.75">
      <c r="A137" s="1"/>
      <c r="B137" s="96"/>
      <c r="C137" s="1"/>
      <c r="D137" s="1"/>
      <c r="E137" s="1"/>
      <c r="F137" s="1"/>
      <c r="G137" s="1"/>
      <c r="H137" s="1"/>
      <c r="I137" s="1"/>
      <c r="J137" s="1"/>
      <c r="K137" s="1"/>
      <c r="L137" s="1"/>
      <c r="M137" s="1"/>
      <c r="N137" s="1"/>
      <c r="O137" s="1"/>
      <c r="P137" s="1"/>
      <c r="Q137" s="1"/>
      <c r="R137" s="1"/>
      <c r="S137" s="1"/>
      <c r="T137" s="1"/>
      <c r="U137" s="1"/>
      <c r="V137" s="1"/>
      <c r="W137" s="1"/>
      <c r="X137" s="1"/>
      <c r="Y137" s="1"/>
      <c r="Z137" s="120"/>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row>
    <row r="138" spans="1:72" ht="15.75">
      <c r="A138" s="1"/>
      <c r="B138" s="96"/>
      <c r="C138" s="1"/>
      <c r="D138" s="1"/>
      <c r="E138" s="1"/>
      <c r="F138" s="1"/>
      <c r="G138" s="1"/>
      <c r="H138" s="1"/>
      <c r="I138" s="1"/>
      <c r="J138" s="1"/>
      <c r="K138" s="1"/>
      <c r="L138" s="1"/>
      <c r="M138" s="1"/>
      <c r="N138" s="1"/>
      <c r="O138" s="1"/>
      <c r="P138" s="1"/>
      <c r="Q138" s="1"/>
      <c r="R138" s="1"/>
      <c r="S138" s="1"/>
      <c r="T138" s="1"/>
      <c r="U138" s="1"/>
      <c r="V138" s="1"/>
      <c r="W138" s="1"/>
      <c r="X138" s="1"/>
      <c r="Y138" s="1"/>
      <c r="Z138" s="120"/>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row>
    <row r="139" spans="1:72" ht="15.75">
      <c r="A139" s="1"/>
      <c r="B139" s="96"/>
      <c r="C139" s="96"/>
      <c r="D139" s="96"/>
      <c r="E139" s="96"/>
      <c r="F139" s="1"/>
      <c r="G139" s="1"/>
      <c r="H139" s="1"/>
      <c r="I139" s="1"/>
      <c r="J139" s="1"/>
      <c r="K139" s="1"/>
      <c r="L139" s="1"/>
      <c r="M139" s="1"/>
      <c r="N139" s="1"/>
      <c r="O139" s="1"/>
      <c r="P139" s="1"/>
      <c r="Q139" s="1"/>
      <c r="R139" s="1"/>
      <c r="S139" s="1"/>
      <c r="T139" s="1"/>
      <c r="U139" s="1"/>
      <c r="V139" s="1"/>
      <c r="W139" s="1"/>
      <c r="X139" s="1"/>
      <c r="Y139" s="1"/>
      <c r="Z139" s="120"/>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row>
    <row r="140" spans="1:72" ht="15.75">
      <c r="A140" s="1"/>
      <c r="B140" s="1"/>
      <c r="C140" s="1"/>
      <c r="D140" s="1"/>
      <c r="E140" s="1"/>
      <c r="F140" s="96"/>
      <c r="G140" s="72"/>
      <c r="H140" s="1"/>
      <c r="I140" s="1"/>
      <c r="J140" s="1"/>
      <c r="K140" s="1"/>
      <c r="L140" s="1"/>
      <c r="M140" s="1"/>
      <c r="N140" s="1"/>
      <c r="O140" s="1"/>
      <c r="P140" s="1"/>
      <c r="Q140" s="1"/>
      <c r="R140" s="1"/>
      <c r="S140" s="1"/>
      <c r="T140" s="1"/>
      <c r="U140" s="1"/>
      <c r="V140" s="1"/>
      <c r="W140" s="1"/>
      <c r="X140" s="1"/>
      <c r="Y140" s="1"/>
      <c r="Z140" s="120"/>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row>
    <row r="141" spans="1:72" ht="15.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20"/>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row>
    <row r="142" spans="1:72" ht="15.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20"/>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row>
    <row r="143" spans="1:72" ht="15.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20"/>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row>
    <row r="144" spans="1:72" ht="15.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20"/>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row>
    <row r="145" spans="1:72" ht="15.75">
      <c r="A145" s="1"/>
      <c r="B145" s="1"/>
      <c r="C145" s="1"/>
      <c r="D145" s="1"/>
      <c r="E145" s="1"/>
      <c r="F145" s="1"/>
      <c r="G145" s="1"/>
      <c r="H145" s="1"/>
      <c r="I145" s="1"/>
      <c r="J145" s="1"/>
      <c r="K145" s="1"/>
      <c r="L145" s="1"/>
      <c r="O145" s="1"/>
      <c r="P145" s="1"/>
      <c r="Q145" s="1"/>
      <c r="R145" s="1"/>
      <c r="S145" s="1"/>
      <c r="T145" s="1"/>
      <c r="U145" s="1"/>
      <c r="V145" s="1"/>
      <c r="W145" s="1"/>
      <c r="X145" s="1"/>
      <c r="Y145" s="1"/>
      <c r="Z145" s="120"/>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row>
    <row r="146" spans="1:72" ht="15.75">
      <c r="F146" s="1"/>
      <c r="G146" s="1"/>
      <c r="H146" s="1"/>
      <c r="I146" s="1"/>
      <c r="J146" s="1"/>
      <c r="K146" s="1"/>
      <c r="L146" s="1"/>
      <c r="O146" s="1"/>
      <c r="P146" s="1"/>
      <c r="Q146" s="1"/>
      <c r="R146" s="1"/>
      <c r="S146" s="1"/>
      <c r="T146" s="1"/>
      <c r="U146" s="1"/>
      <c r="V146" s="1"/>
      <c r="W146" s="1"/>
      <c r="X146" s="1"/>
      <c r="Y146" s="1"/>
      <c r="Z146" s="120"/>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row>
    <row r="147" spans="1:72" ht="15.75">
      <c r="J147" s="1"/>
      <c r="K147" s="1"/>
      <c r="L147" s="1"/>
      <c r="M147" s="1"/>
      <c r="N147" s="1"/>
      <c r="O147" s="1"/>
      <c r="P147" s="1"/>
      <c r="Q147" s="1"/>
      <c r="R147" s="1"/>
      <c r="S147" s="1"/>
      <c r="T147" s="1"/>
      <c r="U147" s="1"/>
      <c r="V147" s="1"/>
      <c r="W147" s="1"/>
      <c r="X147" s="1"/>
      <c r="Y147" s="1"/>
      <c r="Z147" s="120"/>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row>
  </sheetData>
  <mergeCells count="103">
    <mergeCell ref="A10:D10"/>
    <mergeCell ref="A11:D11"/>
    <mergeCell ref="A12:D12"/>
    <mergeCell ref="A13:D13"/>
    <mergeCell ref="A14:D14"/>
    <mergeCell ref="A15:D15"/>
    <mergeCell ref="A1:H1"/>
    <mergeCell ref="A2:H2"/>
    <mergeCell ref="B5:J5"/>
    <mergeCell ref="A8:D8"/>
    <mergeCell ref="J8:M8"/>
    <mergeCell ref="A9:D9"/>
    <mergeCell ref="A22:D22"/>
    <mergeCell ref="A23:D23"/>
    <mergeCell ref="A24:D24"/>
    <mergeCell ref="A25:D25"/>
    <mergeCell ref="L25:Q28"/>
    <mergeCell ref="A26:D26"/>
    <mergeCell ref="A27:D27"/>
    <mergeCell ref="A28:D28"/>
    <mergeCell ref="A16:D16"/>
    <mergeCell ref="A17:D17"/>
    <mergeCell ref="A18:D18"/>
    <mergeCell ref="A19:D19"/>
    <mergeCell ref="A20:D20"/>
    <mergeCell ref="A21:D21"/>
    <mergeCell ref="A36:D36"/>
    <mergeCell ref="A37:D37"/>
    <mergeCell ref="A38:D38"/>
    <mergeCell ref="A39:D39"/>
    <mergeCell ref="A40:D40"/>
    <mergeCell ref="A41:D41"/>
    <mergeCell ref="A29:D29"/>
    <mergeCell ref="O32:U32"/>
    <mergeCell ref="V32:X32"/>
    <mergeCell ref="A33:D33"/>
    <mergeCell ref="A34:D34"/>
    <mergeCell ref="A35:D35"/>
    <mergeCell ref="A48:D48"/>
    <mergeCell ref="A49:D49"/>
    <mergeCell ref="A51:D51"/>
    <mergeCell ref="A52:D52"/>
    <mergeCell ref="A53:D53"/>
    <mergeCell ref="A54:D54"/>
    <mergeCell ref="A42:D42"/>
    <mergeCell ref="A43:D43"/>
    <mergeCell ref="A44:D44"/>
    <mergeCell ref="A45:D45"/>
    <mergeCell ref="A46:D46"/>
    <mergeCell ref="A47:D47"/>
    <mergeCell ref="A64:D64"/>
    <mergeCell ref="A65:D65"/>
    <mergeCell ref="A66:D66"/>
    <mergeCell ref="A67:D67"/>
    <mergeCell ref="A68:D68"/>
    <mergeCell ref="A69:D69"/>
    <mergeCell ref="A55:D55"/>
    <mergeCell ref="A56:D56"/>
    <mergeCell ref="A59:D59"/>
    <mergeCell ref="A61:D61"/>
    <mergeCell ref="A62:D62"/>
    <mergeCell ref="A63:D63"/>
    <mergeCell ref="J82:K82"/>
    <mergeCell ref="A83:D83"/>
    <mergeCell ref="A84:D84"/>
    <mergeCell ref="A71:B71"/>
    <mergeCell ref="A72:D72"/>
    <mergeCell ref="A73:D73"/>
    <mergeCell ref="A74:D74"/>
    <mergeCell ref="A76:B76"/>
    <mergeCell ref="A77:D77"/>
    <mergeCell ref="A86:B86"/>
    <mergeCell ref="A87:D87"/>
    <mergeCell ref="A88:D88"/>
    <mergeCell ref="A92:D92"/>
    <mergeCell ref="A93:D93"/>
    <mergeCell ref="A94:D94"/>
    <mergeCell ref="A78:D78"/>
    <mergeCell ref="A79:D79"/>
    <mergeCell ref="A82:B82"/>
    <mergeCell ref="A101:D101"/>
    <mergeCell ref="A102:D102"/>
    <mergeCell ref="A103:D103"/>
    <mergeCell ref="A104:D104"/>
    <mergeCell ref="A105:D105"/>
    <mergeCell ref="A106:D106"/>
    <mergeCell ref="A95:D95"/>
    <mergeCell ref="A96:D96"/>
    <mergeCell ref="A97:D97"/>
    <mergeCell ref="A98:D98"/>
    <mergeCell ref="A99:D99"/>
    <mergeCell ref="A100:D100"/>
    <mergeCell ref="I115:I116"/>
    <mergeCell ref="J115:J116"/>
    <mergeCell ref="K115:K116"/>
    <mergeCell ref="N115:N116"/>
    <mergeCell ref="F116:G116"/>
    <mergeCell ref="A107:D107"/>
    <mergeCell ref="A108:D108"/>
    <mergeCell ref="A109:D109"/>
    <mergeCell ref="A110:D110"/>
    <mergeCell ref="A111:D111"/>
    <mergeCell ref="A112:D112"/>
  </mergeCells>
  <pageMargins left="0.7" right="0.7" top="0.75" bottom="0.75" header="0.3" footer="0.3"/>
  <pageSetup paperSize="9" scale="23" fitToWidth="0" orientation="landscape" horizontalDpi="300" verticalDpi="300" r:id="rId1"/>
  <rowBreaks count="1" manualBreakCount="1">
    <brk id="126"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0BFC7-2F3D-4BB3-AE2B-13AF946E9E15}">
  <sheetPr>
    <pageSetUpPr fitToPage="1"/>
  </sheetPr>
  <dimension ref="A1:BT120"/>
  <sheetViews>
    <sheetView view="pageBreakPreview" topLeftCell="A68" zoomScale="70" zoomScaleNormal="70" zoomScaleSheetLayoutView="70" workbookViewId="0">
      <selection activeCell="H97" sqref="H97"/>
    </sheetView>
  </sheetViews>
  <sheetFormatPr baseColWidth="10" defaultColWidth="10.7109375" defaultRowHeight="15"/>
  <cols>
    <col min="4" max="4" width="14.5703125" customWidth="1"/>
    <col min="8" max="8" width="15.42578125" customWidth="1"/>
    <col min="10" max="10" width="13" customWidth="1"/>
    <col min="11" max="12" width="13.42578125" customWidth="1"/>
    <col min="13" max="13" width="12.5703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136</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180</v>
      </c>
      <c r="B9" s="274"/>
      <c r="C9" s="274"/>
      <c r="D9" s="275"/>
      <c r="E9" s="4" t="s">
        <v>11</v>
      </c>
      <c r="F9" s="128"/>
      <c r="G9" s="129"/>
      <c r="H9" s="148">
        <f>G9*F9</f>
        <v>0</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85"/>
      <c r="B10" s="285"/>
      <c r="C10" s="285"/>
      <c r="D10" s="285"/>
      <c r="E10" s="4" t="s">
        <v>11</v>
      </c>
      <c r="F10" s="128"/>
      <c r="G10" s="129"/>
      <c r="H10" s="148">
        <f t="shared" ref="H10:H16" si="0">G10*F10</f>
        <v>0</v>
      </c>
      <c r="I10" s="134"/>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82"/>
      <c r="B11" s="283"/>
      <c r="C11" s="283"/>
      <c r="D11" s="284"/>
      <c r="E11" s="4" t="s">
        <v>11</v>
      </c>
      <c r="F11" s="128"/>
      <c r="G11" s="129"/>
      <c r="H11" s="148">
        <f t="shared" si="0"/>
        <v>0</v>
      </c>
      <c r="I11" s="134"/>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82"/>
      <c r="B12" s="283"/>
      <c r="C12" s="283"/>
      <c r="D12" s="284"/>
      <c r="E12" s="4" t="s">
        <v>11</v>
      </c>
      <c r="F12" s="128"/>
      <c r="G12" s="129"/>
      <c r="H12" s="148">
        <f t="shared" si="0"/>
        <v>0</v>
      </c>
      <c r="I12" s="134"/>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82"/>
      <c r="B13" s="283"/>
      <c r="C13" s="283"/>
      <c r="D13" s="284"/>
      <c r="E13" s="4" t="s">
        <v>11</v>
      </c>
      <c r="F13" s="128"/>
      <c r="G13" s="129"/>
      <c r="H13" s="148">
        <f t="shared" si="0"/>
        <v>0</v>
      </c>
      <c r="I13" s="134"/>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82"/>
      <c r="B14" s="283"/>
      <c r="C14" s="283"/>
      <c r="D14" s="284"/>
      <c r="E14" s="4" t="s">
        <v>11</v>
      </c>
      <c r="F14" s="128"/>
      <c r="G14" s="129"/>
      <c r="H14" s="148">
        <f t="shared" si="0"/>
        <v>0</v>
      </c>
      <c r="I14" s="134"/>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82"/>
      <c r="B15" s="283"/>
      <c r="C15" s="283"/>
      <c r="D15" s="284"/>
      <c r="E15" s="4" t="s">
        <v>11</v>
      </c>
      <c r="F15" s="128"/>
      <c r="G15" s="129"/>
      <c r="H15" s="148">
        <f t="shared" si="0"/>
        <v>0</v>
      </c>
      <c r="I15" s="134"/>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c r="B16" s="267"/>
      <c r="C16" s="267"/>
      <c r="D16" s="268"/>
      <c r="E16" s="4" t="s">
        <v>11</v>
      </c>
      <c r="F16" s="128"/>
      <c r="G16" s="129"/>
      <c r="H16" s="148">
        <f t="shared" si="0"/>
        <v>0</v>
      </c>
      <c r="I16" s="134">
        <f>H16*1.455</f>
        <v>0</v>
      </c>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16"/>
      <c r="B17" s="16"/>
      <c r="C17" s="16"/>
      <c r="D17" s="16"/>
      <c r="E17" s="16"/>
      <c r="F17" s="16"/>
      <c r="G17" s="6" t="s">
        <v>12</v>
      </c>
      <c r="H17" s="6">
        <f>SUM(H9:H16)</f>
        <v>0</v>
      </c>
      <c r="I17" s="134"/>
      <c r="J17" s="2"/>
      <c r="K17" s="139"/>
      <c r="L17" s="139"/>
      <c r="M17" s="143"/>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
      <c r="B18" s="16"/>
      <c r="C18" s="16"/>
      <c r="D18" s="16"/>
      <c r="E18" s="16"/>
      <c r="F18" s="16"/>
      <c r="G18" s="16"/>
      <c r="H18" s="30"/>
      <c r="I18" s="30"/>
      <c r="J18" s="144"/>
      <c r="K18" s="144"/>
      <c r="L18" s="16"/>
      <c r="M18" s="3"/>
      <c r="N18" s="16"/>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3" t="s">
        <v>13</v>
      </c>
      <c r="B19" s="7"/>
      <c r="C19" s="7"/>
      <c r="D19" s="7"/>
      <c r="E19" s="7"/>
      <c r="F19" s="7"/>
      <c r="G19" s="8"/>
      <c r="H19" s="9"/>
      <c r="I19" s="9"/>
      <c r="J19" s="10"/>
      <c r="K19" s="7"/>
      <c r="L19" s="7"/>
      <c r="M19" s="7"/>
      <c r="N19" s="7"/>
      <c r="O19" s="269" t="s">
        <v>14</v>
      </c>
      <c r="P19" s="270"/>
      <c r="Q19" s="270"/>
      <c r="R19" s="270"/>
      <c r="S19" s="270"/>
      <c r="T19" s="270"/>
      <c r="U19" s="271"/>
      <c r="V19" s="263" t="s">
        <v>15</v>
      </c>
      <c r="W19" s="263"/>
      <c r="X19" s="264"/>
      <c r="Y19" s="1" t="s">
        <v>157</v>
      </c>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31.5">
      <c r="A20" s="265" t="s">
        <v>16</v>
      </c>
      <c r="B20" s="265"/>
      <c r="C20" s="265"/>
      <c r="D20" s="265"/>
      <c r="E20" s="121" t="s">
        <v>8</v>
      </c>
      <c r="F20" s="121" t="s">
        <v>9</v>
      </c>
      <c r="G20" s="121" t="s">
        <v>159</v>
      </c>
      <c r="H20" s="121" t="s">
        <v>0</v>
      </c>
      <c r="I20" s="121" t="s">
        <v>9</v>
      </c>
      <c r="J20" s="121" t="s">
        <v>17</v>
      </c>
      <c r="K20" s="121" t="s">
        <v>0</v>
      </c>
      <c r="L20" s="121" t="s">
        <v>9</v>
      </c>
      <c r="M20" s="11" t="s">
        <v>160</v>
      </c>
      <c r="N20" s="121" t="s">
        <v>0</v>
      </c>
      <c r="O20" s="121" t="s">
        <v>18</v>
      </c>
      <c r="P20" s="121" t="s">
        <v>19</v>
      </c>
      <c r="Q20" s="121" t="s">
        <v>20</v>
      </c>
      <c r="R20" s="121" t="s">
        <v>21</v>
      </c>
      <c r="S20" s="121" t="s">
        <v>22</v>
      </c>
      <c r="T20" s="121" t="s">
        <v>23</v>
      </c>
      <c r="U20" s="121" t="s">
        <v>24</v>
      </c>
      <c r="V20" s="11" t="s">
        <v>25</v>
      </c>
      <c r="W20" s="11" t="s">
        <v>24</v>
      </c>
      <c r="X20" s="11" t="s">
        <v>26</v>
      </c>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42" t="s">
        <v>30</v>
      </c>
      <c r="B21" s="243"/>
      <c r="C21" s="243"/>
      <c r="D21" s="244"/>
      <c r="E21" s="124" t="s">
        <v>28</v>
      </c>
      <c r="F21" s="128"/>
      <c r="G21" s="12">
        <v>390.39</v>
      </c>
      <c r="H21" s="12">
        <f t="shared" ref="H21:H35" si="1">F21*G21</f>
        <v>0</v>
      </c>
      <c r="I21" s="128"/>
      <c r="J21" s="13">
        <v>358.81</v>
      </c>
      <c r="K21" s="13">
        <f t="shared" ref="K21:K43" si="2">I21*J21</f>
        <v>0</v>
      </c>
      <c r="L21" s="129"/>
      <c r="M21" s="13">
        <v>538.27</v>
      </c>
      <c r="N21" s="13">
        <f t="shared" ref="N21:N43" si="3">L21*M21</f>
        <v>0</v>
      </c>
      <c r="O21" s="107"/>
      <c r="P21" s="107"/>
      <c r="Q21" s="107"/>
      <c r="R21" s="107"/>
      <c r="S21" s="107"/>
      <c r="T21" s="107"/>
      <c r="U21" s="107"/>
      <c r="V21" s="15">
        <f t="shared" ref="V21:V43" si="4">+O21+P21+Q21+R21+S21+T21+U21-W21-X21</f>
        <v>0</v>
      </c>
      <c r="W21" s="107"/>
      <c r="X21" s="107"/>
      <c r="Y21" s="16"/>
      <c r="Z21" s="17"/>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row>
    <row r="22" spans="1:72" ht="15.75">
      <c r="A22" s="260" t="s">
        <v>163</v>
      </c>
      <c r="B22" s="260"/>
      <c r="C22" s="260"/>
      <c r="D22" s="260"/>
      <c r="E22" s="124" t="s">
        <v>28</v>
      </c>
      <c r="F22" s="128"/>
      <c r="G22" s="12">
        <v>317.98</v>
      </c>
      <c r="H22" s="12">
        <f t="shared" si="1"/>
        <v>0</v>
      </c>
      <c r="I22" s="128"/>
      <c r="J22" s="13">
        <v>326.25</v>
      </c>
      <c r="K22" s="13">
        <f t="shared" si="2"/>
        <v>0</v>
      </c>
      <c r="L22" s="129"/>
      <c r="M22" s="13">
        <v>489.37</v>
      </c>
      <c r="N22" s="13">
        <f t="shared" si="3"/>
        <v>0</v>
      </c>
      <c r="O22" s="107"/>
      <c r="P22" s="107"/>
      <c r="Q22" s="107"/>
      <c r="R22" s="107"/>
      <c r="S22" s="107"/>
      <c r="T22" s="107"/>
      <c r="U22" s="107"/>
      <c r="V22" s="15">
        <f t="shared" si="4"/>
        <v>0</v>
      </c>
      <c r="W22" s="107"/>
      <c r="X22" s="107"/>
      <c r="Y22" s="16" t="s">
        <v>168</v>
      </c>
      <c r="Z22" s="17"/>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row>
    <row r="23" spans="1:72" s="102" customFormat="1" ht="15.75">
      <c r="A23" s="242" t="s">
        <v>31</v>
      </c>
      <c r="B23" s="243"/>
      <c r="C23" s="243"/>
      <c r="D23" s="244"/>
      <c r="E23" s="124" t="s">
        <v>28</v>
      </c>
      <c r="F23" s="128">
        <f>9.5*5</f>
        <v>47.5</v>
      </c>
      <c r="G23" s="14">
        <v>390.39</v>
      </c>
      <c r="H23" s="12">
        <f t="shared" si="1"/>
        <v>18543.524999999998</v>
      </c>
      <c r="I23" s="128">
        <v>6</v>
      </c>
      <c r="J23" s="13">
        <v>358.81</v>
      </c>
      <c r="K23" s="13">
        <f t="shared" si="2"/>
        <v>2152.86</v>
      </c>
      <c r="L23" s="129"/>
      <c r="M23" s="13">
        <v>538.22</v>
      </c>
      <c r="N23" s="13">
        <f t="shared" si="3"/>
        <v>0</v>
      </c>
      <c r="O23" s="107"/>
      <c r="P23" s="107"/>
      <c r="Q23" s="107"/>
      <c r="R23" s="107"/>
      <c r="S23" s="107"/>
      <c r="T23" s="107"/>
      <c r="U23" s="107"/>
      <c r="V23" s="15">
        <f t="shared" si="4"/>
        <v>0</v>
      </c>
      <c r="W23" s="107"/>
      <c r="X23" s="107"/>
      <c r="Y23" s="7" t="s">
        <v>161</v>
      </c>
      <c r="Z23" s="101"/>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row>
    <row r="24" spans="1:72" s="106" customFormat="1" ht="15.75">
      <c r="A24" s="242" t="s">
        <v>32</v>
      </c>
      <c r="B24" s="243"/>
      <c r="C24" s="243"/>
      <c r="D24" s="244"/>
      <c r="E24" s="124" t="s">
        <v>28</v>
      </c>
      <c r="F24" s="128"/>
      <c r="G24" s="14">
        <v>317.98</v>
      </c>
      <c r="H24" s="12">
        <f t="shared" si="1"/>
        <v>0</v>
      </c>
      <c r="I24" s="128"/>
      <c r="J24" s="13">
        <v>244.27</v>
      </c>
      <c r="K24" s="13">
        <f t="shared" si="2"/>
        <v>0</v>
      </c>
      <c r="L24" s="129"/>
      <c r="M24" s="13">
        <v>489.37</v>
      </c>
      <c r="N24" s="13">
        <f t="shared" si="3"/>
        <v>0</v>
      </c>
      <c r="O24" s="107"/>
      <c r="P24" s="107"/>
      <c r="Q24" s="107"/>
      <c r="R24" s="107"/>
      <c r="S24" s="107"/>
      <c r="T24" s="107"/>
      <c r="U24" s="107"/>
      <c r="V24" s="15">
        <f t="shared" si="4"/>
        <v>0</v>
      </c>
      <c r="W24" s="107"/>
      <c r="X24" s="107"/>
      <c r="Y24" s="104" t="s">
        <v>162</v>
      </c>
      <c r="Z24" s="105"/>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c r="BN24" s="104"/>
      <c r="BO24" s="104"/>
      <c r="BP24" s="104"/>
      <c r="BQ24" s="104"/>
      <c r="BR24" s="104"/>
      <c r="BS24" s="104"/>
      <c r="BT24" s="104"/>
    </row>
    <row r="25" spans="1:72" ht="15.75">
      <c r="A25" s="242" t="s">
        <v>33</v>
      </c>
      <c r="B25" s="243"/>
      <c r="C25" s="243"/>
      <c r="D25" s="244"/>
      <c r="E25" s="124" t="s">
        <v>28</v>
      </c>
      <c r="F25" s="128"/>
      <c r="G25" s="14">
        <v>310.62</v>
      </c>
      <c r="H25" s="12">
        <f t="shared" si="1"/>
        <v>0</v>
      </c>
      <c r="I25" s="128"/>
      <c r="J25" s="13">
        <v>335</v>
      </c>
      <c r="K25" s="13">
        <f t="shared" si="2"/>
        <v>0</v>
      </c>
      <c r="L25" s="129"/>
      <c r="M25" s="13">
        <v>436.87</v>
      </c>
      <c r="N25" s="13">
        <f t="shared" si="3"/>
        <v>0</v>
      </c>
      <c r="O25" s="107"/>
      <c r="P25" s="107"/>
      <c r="Q25" s="107"/>
      <c r="R25" s="107"/>
      <c r="S25" s="107"/>
      <c r="T25" s="107"/>
      <c r="U25" s="107"/>
      <c r="V25" s="15">
        <f t="shared" si="4"/>
        <v>0</v>
      </c>
      <c r="W25" s="107"/>
      <c r="X25" s="107"/>
      <c r="Y25" s="16"/>
      <c r="Z25" s="17"/>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row>
    <row r="26" spans="1:72" s="100" customFormat="1" ht="15.75">
      <c r="A26" s="242" t="s">
        <v>34</v>
      </c>
      <c r="B26" s="243"/>
      <c r="C26" s="243"/>
      <c r="D26" s="244"/>
      <c r="E26" s="124" t="s">
        <v>28</v>
      </c>
      <c r="F26" s="128">
        <f>9.5*5</f>
        <v>47.5</v>
      </c>
      <c r="G26" s="14">
        <v>209.25</v>
      </c>
      <c r="H26" s="12">
        <f t="shared" si="1"/>
        <v>9939.375</v>
      </c>
      <c r="I26" s="128">
        <v>6</v>
      </c>
      <c r="J26" s="13">
        <v>221.7</v>
      </c>
      <c r="K26" s="13">
        <f t="shared" si="2"/>
        <v>1330.1999999999998</v>
      </c>
      <c r="L26" s="129"/>
      <c r="M26" s="13">
        <v>437.63</v>
      </c>
      <c r="N26" s="13">
        <f t="shared" si="3"/>
        <v>0</v>
      </c>
      <c r="O26" s="107"/>
      <c r="P26" s="107"/>
      <c r="Q26" s="107"/>
      <c r="R26" s="107"/>
      <c r="S26" s="107"/>
      <c r="T26" s="107"/>
      <c r="U26" s="107"/>
      <c r="V26" s="15">
        <f t="shared" si="4"/>
        <v>0</v>
      </c>
      <c r="W26" s="107"/>
      <c r="X26" s="107"/>
      <c r="Y26" s="16" t="s">
        <v>164</v>
      </c>
      <c r="Z26" s="17"/>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row>
    <row r="27" spans="1:72" s="106" customFormat="1" ht="15.75">
      <c r="A27" s="260" t="s">
        <v>128</v>
      </c>
      <c r="B27" s="260"/>
      <c r="C27" s="260"/>
      <c r="D27" s="260"/>
      <c r="E27" s="124" t="s">
        <v>28</v>
      </c>
      <c r="F27" s="128"/>
      <c r="G27" s="14">
        <v>237.68</v>
      </c>
      <c r="H27" s="12">
        <f t="shared" si="1"/>
        <v>0</v>
      </c>
      <c r="I27" s="128"/>
      <c r="J27" s="13">
        <v>277.97000000000003</v>
      </c>
      <c r="K27" s="13">
        <f t="shared" si="2"/>
        <v>0</v>
      </c>
      <c r="L27" s="129"/>
      <c r="M27" s="13">
        <v>538.84</v>
      </c>
      <c r="N27" s="13">
        <f t="shared" si="3"/>
        <v>0</v>
      </c>
      <c r="O27" s="107"/>
      <c r="P27" s="107"/>
      <c r="Q27" s="107"/>
      <c r="R27" s="107"/>
      <c r="S27" s="107"/>
      <c r="T27" s="108"/>
      <c r="U27" s="107"/>
      <c r="V27" s="15">
        <f t="shared" si="4"/>
        <v>0</v>
      </c>
      <c r="W27" s="107"/>
      <c r="X27" s="107"/>
      <c r="Y27" s="104"/>
      <c r="Z27" s="105"/>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04"/>
      <c r="BJ27" s="104"/>
      <c r="BK27" s="104"/>
      <c r="BL27" s="104"/>
      <c r="BM27" s="104"/>
      <c r="BN27" s="104"/>
      <c r="BO27" s="104"/>
      <c r="BP27" s="104"/>
      <c r="BQ27" s="104"/>
      <c r="BR27" s="104"/>
      <c r="BS27" s="104"/>
      <c r="BT27" s="104"/>
    </row>
    <row r="28" spans="1:72" ht="15.75">
      <c r="A28" s="242" t="s">
        <v>35</v>
      </c>
      <c r="B28" s="243"/>
      <c r="C28" s="243"/>
      <c r="D28" s="244"/>
      <c r="E28" s="124" t="s">
        <v>28</v>
      </c>
      <c r="F28" s="128"/>
      <c r="G28" s="14">
        <v>368.59</v>
      </c>
      <c r="H28" s="14">
        <f t="shared" si="1"/>
        <v>0</v>
      </c>
      <c r="I28" s="128"/>
      <c r="J28" s="13">
        <v>221.7</v>
      </c>
      <c r="K28" s="13">
        <f t="shared" si="2"/>
        <v>0</v>
      </c>
      <c r="L28" s="129"/>
      <c r="M28" s="13">
        <v>538.84</v>
      </c>
      <c r="N28" s="13">
        <f t="shared" si="3"/>
        <v>0</v>
      </c>
      <c r="O28" s="107"/>
      <c r="P28" s="107"/>
      <c r="Q28" s="107"/>
      <c r="R28" s="107"/>
      <c r="S28" s="107"/>
      <c r="T28" s="108"/>
      <c r="U28" s="107"/>
      <c r="V28" s="15">
        <f t="shared" si="4"/>
        <v>0</v>
      </c>
      <c r="W28" s="107"/>
      <c r="X28" s="107"/>
      <c r="Y28" s="16"/>
      <c r="Z28" s="17"/>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row>
    <row r="29" spans="1:72" s="106" customFormat="1" ht="15.75">
      <c r="A29" s="260" t="s">
        <v>129</v>
      </c>
      <c r="B29" s="260"/>
      <c r="C29" s="260"/>
      <c r="D29" s="260"/>
      <c r="E29" s="124" t="s">
        <v>28</v>
      </c>
      <c r="F29" s="128">
        <f>9.5*5</f>
        <v>47.5</v>
      </c>
      <c r="G29" s="14">
        <v>143</v>
      </c>
      <c r="H29" s="14">
        <f t="shared" si="1"/>
        <v>6792.5</v>
      </c>
      <c r="I29" s="128">
        <v>6</v>
      </c>
      <c r="J29" s="13">
        <v>165</v>
      </c>
      <c r="K29" s="13">
        <f t="shared" si="2"/>
        <v>990</v>
      </c>
      <c r="L29" s="129"/>
      <c r="M29" s="13">
        <v>277.56</v>
      </c>
      <c r="N29" s="13">
        <f t="shared" si="3"/>
        <v>0</v>
      </c>
      <c r="O29" s="107"/>
      <c r="P29" s="107"/>
      <c r="Q29" s="107"/>
      <c r="R29" s="107"/>
      <c r="S29" s="107"/>
      <c r="T29" s="108"/>
      <c r="U29" s="107"/>
      <c r="V29" s="15">
        <f t="shared" si="4"/>
        <v>0</v>
      </c>
      <c r="W29" s="107"/>
      <c r="X29" s="107"/>
      <c r="Y29" s="104"/>
      <c r="Z29" s="105"/>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c r="BO29" s="104"/>
      <c r="BP29" s="104"/>
      <c r="BQ29" s="104"/>
      <c r="BR29" s="104"/>
      <c r="BS29" s="104"/>
      <c r="BT29" s="104"/>
    </row>
    <row r="30" spans="1:72" s="100" customFormat="1" ht="15.75">
      <c r="A30" s="260" t="s">
        <v>36</v>
      </c>
      <c r="B30" s="260"/>
      <c r="C30" s="260"/>
      <c r="D30" s="260"/>
      <c r="E30" s="124" t="s">
        <v>28</v>
      </c>
      <c r="F30" s="128"/>
      <c r="G30" s="14">
        <v>190.25</v>
      </c>
      <c r="H30" s="14">
        <f t="shared" si="1"/>
        <v>0</v>
      </c>
      <c r="I30" s="128"/>
      <c r="J30" s="13">
        <v>221.7</v>
      </c>
      <c r="K30" s="13">
        <f t="shared" si="2"/>
        <v>0</v>
      </c>
      <c r="L30" s="129"/>
      <c r="M30" s="13">
        <v>297.41000000000003</v>
      </c>
      <c r="N30" s="13">
        <f t="shared" si="3"/>
        <v>0</v>
      </c>
      <c r="O30" s="107"/>
      <c r="P30" s="107"/>
      <c r="Q30" s="107"/>
      <c r="R30" s="107"/>
      <c r="S30" s="107"/>
      <c r="T30" s="108"/>
      <c r="U30" s="107"/>
      <c r="V30" s="15">
        <f t="shared" si="4"/>
        <v>0</v>
      </c>
      <c r="W30" s="107"/>
      <c r="X30" s="107"/>
      <c r="Y30" s="16"/>
      <c r="Z30" s="17"/>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row>
    <row r="31" spans="1:72" s="100" customFormat="1" ht="15.75">
      <c r="A31" s="260" t="s">
        <v>37</v>
      </c>
      <c r="B31" s="260"/>
      <c r="C31" s="260"/>
      <c r="D31" s="260"/>
      <c r="E31" s="124" t="s">
        <v>28</v>
      </c>
      <c r="F31" s="128">
        <f>9.5*5</f>
        <v>47.5</v>
      </c>
      <c r="G31" s="14">
        <v>119.54</v>
      </c>
      <c r="H31" s="12">
        <f t="shared" si="1"/>
        <v>5678.1500000000005</v>
      </c>
      <c r="I31" s="128">
        <v>6</v>
      </c>
      <c r="J31" s="13">
        <v>137.91999999999999</v>
      </c>
      <c r="K31" s="13">
        <f>I31*J31</f>
        <v>827.52</v>
      </c>
      <c r="L31" s="129"/>
      <c r="M31" s="13">
        <v>0</v>
      </c>
      <c r="N31" s="13">
        <f t="shared" si="3"/>
        <v>0</v>
      </c>
      <c r="O31" s="107"/>
      <c r="P31" s="107"/>
      <c r="Q31" s="107"/>
      <c r="R31" s="107"/>
      <c r="S31" s="107"/>
      <c r="T31" s="108"/>
      <c r="U31" s="107"/>
      <c r="V31" s="15">
        <f t="shared" si="4"/>
        <v>0</v>
      </c>
      <c r="W31" s="107"/>
      <c r="X31" s="107"/>
      <c r="Y31" s="16" t="s">
        <v>166</v>
      </c>
      <c r="Z31" s="17"/>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row>
    <row r="32" spans="1:72" ht="15.75">
      <c r="A32" s="260" t="s">
        <v>38</v>
      </c>
      <c r="B32" s="260"/>
      <c r="C32" s="260"/>
      <c r="D32" s="260"/>
      <c r="E32" s="124" t="s">
        <v>28</v>
      </c>
      <c r="F32" s="128"/>
      <c r="G32" s="14">
        <v>119.54</v>
      </c>
      <c r="H32" s="12">
        <f t="shared" si="1"/>
        <v>0</v>
      </c>
      <c r="I32" s="128"/>
      <c r="J32" s="13">
        <v>137.91999999999999</v>
      </c>
      <c r="K32" s="13">
        <f>I32*J32</f>
        <v>0</v>
      </c>
      <c r="L32" s="129"/>
      <c r="M32" s="13">
        <v>240.95</v>
      </c>
      <c r="N32" s="13">
        <f t="shared" si="3"/>
        <v>0</v>
      </c>
      <c r="O32" s="107"/>
      <c r="P32" s="107"/>
      <c r="Q32" s="107"/>
      <c r="R32" s="107"/>
      <c r="S32" s="107"/>
      <c r="T32" s="108"/>
      <c r="U32" s="107"/>
      <c r="V32" s="15">
        <f t="shared" si="4"/>
        <v>0</v>
      </c>
      <c r="W32" s="107"/>
      <c r="X32" s="107"/>
      <c r="Y32" s="16" t="s">
        <v>165</v>
      </c>
      <c r="Z32" s="17"/>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row>
    <row r="33" spans="1:72" ht="15.75">
      <c r="A33" s="260" t="s">
        <v>39</v>
      </c>
      <c r="B33" s="260"/>
      <c r="C33" s="260"/>
      <c r="D33" s="260"/>
      <c r="E33" s="124" t="s">
        <v>28</v>
      </c>
      <c r="F33" s="128"/>
      <c r="G33" s="14">
        <v>106.45</v>
      </c>
      <c r="H33" s="14">
        <f t="shared" si="1"/>
        <v>0</v>
      </c>
      <c r="I33" s="128"/>
      <c r="J33" s="13">
        <v>137.91999999999999</v>
      </c>
      <c r="K33" s="13">
        <f t="shared" si="2"/>
        <v>0</v>
      </c>
      <c r="L33" s="129"/>
      <c r="M33" s="13">
        <v>260.95</v>
      </c>
      <c r="N33" s="13">
        <f t="shared" si="3"/>
        <v>0</v>
      </c>
      <c r="O33" s="107"/>
      <c r="P33" s="107"/>
      <c r="Q33" s="107"/>
      <c r="R33" s="107"/>
      <c r="S33" s="107"/>
      <c r="T33" s="108"/>
      <c r="U33" s="107"/>
      <c r="V33" s="15">
        <f t="shared" si="4"/>
        <v>0</v>
      </c>
      <c r="W33" s="107"/>
      <c r="X33" s="107"/>
      <c r="Y33" s="16"/>
      <c r="Z33" s="17"/>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row>
    <row r="34" spans="1:72" s="100" customFormat="1" ht="15.75">
      <c r="A34" s="242" t="s">
        <v>40</v>
      </c>
      <c r="B34" s="243"/>
      <c r="C34" s="243"/>
      <c r="D34" s="244"/>
      <c r="E34" s="124" t="s">
        <v>28</v>
      </c>
      <c r="F34" s="128"/>
      <c r="G34" s="14">
        <v>106.45</v>
      </c>
      <c r="H34" s="14">
        <f t="shared" si="1"/>
        <v>0</v>
      </c>
      <c r="I34" s="128"/>
      <c r="J34" s="13">
        <v>122.4</v>
      </c>
      <c r="K34" s="13">
        <f t="shared" si="2"/>
        <v>0</v>
      </c>
      <c r="L34" s="129"/>
      <c r="M34" s="13"/>
      <c r="N34" s="13">
        <f t="shared" si="3"/>
        <v>0</v>
      </c>
      <c r="O34" s="107"/>
      <c r="P34" s="107"/>
      <c r="Q34" s="107"/>
      <c r="R34" s="107"/>
      <c r="S34" s="107"/>
      <c r="T34" s="108"/>
      <c r="U34" s="107"/>
      <c r="V34" s="15">
        <f t="shared" si="4"/>
        <v>0</v>
      </c>
      <c r="W34" s="107"/>
      <c r="X34" s="107"/>
      <c r="Y34" s="3"/>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s="100" customFormat="1" ht="15.75">
      <c r="A35" s="242" t="s">
        <v>41</v>
      </c>
      <c r="B35" s="243"/>
      <c r="C35" s="243"/>
      <c r="D35" s="244"/>
      <c r="E35" s="124" t="s">
        <v>28</v>
      </c>
      <c r="F35" s="128"/>
      <c r="G35" s="14">
        <v>106.54</v>
      </c>
      <c r="H35" s="14">
        <f t="shared" si="1"/>
        <v>0</v>
      </c>
      <c r="I35" s="128"/>
      <c r="J35" s="13">
        <v>122.4</v>
      </c>
      <c r="K35" s="13">
        <f t="shared" si="2"/>
        <v>0</v>
      </c>
      <c r="L35" s="129"/>
      <c r="M35" s="13">
        <v>198.17</v>
      </c>
      <c r="N35" s="13">
        <f t="shared" si="3"/>
        <v>0</v>
      </c>
      <c r="O35" s="107"/>
      <c r="P35" s="107"/>
      <c r="Q35" s="107"/>
      <c r="R35" s="107"/>
      <c r="S35" s="107"/>
      <c r="T35" s="107"/>
      <c r="U35" s="107"/>
      <c r="V35" s="15">
        <f t="shared" si="4"/>
        <v>0</v>
      </c>
      <c r="W35" s="107"/>
      <c r="X35" s="107"/>
      <c r="Y35" s="16" t="s">
        <v>167</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ht="15.75">
      <c r="A36" s="242" t="s">
        <v>42</v>
      </c>
      <c r="B36" s="243"/>
      <c r="C36" s="243"/>
      <c r="D36" s="244"/>
      <c r="E36" s="124" t="s">
        <v>28</v>
      </c>
      <c r="F36" s="128"/>
      <c r="G36" s="14">
        <v>100.42</v>
      </c>
      <c r="H36" s="14">
        <f>F36*G36</f>
        <v>0</v>
      </c>
      <c r="I36" s="128"/>
      <c r="J36" s="13">
        <v>122.4</v>
      </c>
      <c r="K36" s="13">
        <f t="shared" si="2"/>
        <v>0</v>
      </c>
      <c r="L36" s="129"/>
      <c r="M36" s="13">
        <v>0</v>
      </c>
      <c r="N36" s="13">
        <f t="shared" si="3"/>
        <v>0</v>
      </c>
      <c r="O36" s="109"/>
      <c r="P36" s="109"/>
      <c r="Q36" s="109"/>
      <c r="R36" s="109"/>
      <c r="S36" s="109"/>
      <c r="T36" s="109"/>
      <c r="U36" s="107"/>
      <c r="V36" s="15">
        <f t="shared" si="4"/>
        <v>0</v>
      </c>
      <c r="W36" s="107"/>
      <c r="X36" s="107"/>
      <c r="Y36" s="16"/>
      <c r="Z36" s="17"/>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row>
    <row r="37" spans="1:72" ht="15.75">
      <c r="A37" s="167" t="s">
        <v>169</v>
      </c>
      <c r="B37" s="168"/>
      <c r="C37" s="168"/>
      <c r="D37" s="169"/>
      <c r="E37" s="124" t="s">
        <v>28</v>
      </c>
      <c r="F37" s="128"/>
      <c r="G37" s="12">
        <v>209.25</v>
      </c>
      <c r="H37" s="12">
        <f t="shared" ref="H37:H43" si="5">F37*G37</f>
        <v>0</v>
      </c>
      <c r="I37" s="128"/>
      <c r="J37" s="13">
        <v>406</v>
      </c>
      <c r="K37" s="13">
        <f t="shared" si="2"/>
        <v>0</v>
      </c>
      <c r="L37" s="129"/>
      <c r="M37" s="13">
        <v>564.86</v>
      </c>
      <c r="N37" s="13">
        <f t="shared" si="3"/>
        <v>0</v>
      </c>
      <c r="O37" s="109"/>
      <c r="P37" s="109"/>
      <c r="Q37" s="109"/>
      <c r="R37" s="109"/>
      <c r="S37" s="109"/>
      <c r="T37" s="109"/>
      <c r="U37" s="107"/>
      <c r="V37" s="15">
        <v>0</v>
      </c>
      <c r="W37" s="107"/>
      <c r="X37" s="107"/>
      <c r="Y37" s="16" t="s">
        <v>170</v>
      </c>
      <c r="Z37" s="17"/>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row>
    <row r="38" spans="1:72" ht="15.75">
      <c r="A38" s="260" t="s">
        <v>27</v>
      </c>
      <c r="B38" s="260"/>
      <c r="C38" s="260"/>
      <c r="D38" s="260"/>
      <c r="E38" s="124" t="s">
        <v>28</v>
      </c>
      <c r="F38" s="128"/>
      <c r="G38" s="12">
        <v>0</v>
      </c>
      <c r="H38" s="12">
        <f t="shared" si="5"/>
        <v>0</v>
      </c>
      <c r="I38" s="128"/>
      <c r="J38" s="13">
        <v>0</v>
      </c>
      <c r="K38" s="13">
        <f t="shared" si="2"/>
        <v>0</v>
      </c>
      <c r="L38" s="129"/>
      <c r="M38" s="13">
        <v>0</v>
      </c>
      <c r="N38" s="13">
        <f t="shared" si="3"/>
        <v>0</v>
      </c>
      <c r="O38" s="107"/>
      <c r="P38" s="107"/>
      <c r="Q38" s="107"/>
      <c r="R38" s="107"/>
      <c r="S38" s="107"/>
      <c r="T38" s="107"/>
      <c r="U38" s="107"/>
      <c r="V38" s="15">
        <f>+O38+P38+Q38+R38+S38+T38+U38-W38-X38</f>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ht="15.75">
      <c r="A39" s="260" t="s">
        <v>29</v>
      </c>
      <c r="B39" s="260"/>
      <c r="C39" s="260"/>
      <c r="D39" s="260"/>
      <c r="E39" s="124" t="s">
        <v>28</v>
      </c>
      <c r="F39" s="128"/>
      <c r="G39" s="12">
        <v>339.75</v>
      </c>
      <c r="H39" s="12">
        <f t="shared" si="5"/>
        <v>0</v>
      </c>
      <c r="I39" s="128"/>
      <c r="J39" s="13">
        <v>325.79000000000002</v>
      </c>
      <c r="K39" s="13">
        <f t="shared" si="2"/>
        <v>0</v>
      </c>
      <c r="L39" s="129"/>
      <c r="M39" s="13">
        <v>488.68</v>
      </c>
      <c r="N39" s="13">
        <f t="shared" si="3"/>
        <v>0</v>
      </c>
      <c r="O39" s="107"/>
      <c r="P39" s="107"/>
      <c r="Q39" s="107"/>
      <c r="R39" s="107"/>
      <c r="S39" s="107"/>
      <c r="T39" s="107"/>
      <c r="U39" s="107"/>
      <c r="V39" s="15">
        <f>+O39+P39+Q39+R39+S39+T39+U39-W39-X39</f>
        <v>0</v>
      </c>
      <c r="W39" s="107"/>
      <c r="X39" s="107"/>
      <c r="Y39" s="16"/>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ht="15.75">
      <c r="A40" s="242" t="s">
        <v>43</v>
      </c>
      <c r="B40" s="243"/>
      <c r="C40" s="243"/>
      <c r="D40" s="244"/>
      <c r="E40" s="124" t="s">
        <v>28</v>
      </c>
      <c r="F40" s="128"/>
      <c r="G40" s="12">
        <v>339.75</v>
      </c>
      <c r="H40" s="12">
        <f t="shared" si="5"/>
        <v>0</v>
      </c>
      <c r="I40" s="128"/>
      <c r="J40" s="13">
        <v>325.79000000000002</v>
      </c>
      <c r="K40" s="13">
        <f t="shared" si="2"/>
        <v>0</v>
      </c>
      <c r="L40" s="129"/>
      <c r="M40" s="13">
        <v>488.68</v>
      </c>
      <c r="N40" s="13">
        <f t="shared" si="3"/>
        <v>0</v>
      </c>
      <c r="O40" s="107"/>
      <c r="P40" s="107"/>
      <c r="Q40" s="107"/>
      <c r="R40" s="107"/>
      <c r="S40" s="107"/>
      <c r="T40" s="107"/>
      <c r="U40" s="107"/>
      <c r="V40" s="15">
        <f t="shared" si="4"/>
        <v>0</v>
      </c>
      <c r="W40" s="107"/>
      <c r="X40" s="107"/>
      <c r="Y40" s="16"/>
      <c r="Z40" s="17"/>
      <c r="AA40" s="16"/>
      <c r="AB40" s="16"/>
      <c r="AC40" s="16"/>
      <c r="AD40" s="16"/>
      <c r="AE40" s="16"/>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row>
    <row r="41" spans="1:72" ht="15.75">
      <c r="A41" s="242" t="s">
        <v>44</v>
      </c>
      <c r="B41" s="243"/>
      <c r="C41" s="243"/>
      <c r="D41" s="244"/>
      <c r="E41" s="124" t="s">
        <v>28</v>
      </c>
      <c r="F41" s="128"/>
      <c r="G41" s="12">
        <v>339.75</v>
      </c>
      <c r="H41" s="12">
        <f t="shared" si="5"/>
        <v>0</v>
      </c>
      <c r="I41" s="128"/>
      <c r="J41" s="13">
        <v>325.79000000000002</v>
      </c>
      <c r="K41" s="13">
        <f t="shared" si="2"/>
        <v>0</v>
      </c>
      <c r="L41" s="129"/>
      <c r="M41" s="13">
        <v>488.68</v>
      </c>
      <c r="N41" s="13">
        <f t="shared" si="3"/>
        <v>0</v>
      </c>
      <c r="O41" s="107"/>
      <c r="P41" s="107"/>
      <c r="Q41" s="107"/>
      <c r="R41" s="107"/>
      <c r="S41" s="107"/>
      <c r="T41" s="107"/>
      <c r="U41" s="107"/>
      <c r="V41" s="15">
        <f t="shared" si="4"/>
        <v>0</v>
      </c>
      <c r="W41" s="107"/>
      <c r="X41" s="107"/>
      <c r="Y41" s="1"/>
      <c r="Z41" s="120"/>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row>
    <row r="42" spans="1:72" ht="15.75">
      <c r="A42" s="242" t="s">
        <v>45</v>
      </c>
      <c r="B42" s="243"/>
      <c r="C42" s="243"/>
      <c r="D42" s="244"/>
      <c r="E42" s="124" t="s">
        <v>28</v>
      </c>
      <c r="F42" s="128"/>
      <c r="G42" s="14">
        <v>650</v>
      </c>
      <c r="H42" s="14">
        <f t="shared" si="5"/>
        <v>0</v>
      </c>
      <c r="I42" s="128"/>
      <c r="J42" s="13">
        <f>G42*1.5</f>
        <v>975</v>
      </c>
      <c r="K42" s="13">
        <f t="shared" si="2"/>
        <v>0</v>
      </c>
      <c r="L42" s="129"/>
      <c r="M42" s="13">
        <v>1747.46</v>
      </c>
      <c r="N42" s="13">
        <f t="shared" si="3"/>
        <v>0</v>
      </c>
      <c r="O42" s="107"/>
      <c r="P42" s="107"/>
      <c r="Q42" s="107"/>
      <c r="R42" s="107"/>
      <c r="S42" s="107"/>
      <c r="T42" s="107"/>
      <c r="U42" s="107"/>
      <c r="V42" s="15">
        <f t="shared" si="4"/>
        <v>0</v>
      </c>
      <c r="W42" s="107"/>
      <c r="X42" s="107"/>
      <c r="Y42" s="1"/>
      <c r="Z42" s="120"/>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row>
    <row r="43" spans="1:72" ht="15.75">
      <c r="A43" s="242" t="s">
        <v>46</v>
      </c>
      <c r="B43" s="243"/>
      <c r="C43" s="243"/>
      <c r="D43" s="244"/>
      <c r="E43" s="124" t="s">
        <v>28</v>
      </c>
      <c r="F43" s="128"/>
      <c r="G43" s="14"/>
      <c r="H43" s="14">
        <f t="shared" si="5"/>
        <v>0</v>
      </c>
      <c r="I43" s="128"/>
      <c r="J43" s="13">
        <f t="shared" ref="J43" si="6">G43*1.5</f>
        <v>0</v>
      </c>
      <c r="K43" s="13">
        <f t="shared" si="2"/>
        <v>0</v>
      </c>
      <c r="L43" s="129"/>
      <c r="M43" s="13">
        <f t="shared" ref="M43" si="7">G43*2.25</f>
        <v>0</v>
      </c>
      <c r="N43" s="13">
        <f t="shared" si="3"/>
        <v>0</v>
      </c>
      <c r="O43" s="107"/>
      <c r="P43" s="107"/>
      <c r="Q43" s="107"/>
      <c r="R43" s="107"/>
      <c r="S43" s="107"/>
      <c r="T43" s="107"/>
      <c r="U43" s="107"/>
      <c r="V43" s="15">
        <f t="shared" si="4"/>
        <v>0</v>
      </c>
      <c r="W43" s="107"/>
      <c r="X43" s="107"/>
      <c r="Y43" s="1"/>
      <c r="Z43" s="120"/>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row>
    <row r="44" spans="1:72" ht="15.75">
      <c r="A44" s="7"/>
      <c r="B44" s="7"/>
      <c r="C44" s="7"/>
      <c r="D44" s="7"/>
      <c r="E44" s="7"/>
      <c r="F44" s="7">
        <f>V44</f>
        <v>0</v>
      </c>
      <c r="G44" s="6" t="s">
        <v>47</v>
      </c>
      <c r="H44" s="19">
        <f>SUM(H21:H43)</f>
        <v>40953.549999999996</v>
      </c>
      <c r="I44" s="103"/>
      <c r="J44" s="6" t="s">
        <v>48</v>
      </c>
      <c r="K44" s="6">
        <f>SUM(K21:K43)</f>
        <v>5300.58</v>
      </c>
      <c r="L44" s="145"/>
      <c r="M44" s="21" t="s">
        <v>48</v>
      </c>
      <c r="N44" s="6">
        <f>SUM(N21:N43)</f>
        <v>0</v>
      </c>
      <c r="O44" s="16"/>
      <c r="P44" s="16"/>
      <c r="Q44" s="16"/>
      <c r="R44" s="16"/>
      <c r="S44" s="16"/>
      <c r="T44" s="16"/>
      <c r="U44" s="16"/>
      <c r="V44" s="16"/>
      <c r="W44" s="16"/>
      <c r="X44" s="16"/>
      <c r="Y44" s="1"/>
      <c r="Z44" s="120"/>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row>
    <row r="45" spans="1:72" ht="15.75">
      <c r="A45" s="7"/>
      <c r="B45" s="7"/>
      <c r="C45" s="7"/>
      <c r="D45" s="7"/>
      <c r="E45" s="7"/>
      <c r="F45" s="7"/>
      <c r="G45" s="6" t="s">
        <v>49</v>
      </c>
      <c r="H45" s="19">
        <f>H44+K44+N44</f>
        <v>46254.13</v>
      </c>
      <c r="I45" s="22"/>
      <c r="J45" s="22"/>
      <c r="K45" s="22"/>
      <c r="L45" s="7"/>
      <c r="M45" s="23"/>
      <c r="N45" s="22"/>
      <c r="O45" s="16"/>
      <c r="P45" s="16"/>
      <c r="Q45" s="16"/>
      <c r="R45" s="16"/>
      <c r="S45" s="16"/>
      <c r="T45" s="16"/>
      <c r="U45" s="16"/>
      <c r="V45" s="16"/>
      <c r="W45" s="16"/>
      <c r="X45" s="16"/>
      <c r="Y45" s="1"/>
      <c r="Z45" s="120"/>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row>
    <row r="46" spans="1:72" ht="15.75">
      <c r="A46" s="281" t="s">
        <v>50</v>
      </c>
      <c r="B46" s="281"/>
      <c r="C46" s="281"/>
      <c r="D46" s="281"/>
      <c r="E46" s="24"/>
      <c r="F46" s="25"/>
      <c r="G46" s="26" t="s">
        <v>51</v>
      </c>
      <c r="H46" s="6">
        <f>+H45*0.06</f>
        <v>2775.2477999999996</v>
      </c>
      <c r="I46" s="22"/>
      <c r="J46" s="7"/>
      <c r="K46" s="7"/>
      <c r="L46" s="7"/>
      <c r="M46" s="7"/>
      <c r="N46" s="7"/>
      <c r="O46" s="16"/>
      <c r="P46" s="16"/>
      <c r="Q46" s="16"/>
      <c r="R46" s="16"/>
      <c r="S46" s="16"/>
      <c r="T46" s="16"/>
      <c r="U46" s="16"/>
      <c r="V46" s="16"/>
      <c r="W46" s="16"/>
      <c r="X46" s="16"/>
      <c r="Y46" s="1"/>
      <c r="Z46" s="120"/>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row>
    <row r="47" spans="1:72" ht="15.75">
      <c r="A47" s="173"/>
      <c r="B47" s="173"/>
      <c r="C47" s="173"/>
      <c r="D47" s="173"/>
      <c r="E47" s="7"/>
      <c r="F47" s="7"/>
      <c r="G47" s="176"/>
      <c r="H47" s="22"/>
      <c r="I47" s="174"/>
      <c r="J47" s="7"/>
      <c r="K47" s="7"/>
      <c r="L47" s="7"/>
      <c r="M47" s="7"/>
      <c r="N47" s="7"/>
      <c r="O47" s="16"/>
      <c r="P47" s="16"/>
      <c r="Q47" s="16"/>
      <c r="R47" s="16"/>
      <c r="S47" s="16"/>
      <c r="T47" s="16"/>
      <c r="U47" s="16"/>
      <c r="V47" s="16"/>
      <c r="W47" s="16"/>
      <c r="X47" s="16"/>
      <c r="Y47" s="1"/>
      <c r="Z47" s="120"/>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row>
    <row r="48" spans="1:72" ht="15.75">
      <c r="A48" s="37"/>
      <c r="B48" s="37"/>
      <c r="C48" s="37"/>
      <c r="D48" s="37"/>
      <c r="E48" s="7"/>
      <c r="F48" s="7"/>
      <c r="G48" s="176"/>
      <c r="H48" s="22"/>
      <c r="I48" s="22"/>
      <c r="J48" s="7"/>
      <c r="K48" s="7"/>
      <c r="L48" s="7"/>
      <c r="M48" s="7"/>
      <c r="N48" s="7"/>
      <c r="O48" s="16"/>
      <c r="P48" s="16"/>
      <c r="Q48" s="16"/>
      <c r="R48" s="16"/>
      <c r="S48" s="16"/>
      <c r="T48" s="16"/>
      <c r="U48" s="16"/>
      <c r="V48" s="16"/>
      <c r="W48" s="16"/>
      <c r="X48" s="16"/>
      <c r="Y48" s="1"/>
      <c r="Z48" s="120"/>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row>
    <row r="49" spans="1:72" ht="15.75">
      <c r="A49" s="262" t="s">
        <v>52</v>
      </c>
      <c r="B49" s="262"/>
      <c r="C49" s="262"/>
      <c r="D49" s="262"/>
      <c r="E49" s="7"/>
      <c r="F49" s="7"/>
      <c r="G49" s="38"/>
      <c r="H49" s="22"/>
      <c r="I49" s="22"/>
      <c r="J49" s="7"/>
      <c r="K49" s="7"/>
      <c r="L49" s="7"/>
      <c r="M49" s="7"/>
      <c r="N49" s="7"/>
      <c r="O49" s="16"/>
      <c r="P49" s="16"/>
      <c r="Q49" s="16"/>
      <c r="R49" s="16"/>
      <c r="S49" s="16"/>
      <c r="T49" s="16"/>
      <c r="U49" s="16"/>
      <c r="V49" s="16"/>
      <c r="W49" s="16"/>
      <c r="X49" s="16"/>
      <c r="Y49" s="1"/>
      <c r="Z49" s="120"/>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row>
    <row r="50" spans="1:72" ht="15.75">
      <c r="A50" s="255" t="s">
        <v>7</v>
      </c>
      <c r="B50" s="255"/>
      <c r="C50" s="255"/>
      <c r="D50" s="255"/>
      <c r="E50" s="28" t="s">
        <v>8</v>
      </c>
      <c r="F50" s="175" t="s">
        <v>9</v>
      </c>
      <c r="G50" s="175" t="s">
        <v>10</v>
      </c>
      <c r="H50" s="175" t="s">
        <v>0</v>
      </c>
      <c r="I50" s="38"/>
      <c r="J50" s="118" t="s">
        <v>53</v>
      </c>
      <c r="K50" s="118" t="s">
        <v>54</v>
      </c>
      <c r="L50" s="118" t="s">
        <v>55</v>
      </c>
      <c r="M50" s="118" t="s">
        <v>56</v>
      </c>
      <c r="N50" s="16"/>
      <c r="O50" s="16"/>
      <c r="P50" s="16"/>
      <c r="Q50" s="16"/>
      <c r="R50" s="16"/>
      <c r="S50" s="16"/>
      <c r="T50" s="16"/>
      <c r="U50" s="16"/>
      <c r="V50" s="16"/>
      <c r="W50" s="16"/>
      <c r="X50" s="16"/>
      <c r="Y50" s="1"/>
      <c r="Z50" s="120"/>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row>
    <row r="51" spans="1:72" ht="33.6" customHeight="1">
      <c r="A51" s="257" t="s">
        <v>133</v>
      </c>
      <c r="B51" s="258"/>
      <c r="C51" s="258"/>
      <c r="D51" s="258"/>
      <c r="E51" s="31" t="s">
        <v>57</v>
      </c>
      <c r="F51" s="146">
        <v>0</v>
      </c>
      <c r="G51" s="127">
        <v>150</v>
      </c>
      <c r="H51" s="127">
        <f t="shared" ref="H51:H57" si="8">F51*G51</f>
        <v>0</v>
      </c>
      <c r="I51" s="30"/>
      <c r="J51" s="31"/>
      <c r="K51" s="31"/>
      <c r="L51" s="31"/>
      <c r="M51" s="31">
        <f>J51+K51+L51</f>
        <v>0</v>
      </c>
      <c r="N51" s="16"/>
      <c r="O51" s="16"/>
      <c r="P51" s="16"/>
      <c r="Q51" s="16"/>
      <c r="R51" s="16"/>
      <c r="S51" s="16"/>
      <c r="T51" s="16"/>
      <c r="U51" s="16"/>
      <c r="V51" s="16"/>
      <c r="W51" s="16"/>
      <c r="X51" s="16"/>
      <c r="Y51" s="1"/>
      <c r="Z51" s="120"/>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row>
    <row r="52" spans="1:72" ht="33.6" customHeight="1">
      <c r="A52" s="257" t="s">
        <v>134</v>
      </c>
      <c r="B52" s="258"/>
      <c r="C52" s="258"/>
      <c r="D52" s="258"/>
      <c r="E52" s="31" t="s">
        <v>57</v>
      </c>
      <c r="F52" s="146">
        <v>0</v>
      </c>
      <c r="G52" s="127">
        <v>150</v>
      </c>
      <c r="H52" s="127">
        <f t="shared" si="8"/>
        <v>0</v>
      </c>
      <c r="I52" s="30"/>
      <c r="J52" s="31"/>
      <c r="K52" s="31"/>
      <c r="L52" s="31"/>
      <c r="M52" s="31">
        <f>J52+K52+L52</f>
        <v>0</v>
      </c>
      <c r="N52" s="16"/>
      <c r="O52" s="16"/>
      <c r="P52" s="16"/>
      <c r="Q52" s="16"/>
      <c r="R52" s="16"/>
      <c r="S52" s="16"/>
      <c r="T52" s="16"/>
      <c r="U52" s="16"/>
      <c r="V52" s="16"/>
      <c r="W52" s="16"/>
      <c r="X52" s="16"/>
      <c r="Y52" s="1"/>
      <c r="Z52" s="120"/>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row>
    <row r="53" spans="1:72" ht="33.6" customHeight="1">
      <c r="A53" s="257" t="s">
        <v>58</v>
      </c>
      <c r="B53" s="258"/>
      <c r="C53" s="258"/>
      <c r="D53" s="258"/>
      <c r="E53" s="31" t="s">
        <v>57</v>
      </c>
      <c r="F53" s="146">
        <v>0</v>
      </c>
      <c r="G53" s="127">
        <v>60</v>
      </c>
      <c r="H53" s="127">
        <f t="shared" si="8"/>
        <v>0</v>
      </c>
      <c r="I53" s="30"/>
      <c r="J53" s="31"/>
      <c r="K53" s="31"/>
      <c r="L53" s="31"/>
      <c r="M53" s="31">
        <f>J53+K53+L53</f>
        <v>0</v>
      </c>
      <c r="N53" s="16"/>
      <c r="O53" s="16"/>
      <c r="P53" s="16"/>
      <c r="Q53" s="16"/>
      <c r="R53" s="16"/>
      <c r="S53" s="16"/>
      <c r="T53" s="16"/>
      <c r="U53" s="16"/>
      <c r="V53" s="16"/>
      <c r="W53" s="16"/>
      <c r="X53" s="16"/>
      <c r="Y53" s="1"/>
      <c r="Z53" s="120"/>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row>
    <row r="54" spans="1:72" ht="33.6" customHeight="1">
      <c r="A54" s="257" t="s">
        <v>135</v>
      </c>
      <c r="B54" s="258"/>
      <c r="C54" s="258"/>
      <c r="D54" s="258"/>
      <c r="E54" s="31" t="s">
        <v>57</v>
      </c>
      <c r="F54" s="146">
        <v>0</v>
      </c>
      <c r="G54" s="127">
        <v>120</v>
      </c>
      <c r="H54" s="127">
        <f t="shared" si="8"/>
        <v>0</v>
      </c>
      <c r="I54" s="30"/>
      <c r="J54" s="31"/>
      <c r="K54" s="31"/>
      <c r="L54" s="31"/>
      <c r="M54" s="31">
        <f>J54+K54+L54</f>
        <v>0</v>
      </c>
      <c r="N54" s="16"/>
      <c r="O54" s="16"/>
      <c r="P54" s="16"/>
      <c r="Q54" s="16"/>
      <c r="R54" s="16"/>
      <c r="S54" s="16"/>
      <c r="T54" s="16"/>
      <c r="U54" s="16"/>
      <c r="V54" s="16"/>
      <c r="W54" s="16"/>
      <c r="X54" s="16"/>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33.6" customHeight="1">
      <c r="A55" s="257"/>
      <c r="B55" s="258"/>
      <c r="C55" s="258"/>
      <c r="D55" s="258"/>
      <c r="E55" s="31" t="s">
        <v>57</v>
      </c>
      <c r="F55" s="146">
        <v>0</v>
      </c>
      <c r="G55" s="127"/>
      <c r="H55" s="127">
        <f t="shared" si="8"/>
        <v>0</v>
      </c>
      <c r="I55" s="30"/>
      <c r="J55" s="31"/>
      <c r="K55" s="31"/>
      <c r="L55" s="31"/>
      <c r="M55" s="31">
        <f t="shared" ref="M55:M57" si="9">J55+K55+L55</f>
        <v>0</v>
      </c>
      <c r="N55" s="16"/>
      <c r="O55" s="16"/>
      <c r="P55" s="16"/>
      <c r="Q55" s="16"/>
      <c r="R55" s="16"/>
      <c r="S55" s="16"/>
      <c r="T55" s="16"/>
      <c r="U55" s="16"/>
      <c r="V55" s="16"/>
      <c r="W55" s="16"/>
      <c r="X55" s="16"/>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33.6" customHeight="1">
      <c r="A56" s="257"/>
      <c r="B56" s="258"/>
      <c r="C56" s="258"/>
      <c r="D56" s="258"/>
      <c r="E56" s="31" t="s">
        <v>59</v>
      </c>
      <c r="F56" s="146">
        <v>0</v>
      </c>
      <c r="G56" s="127"/>
      <c r="H56" s="127">
        <f t="shared" si="8"/>
        <v>0</v>
      </c>
      <c r="I56" s="30"/>
      <c r="J56" s="31"/>
      <c r="K56" s="31"/>
      <c r="L56" s="31"/>
      <c r="M56" s="31">
        <f t="shared" si="9"/>
        <v>0</v>
      </c>
      <c r="N56" s="16"/>
      <c r="O56" s="16"/>
      <c r="P56" s="16"/>
      <c r="Q56" s="16"/>
      <c r="R56" s="16"/>
      <c r="S56" s="16"/>
      <c r="T56" s="16"/>
      <c r="U56" s="16"/>
      <c r="V56" s="16"/>
      <c r="W56" s="16"/>
      <c r="X56" s="16"/>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33.6" customHeight="1">
      <c r="A57" s="257" t="s">
        <v>60</v>
      </c>
      <c r="B57" s="258"/>
      <c r="C57" s="258"/>
      <c r="D57" s="258"/>
      <c r="E57" s="31" t="s">
        <v>61</v>
      </c>
      <c r="F57" s="146">
        <v>0</v>
      </c>
      <c r="G57" s="127">
        <v>2.5</v>
      </c>
      <c r="H57" s="127">
        <f t="shared" si="8"/>
        <v>0</v>
      </c>
      <c r="I57" s="30"/>
      <c r="J57" s="31"/>
      <c r="K57" s="31"/>
      <c r="L57" s="31"/>
      <c r="M57" s="31">
        <f t="shared" si="9"/>
        <v>0</v>
      </c>
      <c r="N57" s="16"/>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16"/>
      <c r="B58" s="16"/>
      <c r="C58" s="16"/>
      <c r="D58" s="16"/>
      <c r="E58" s="16"/>
      <c r="F58" s="16"/>
      <c r="G58" s="34" t="s">
        <v>62</v>
      </c>
      <c r="H58" s="34">
        <f>SUM(H51:H57)</f>
        <v>0</v>
      </c>
      <c r="I58" s="22"/>
      <c r="J58" s="16"/>
      <c r="K58" s="16"/>
      <c r="L58" s="16"/>
      <c r="M58" s="139"/>
      <c r="N58" s="16"/>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16"/>
      <c r="B59" s="16"/>
      <c r="C59" s="16"/>
      <c r="D59" s="16"/>
      <c r="E59" s="16"/>
      <c r="F59" s="16"/>
      <c r="G59" s="118" t="s">
        <v>82</v>
      </c>
      <c r="H59" s="34">
        <f>H58+H45+H17</f>
        <v>46254.13</v>
      </c>
      <c r="I59" s="134"/>
      <c r="J59" s="62"/>
      <c r="K59" s="16"/>
      <c r="L59" s="16"/>
      <c r="M59" s="16"/>
      <c r="N59" s="16"/>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3" t="s">
        <v>83</v>
      </c>
      <c r="B60" s="7"/>
      <c r="C60" s="7"/>
      <c r="D60" s="16"/>
      <c r="E60" s="16"/>
      <c r="F60" s="16"/>
      <c r="G60" s="1"/>
      <c r="H60" s="42"/>
      <c r="I60" s="9"/>
      <c r="J60" s="62"/>
      <c r="K60" s="7"/>
      <c r="L60" s="16"/>
      <c r="M60" s="16"/>
      <c r="N60" s="16"/>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56" t="s">
        <v>7</v>
      </c>
      <c r="B61" s="256"/>
      <c r="C61" s="256"/>
      <c r="D61" s="256"/>
      <c r="E61" s="43" t="s">
        <v>8</v>
      </c>
      <c r="F61" s="119" t="s">
        <v>9</v>
      </c>
      <c r="G61" s="119" t="s">
        <v>10</v>
      </c>
      <c r="H61" s="44" t="s">
        <v>0</v>
      </c>
      <c r="I61" s="45" t="s">
        <v>84</v>
      </c>
      <c r="J61" s="46"/>
      <c r="K61" s="46" t="s">
        <v>85</v>
      </c>
      <c r="L61" s="47"/>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36" t="s">
        <v>86</v>
      </c>
      <c r="B62" s="237"/>
      <c r="C62" s="237"/>
      <c r="D62" s="237"/>
      <c r="E62" s="123" t="s">
        <v>87</v>
      </c>
      <c r="F62" s="128">
        <v>0.3</v>
      </c>
      <c r="G62" s="36">
        <v>2200</v>
      </c>
      <c r="H62" s="48">
        <f>(F62*G62)</f>
        <v>660</v>
      </c>
      <c r="I62" s="49"/>
      <c r="J62" s="50"/>
      <c r="K62" s="51"/>
      <c r="L62" s="62"/>
      <c r="M62" s="16"/>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15.75">
      <c r="A63" s="236" t="s">
        <v>88</v>
      </c>
      <c r="B63" s="237"/>
      <c r="C63" s="237"/>
      <c r="D63" s="237"/>
      <c r="E63" s="123" t="s">
        <v>87</v>
      </c>
      <c r="F63" s="128"/>
      <c r="G63" s="36">
        <v>2000</v>
      </c>
      <c r="H63" s="48">
        <f t="shared" ref="H63:H84" si="10">(F63*G63)</f>
        <v>0</v>
      </c>
      <c r="I63" s="49"/>
      <c r="J63" s="50"/>
      <c r="K63" s="51"/>
      <c r="L63" s="62"/>
      <c r="M63" s="16"/>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15.75">
      <c r="A64" s="236" t="s">
        <v>89</v>
      </c>
      <c r="B64" s="237"/>
      <c r="C64" s="237"/>
      <c r="D64" s="237"/>
      <c r="E64" s="123" t="s">
        <v>87</v>
      </c>
      <c r="F64" s="128"/>
      <c r="G64" s="36">
        <v>7000</v>
      </c>
      <c r="H64" s="48">
        <f t="shared" si="10"/>
        <v>0</v>
      </c>
      <c r="I64" s="49"/>
      <c r="J64" s="50"/>
      <c r="K64" s="51"/>
      <c r="L64" s="62"/>
      <c r="M64" s="16"/>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15.75">
      <c r="A65" s="236" t="s">
        <v>90</v>
      </c>
      <c r="B65" s="237"/>
      <c r="C65" s="237"/>
      <c r="D65" s="237"/>
      <c r="E65" s="123" t="s">
        <v>87</v>
      </c>
      <c r="F65" s="128"/>
      <c r="G65" s="36">
        <v>15200</v>
      </c>
      <c r="H65" s="48">
        <f t="shared" si="10"/>
        <v>0</v>
      </c>
      <c r="I65" s="49"/>
      <c r="J65" s="50"/>
      <c r="K65" s="51"/>
      <c r="L65" s="62"/>
      <c r="M65" s="16"/>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15.75">
      <c r="A66" s="236" t="s">
        <v>91</v>
      </c>
      <c r="B66" s="237"/>
      <c r="C66" s="237"/>
      <c r="D66" s="237"/>
      <c r="E66" s="123" t="s">
        <v>87</v>
      </c>
      <c r="F66" s="128"/>
      <c r="G66" s="36">
        <v>2200</v>
      </c>
      <c r="H66" s="48">
        <f t="shared" si="10"/>
        <v>0</v>
      </c>
      <c r="I66" s="55"/>
      <c r="J66" s="50"/>
      <c r="K66" s="51"/>
      <c r="L66" s="62"/>
      <c r="M66" s="16"/>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15.75">
      <c r="A67" s="236" t="s">
        <v>92</v>
      </c>
      <c r="B67" s="237"/>
      <c r="C67" s="237"/>
      <c r="D67" s="237"/>
      <c r="E67" s="123" t="s">
        <v>87</v>
      </c>
      <c r="F67" s="128"/>
      <c r="G67" s="36">
        <v>2000</v>
      </c>
      <c r="H67" s="48">
        <f t="shared" si="10"/>
        <v>0</v>
      </c>
      <c r="I67" s="49"/>
      <c r="J67" s="50"/>
      <c r="K67" s="51"/>
      <c r="L67" s="62"/>
      <c r="M67" s="16"/>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15.75">
      <c r="A68" s="236" t="s">
        <v>93</v>
      </c>
      <c r="B68" s="237"/>
      <c r="C68" s="237"/>
      <c r="D68" s="237"/>
      <c r="E68" s="123" t="s">
        <v>87</v>
      </c>
      <c r="F68" s="128"/>
      <c r="G68" s="36">
        <v>2500</v>
      </c>
      <c r="H68" s="48">
        <f t="shared" si="10"/>
        <v>0</v>
      </c>
      <c r="I68" s="55"/>
      <c r="J68" s="50"/>
      <c r="K68" s="51"/>
      <c r="L68" s="62"/>
      <c r="M68" s="16"/>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15.75">
      <c r="A69" s="236" t="s">
        <v>94</v>
      </c>
      <c r="B69" s="237"/>
      <c r="C69" s="237"/>
      <c r="D69" s="237"/>
      <c r="E69" s="123" t="s">
        <v>87</v>
      </c>
      <c r="F69" s="128"/>
      <c r="G69" s="36">
        <v>1600</v>
      </c>
      <c r="H69" s="48">
        <f t="shared" si="10"/>
        <v>0</v>
      </c>
      <c r="I69" s="49"/>
      <c r="J69" s="50"/>
      <c r="K69" s="51"/>
      <c r="L69" s="62"/>
      <c r="M69" s="16"/>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236" t="s">
        <v>95</v>
      </c>
      <c r="B70" s="237"/>
      <c r="C70" s="237"/>
      <c r="D70" s="237"/>
      <c r="E70" s="123" t="s">
        <v>87</v>
      </c>
      <c r="F70" s="128"/>
      <c r="G70" s="36">
        <v>1100</v>
      </c>
      <c r="H70" s="48">
        <f t="shared" si="10"/>
        <v>0</v>
      </c>
      <c r="I70" s="49"/>
      <c r="J70" s="50"/>
      <c r="K70" s="51"/>
      <c r="L70" s="62"/>
      <c r="M70" s="16"/>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36" t="s">
        <v>96</v>
      </c>
      <c r="B71" s="237"/>
      <c r="C71" s="237"/>
      <c r="D71" s="237"/>
      <c r="E71" s="123" t="s">
        <v>87</v>
      </c>
      <c r="F71" s="128"/>
      <c r="G71" s="36">
        <v>2700</v>
      </c>
      <c r="H71" s="48">
        <f t="shared" si="10"/>
        <v>0</v>
      </c>
      <c r="I71" s="59"/>
      <c r="J71" s="50"/>
      <c r="K71" s="51"/>
      <c r="L71" s="62"/>
      <c r="M71" s="16"/>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36" t="s">
        <v>97</v>
      </c>
      <c r="B72" s="237"/>
      <c r="C72" s="237"/>
      <c r="D72" s="237"/>
      <c r="E72" s="123" t="s">
        <v>87</v>
      </c>
      <c r="F72" s="128"/>
      <c r="G72" s="36">
        <v>2500</v>
      </c>
      <c r="H72" s="48">
        <f t="shared" si="10"/>
        <v>0</v>
      </c>
      <c r="I72" s="59"/>
      <c r="J72" s="50"/>
      <c r="K72" s="51"/>
      <c r="L72" s="62"/>
      <c r="M72" s="16"/>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15.75">
      <c r="A73" s="236" t="s">
        <v>98</v>
      </c>
      <c r="B73" s="237"/>
      <c r="C73" s="237"/>
      <c r="D73" s="237"/>
      <c r="E73" s="123" t="s">
        <v>87</v>
      </c>
      <c r="F73" s="128"/>
      <c r="G73" s="36">
        <v>13373</v>
      </c>
      <c r="H73" s="48">
        <f t="shared" si="10"/>
        <v>0</v>
      </c>
      <c r="I73" s="59"/>
      <c r="J73" s="50"/>
      <c r="K73" s="51"/>
      <c r="L73" s="62"/>
      <c r="M73" s="16"/>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15.75">
      <c r="A74" s="236" t="s">
        <v>99</v>
      </c>
      <c r="B74" s="237"/>
      <c r="C74" s="237"/>
      <c r="D74" s="237"/>
      <c r="E74" s="123" t="s">
        <v>87</v>
      </c>
      <c r="F74" s="128"/>
      <c r="G74" s="36">
        <v>800</v>
      </c>
      <c r="H74" s="48">
        <f t="shared" si="10"/>
        <v>0</v>
      </c>
      <c r="I74" s="59"/>
      <c r="J74" s="50"/>
      <c r="K74" s="51"/>
      <c r="L74" s="62"/>
      <c r="M74" s="16"/>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236" t="s">
        <v>156</v>
      </c>
      <c r="B75" s="237"/>
      <c r="C75" s="237"/>
      <c r="D75" s="237"/>
      <c r="E75" s="4" t="s">
        <v>87</v>
      </c>
      <c r="F75" s="128"/>
      <c r="G75" s="31">
        <v>1900</v>
      </c>
      <c r="H75" s="60">
        <f t="shared" si="10"/>
        <v>0</v>
      </c>
      <c r="I75" s="61"/>
      <c r="J75" s="50"/>
      <c r="K75" s="51"/>
      <c r="L75" s="62"/>
      <c r="M75" s="16"/>
      <c r="N75" s="16"/>
      <c r="O75" s="16"/>
      <c r="P75" s="16"/>
      <c r="Q75" s="16"/>
      <c r="R75" s="16"/>
      <c r="S75" s="16"/>
      <c r="T75" s="16"/>
      <c r="U75" s="16"/>
      <c r="V75" s="16"/>
      <c r="W75" s="16"/>
      <c r="X75" s="16"/>
      <c r="Y75" s="16"/>
      <c r="Z75" s="17"/>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row>
    <row r="76" spans="1:72" ht="15.75">
      <c r="A76" s="236" t="s">
        <v>101</v>
      </c>
      <c r="B76" s="237"/>
      <c r="C76" s="237"/>
      <c r="D76" s="237"/>
      <c r="E76" s="123" t="s">
        <v>87</v>
      </c>
      <c r="F76" s="128"/>
      <c r="G76" s="36">
        <v>2000</v>
      </c>
      <c r="H76" s="48">
        <f t="shared" si="10"/>
        <v>0</v>
      </c>
      <c r="I76" s="59"/>
      <c r="J76" s="50"/>
      <c r="K76" s="51"/>
      <c r="L76" s="62"/>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36" t="s">
        <v>102</v>
      </c>
      <c r="B77" s="237"/>
      <c r="C77" s="237"/>
      <c r="D77" s="237"/>
      <c r="E77" s="123" t="s">
        <v>87</v>
      </c>
      <c r="F77" s="128"/>
      <c r="G77" s="36">
        <v>200</v>
      </c>
      <c r="H77" s="48">
        <f t="shared" si="10"/>
        <v>0</v>
      </c>
      <c r="I77" s="59"/>
      <c r="J77" s="50"/>
      <c r="K77" s="51"/>
      <c r="L77" s="62"/>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15.75">
      <c r="A78" s="236" t="s">
        <v>103</v>
      </c>
      <c r="B78" s="237"/>
      <c r="C78" s="237"/>
      <c r="D78" s="237"/>
      <c r="E78" s="123" t="s">
        <v>87</v>
      </c>
      <c r="F78" s="128"/>
      <c r="G78" s="36">
        <v>1100</v>
      </c>
      <c r="H78" s="48">
        <f t="shared" si="10"/>
        <v>0</v>
      </c>
      <c r="I78" s="59"/>
      <c r="J78" s="50"/>
      <c r="K78" s="51"/>
      <c r="L78" s="62"/>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15.75">
      <c r="A79" s="236" t="s">
        <v>104</v>
      </c>
      <c r="B79" s="237"/>
      <c r="C79" s="237"/>
      <c r="D79" s="237"/>
      <c r="E79" s="123" t="s">
        <v>87</v>
      </c>
      <c r="F79" s="128"/>
      <c r="G79" s="36">
        <v>2200</v>
      </c>
      <c r="H79" s="48">
        <f t="shared" si="10"/>
        <v>0</v>
      </c>
      <c r="I79" s="59"/>
      <c r="J79" s="50"/>
      <c r="K79" s="51"/>
      <c r="L79" s="62"/>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236" t="s">
        <v>105</v>
      </c>
      <c r="B80" s="237"/>
      <c r="C80" s="237"/>
      <c r="D80" s="237"/>
      <c r="E80" s="4" t="s">
        <v>87</v>
      </c>
      <c r="F80" s="128"/>
      <c r="G80" s="31">
        <v>1420</v>
      </c>
      <c r="H80" s="60">
        <f t="shared" si="10"/>
        <v>0</v>
      </c>
      <c r="I80" s="64"/>
      <c r="J80" s="50"/>
      <c r="K80" s="51"/>
      <c r="L80" s="62"/>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236" t="s">
        <v>153</v>
      </c>
      <c r="B81" s="237"/>
      <c r="C81" s="237"/>
      <c r="D81" s="237"/>
      <c r="E81" s="4" t="s">
        <v>87</v>
      </c>
      <c r="F81" s="128"/>
      <c r="G81" s="31">
        <v>15200</v>
      </c>
      <c r="H81" s="60">
        <f t="shared" si="10"/>
        <v>0</v>
      </c>
      <c r="I81" s="166"/>
      <c r="J81" s="66"/>
      <c r="K81" s="67"/>
      <c r="L81" s="62"/>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36" t="s">
        <v>155</v>
      </c>
      <c r="B82" s="237"/>
      <c r="C82" s="237"/>
      <c r="D82" s="237"/>
      <c r="E82" s="4" t="s">
        <v>87</v>
      </c>
      <c r="F82" s="128"/>
      <c r="G82" s="31">
        <v>5800</v>
      </c>
      <c r="H82" s="60">
        <f t="shared" si="10"/>
        <v>0</v>
      </c>
      <c r="I82" s="166"/>
      <c r="J82" s="66"/>
      <c r="K82" s="67"/>
      <c r="L82" s="62"/>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36"/>
      <c r="B83" s="237"/>
      <c r="C83" s="237"/>
      <c r="D83" s="237"/>
      <c r="E83" s="4" t="s">
        <v>87</v>
      </c>
      <c r="F83" s="128"/>
      <c r="G83" s="31"/>
      <c r="H83" s="60">
        <f t="shared" si="10"/>
        <v>0</v>
      </c>
      <c r="I83" s="166"/>
      <c r="J83" s="66"/>
      <c r="K83" s="67"/>
      <c r="L83" s="62"/>
      <c r="M83" s="16"/>
      <c r="N83" s="16"/>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15.75">
      <c r="A84" s="236" t="s">
        <v>154</v>
      </c>
      <c r="B84" s="237"/>
      <c r="C84" s="237"/>
      <c r="D84" s="237"/>
      <c r="E84" s="4" t="s">
        <v>87</v>
      </c>
      <c r="F84" s="128"/>
      <c r="G84" s="31">
        <v>15000</v>
      </c>
      <c r="H84" s="60">
        <f t="shared" si="10"/>
        <v>0</v>
      </c>
      <c r="I84" s="166"/>
      <c r="J84" s="66"/>
      <c r="K84" s="67"/>
      <c r="L84" s="62"/>
      <c r="M84" s="16"/>
      <c r="N84" s="16"/>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6.5" thickBot="1">
      <c r="A85" s="236" t="s">
        <v>106</v>
      </c>
      <c r="B85" s="237"/>
      <c r="C85" s="237"/>
      <c r="D85" s="237"/>
      <c r="E85" s="123" t="s">
        <v>87</v>
      </c>
      <c r="F85" s="128">
        <v>1</v>
      </c>
      <c r="G85" s="36">
        <v>383.5</v>
      </c>
      <c r="H85" s="99">
        <f>(F85*G85)</f>
        <v>383.5</v>
      </c>
      <c r="I85" s="65"/>
      <c r="J85" s="66"/>
      <c r="K85" s="67"/>
      <c r="L85" s="62"/>
      <c r="M85" s="16"/>
      <c r="N85" s="16"/>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6.5" thickBot="1">
      <c r="A86" s="16"/>
      <c r="B86" s="16"/>
      <c r="C86" s="16"/>
      <c r="D86" s="16"/>
      <c r="E86" s="16"/>
      <c r="F86" s="18"/>
      <c r="G86" s="125" t="s">
        <v>107</v>
      </c>
      <c r="H86" s="110">
        <f>SUM(H62:H85)</f>
        <v>1043.5</v>
      </c>
      <c r="I86" s="68"/>
      <c r="J86" s="69"/>
      <c r="K86" s="70"/>
      <c r="L86" s="135"/>
      <c r="M86" s="7"/>
      <c r="N86" s="7"/>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16"/>
      <c r="B87" s="16"/>
      <c r="C87" s="16"/>
      <c r="D87" s="16"/>
      <c r="E87" s="16"/>
      <c r="F87" s="7"/>
      <c r="G87" s="38"/>
      <c r="H87" s="22"/>
      <c r="I87" s="71"/>
      <c r="J87" s="18"/>
      <c r="K87" s="137"/>
      <c r="L87" s="136"/>
      <c r="M87" s="7"/>
      <c r="N87" s="7"/>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5.75">
      <c r="A88" s="16"/>
      <c r="B88" s="16"/>
      <c r="C88" s="16"/>
      <c r="D88" s="16"/>
      <c r="E88" s="138">
        <v>0</v>
      </c>
      <c r="F88" s="7"/>
      <c r="G88" s="38"/>
      <c r="H88" s="142">
        <f>+E88</f>
        <v>0</v>
      </c>
      <c r="I88" s="245" t="s">
        <v>130</v>
      </c>
      <c r="J88" s="230" t="s">
        <v>108</v>
      </c>
      <c r="K88" s="232"/>
      <c r="L88" s="16"/>
      <c r="M88" s="7"/>
      <c r="N88" s="233"/>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234" t="s">
        <v>109</v>
      </c>
      <c r="G89" s="235"/>
      <c r="H89" s="73">
        <f>H59+H86</f>
        <v>47297.63</v>
      </c>
      <c r="I89" s="246"/>
      <c r="J89" s="231"/>
      <c r="K89" s="232"/>
      <c r="L89" s="16"/>
      <c r="M89" s="7"/>
      <c r="N89" s="233"/>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27"/>
      <c r="F90" s="74" t="s">
        <v>110</v>
      </c>
      <c r="G90" s="75">
        <v>0.25</v>
      </c>
      <c r="H90" s="116">
        <f>H89*G90</f>
        <v>11824.407499999999</v>
      </c>
      <c r="I90" s="115">
        <f>+M96</f>
        <v>-6528.9217349999972</v>
      </c>
      <c r="J90" s="117">
        <f>H90-M96</f>
        <v>18353.329234999997</v>
      </c>
      <c r="K90" s="9"/>
      <c r="L90" s="9"/>
      <c r="M90" s="9"/>
      <c r="N90" s="126" t="s">
        <v>132</v>
      </c>
      <c r="O90" s="12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16"/>
      <c r="B91" s="16"/>
      <c r="C91" s="16"/>
      <c r="D91" s="16"/>
      <c r="E91" s="27"/>
      <c r="F91" s="77" t="s">
        <v>111</v>
      </c>
      <c r="G91" s="78"/>
      <c r="H91" s="13">
        <f>H89+H90</f>
        <v>59122.037499999999</v>
      </c>
      <c r="I91" s="20"/>
      <c r="J91" s="79"/>
      <c r="K91" s="22"/>
      <c r="L91" s="22"/>
      <c r="M91" s="7"/>
      <c r="N91" s="126"/>
      <c r="O91" s="12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16"/>
      <c r="B92" s="16"/>
      <c r="C92" s="16"/>
      <c r="D92" s="16"/>
      <c r="E92" s="27"/>
      <c r="F92" s="124" t="s">
        <v>113</v>
      </c>
      <c r="G92" s="82">
        <v>0.06</v>
      </c>
      <c r="H92" s="13">
        <f>H91*G92</f>
        <v>3547.3222499999997</v>
      </c>
      <c r="I92" s="83"/>
      <c r="J92" s="80"/>
      <c r="K92" s="81" t="s">
        <v>112</v>
      </c>
      <c r="L92" s="111" t="s">
        <v>131</v>
      </c>
      <c r="M92" s="7"/>
      <c r="N92" s="135"/>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16"/>
      <c r="B93" s="16"/>
      <c r="C93" s="16"/>
      <c r="D93" s="16"/>
      <c r="E93" s="27"/>
      <c r="F93" s="4" t="s">
        <v>115</v>
      </c>
      <c r="G93" s="77"/>
      <c r="H93" s="13">
        <f>H91+H92</f>
        <v>62669.359749999996</v>
      </c>
      <c r="I93" s="80"/>
      <c r="J93" s="80" t="s">
        <v>114</v>
      </c>
      <c r="K93" s="6">
        <f>+H17</f>
        <v>0</v>
      </c>
      <c r="L93" s="112"/>
      <c r="M93" s="135"/>
      <c r="N93" s="7"/>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16"/>
      <c r="B94" s="16"/>
      <c r="C94" s="16"/>
      <c r="D94" s="16"/>
      <c r="E94" s="16"/>
      <c r="F94" s="124" t="s">
        <v>117</v>
      </c>
      <c r="G94" s="82">
        <v>0.2</v>
      </c>
      <c r="H94" s="13">
        <f>H93*G94</f>
        <v>12533.871950000001</v>
      </c>
      <c r="I94" s="80"/>
      <c r="J94" s="80" t="s">
        <v>116</v>
      </c>
      <c r="K94" s="6">
        <f>H44</f>
        <v>40953.549999999996</v>
      </c>
      <c r="L94" s="112"/>
      <c r="M94" s="135"/>
      <c r="N94" s="7"/>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16"/>
      <c r="B95" s="16"/>
      <c r="C95" s="16"/>
      <c r="D95" s="16"/>
      <c r="E95" s="16"/>
      <c r="F95" s="124" t="s">
        <v>119</v>
      </c>
      <c r="G95" s="74"/>
      <c r="H95" s="85">
        <f>H93+H94</f>
        <v>75203.231700000004</v>
      </c>
      <c r="I95" s="13"/>
      <c r="J95" s="80" t="s">
        <v>118</v>
      </c>
      <c r="K95" s="6">
        <f>H59-H46</f>
        <v>43478.8822</v>
      </c>
      <c r="L95" s="112"/>
      <c r="M95" s="84" t="s">
        <v>127</v>
      </c>
      <c r="N95" s="7"/>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16"/>
      <c r="B96" s="16"/>
      <c r="C96" s="16"/>
      <c r="D96" s="16"/>
      <c r="E96" s="16"/>
      <c r="F96" s="124" t="s">
        <v>125</v>
      </c>
      <c r="G96" s="87"/>
      <c r="H96" s="97">
        <f>'MAT (18)'!H124</f>
        <v>203459.92471200001</v>
      </c>
      <c r="I96" s="88" t="s">
        <v>120</v>
      </c>
      <c r="J96" s="86" t="s">
        <v>56</v>
      </c>
      <c r="K96" s="6">
        <f>SUM(K93:K95)</f>
        <v>84432.432199999996</v>
      </c>
      <c r="L96" s="113">
        <f>H95-H94</f>
        <v>62669.359750000003</v>
      </c>
      <c r="M96" s="114">
        <f>+(L96-K96)*0.3</f>
        <v>-6528.9217349999972</v>
      </c>
      <c r="N96" s="7"/>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16"/>
      <c r="B97" s="16" t="s">
        <v>121</v>
      </c>
      <c r="C97" s="16"/>
      <c r="D97" s="16"/>
      <c r="E97" s="16"/>
      <c r="F97" s="124" t="s">
        <v>126</v>
      </c>
      <c r="G97" s="90"/>
      <c r="H97" s="98">
        <f>H95+H96</f>
        <v>278663.15641200001</v>
      </c>
      <c r="I97" s="13"/>
      <c r="J97" s="89">
        <f>H95/H89</f>
        <v>1.59</v>
      </c>
      <c r="K97" s="7"/>
      <c r="L97" s="7"/>
      <c r="M97" s="23"/>
      <c r="N97" s="7"/>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16"/>
      <c r="B98" s="139" t="s">
        <v>122</v>
      </c>
      <c r="C98" s="139" t="s">
        <v>123</v>
      </c>
      <c r="D98" s="140" t="s">
        <v>124</v>
      </c>
      <c r="E98" s="132"/>
      <c r="F98" s="7"/>
      <c r="G98" s="92"/>
      <c r="H98" s="9"/>
      <c r="I98" s="7"/>
      <c r="J98" s="7"/>
      <c r="K98" s="7"/>
      <c r="L98" s="7"/>
      <c r="M98" s="9"/>
      <c r="N98" s="91"/>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16"/>
      <c r="B99" s="141">
        <v>0.27500000000000002</v>
      </c>
      <c r="C99" s="141">
        <v>0.05</v>
      </c>
      <c r="D99" s="141">
        <f>B99+C99</f>
        <v>0.32500000000000001</v>
      </c>
      <c r="E99" s="16"/>
      <c r="F99" s="92"/>
      <c r="G99" s="93"/>
      <c r="H99" s="9"/>
      <c r="I99" s="7"/>
      <c r="J99" s="7"/>
      <c r="K99" s="7"/>
      <c r="L99" s="7"/>
      <c r="M99" s="9"/>
      <c r="N99" s="7"/>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16"/>
      <c r="B100" s="16"/>
      <c r="C100" s="16"/>
      <c r="D100" s="16"/>
      <c r="E100" s="16"/>
      <c r="F100" s="23"/>
      <c r="G100" s="94"/>
      <c r="H100" s="93"/>
      <c r="I100" s="27"/>
      <c r="J100" s="7"/>
      <c r="K100" s="7"/>
      <c r="L100" s="7"/>
      <c r="M100" s="7"/>
      <c r="N100" s="7"/>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1"/>
      <c r="B101" s="1"/>
      <c r="C101" s="1"/>
      <c r="D101" s="1"/>
      <c r="E101" s="1"/>
      <c r="F101" s="23"/>
      <c r="G101" s="94"/>
      <c r="H101" s="93"/>
      <c r="I101" s="95"/>
      <c r="J101" s="18"/>
      <c r="K101" s="18"/>
      <c r="L101" s="18"/>
      <c r="M101" s="18"/>
      <c r="N101" s="18"/>
      <c r="O101" s="1"/>
      <c r="P101" s="1"/>
      <c r="Q101" s="1"/>
      <c r="R101" s="1"/>
      <c r="S101" s="1"/>
      <c r="T101" s="1"/>
      <c r="U101" s="1"/>
      <c r="V101" s="1"/>
      <c r="W101" s="1"/>
      <c r="X101" s="1"/>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1"/>
      <c r="B102" s="1"/>
      <c r="C102" s="1"/>
      <c r="D102" s="1"/>
      <c r="E102" s="1"/>
      <c r="F102" s="23"/>
      <c r="G102" s="76"/>
      <c r="H102" s="76"/>
      <c r="I102" s="18"/>
      <c r="J102" s="18"/>
      <c r="K102" s="18"/>
      <c r="L102" s="18"/>
      <c r="M102" s="18"/>
      <c r="N102" s="18"/>
      <c r="O102" s="1"/>
      <c r="P102" s="1"/>
      <c r="Q102" s="1"/>
      <c r="R102" s="1"/>
      <c r="S102" s="1"/>
      <c r="T102" s="1"/>
      <c r="U102" s="1"/>
      <c r="V102" s="1"/>
      <c r="W102" s="1"/>
      <c r="X102" s="1"/>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1"/>
      <c r="B103" s="1"/>
      <c r="C103" s="1"/>
      <c r="D103" s="1"/>
      <c r="E103" s="1"/>
      <c r="F103" s="23"/>
      <c r="G103" s="5"/>
      <c r="H103" s="1"/>
      <c r="I103" s="1"/>
      <c r="J103" s="18"/>
      <c r="K103" s="18"/>
      <c r="L103" s="18"/>
      <c r="M103" s="18"/>
      <c r="N103" s="18"/>
      <c r="O103" s="1"/>
      <c r="P103" s="1"/>
      <c r="Q103" s="1"/>
      <c r="R103" s="1"/>
      <c r="S103" s="1"/>
      <c r="T103" s="1"/>
      <c r="U103" s="1"/>
      <c r="V103" s="1"/>
      <c r="W103" s="1"/>
      <c r="X103" s="1"/>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1"/>
      <c r="B104" s="1"/>
      <c r="C104" s="1"/>
      <c r="D104" s="1"/>
      <c r="E104" s="1"/>
      <c r="F104" s="1"/>
      <c r="G104" s="18"/>
      <c r="H104" s="41"/>
      <c r="I104" s="1"/>
      <c r="J104" s="1"/>
      <c r="K104" s="1"/>
      <c r="L104" s="1"/>
      <c r="M104" s="1"/>
      <c r="N104" s="1"/>
      <c r="O104" s="1"/>
      <c r="P104" s="1"/>
      <c r="Q104" s="1"/>
      <c r="R104" s="1"/>
      <c r="S104" s="1"/>
      <c r="T104" s="1"/>
      <c r="U104" s="1"/>
      <c r="V104" s="1"/>
      <c r="W104" s="1"/>
      <c r="X104" s="1"/>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1"/>
      <c r="B105" s="1"/>
      <c r="C105" s="96"/>
      <c r="D105" s="1"/>
      <c r="E105" s="1"/>
      <c r="F105" s="1"/>
      <c r="G105" s="1"/>
      <c r="H105" s="1"/>
      <c r="I105" s="1"/>
      <c r="J105" s="1"/>
      <c r="K105" s="1"/>
      <c r="L105" s="1"/>
      <c r="M105" s="1"/>
      <c r="N105" s="1"/>
      <c r="O105" s="1"/>
      <c r="P105" s="1"/>
      <c r="Q105" s="1"/>
      <c r="R105" s="1"/>
      <c r="S105" s="1"/>
      <c r="T105" s="1"/>
      <c r="U105" s="1"/>
      <c r="V105" s="1"/>
      <c r="W105" s="1"/>
      <c r="X105" s="1"/>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1"/>
      <c r="B106" s="1"/>
      <c r="C106" s="96"/>
      <c r="D106" s="1"/>
      <c r="E106" s="1"/>
      <c r="F106" s="1"/>
      <c r="G106" s="18"/>
      <c r="H106" s="41"/>
      <c r="I106" s="1"/>
      <c r="J106" s="1"/>
      <c r="K106" s="1"/>
      <c r="L106" s="1"/>
      <c r="M106" s="1"/>
      <c r="N106" s="1"/>
      <c r="O106" s="1"/>
      <c r="P106" s="1"/>
      <c r="Q106" s="1"/>
      <c r="R106" s="1"/>
      <c r="S106" s="1"/>
      <c r="T106" s="1"/>
      <c r="U106" s="1"/>
      <c r="V106" s="1"/>
      <c r="W106" s="1"/>
      <c r="X106" s="1"/>
      <c r="Y106" s="1"/>
      <c r="Z106" s="120"/>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row>
    <row r="107" spans="1:72" ht="15.75">
      <c r="A107" s="1"/>
      <c r="B107" s="1"/>
      <c r="C107" s="96"/>
      <c r="D107" s="1"/>
      <c r="E107" s="1"/>
      <c r="F107" s="1"/>
      <c r="G107" s="1"/>
      <c r="H107" s="1"/>
      <c r="I107" s="1"/>
      <c r="J107" s="1"/>
      <c r="K107" s="1"/>
      <c r="L107" s="1"/>
      <c r="M107" s="1"/>
      <c r="N107" s="1"/>
      <c r="O107" s="1"/>
      <c r="P107" s="1"/>
      <c r="Q107" s="1"/>
      <c r="R107" s="1"/>
      <c r="S107" s="1"/>
      <c r="T107" s="1"/>
      <c r="U107" s="1"/>
      <c r="V107" s="1"/>
      <c r="W107" s="1"/>
      <c r="X107" s="1"/>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1"/>
      <c r="B108" s="1"/>
      <c r="C108" s="96"/>
      <c r="D108" s="1"/>
      <c r="E108" s="1"/>
      <c r="F108" s="1"/>
      <c r="G108" s="1"/>
      <c r="H108" s="1"/>
      <c r="I108" s="1"/>
      <c r="J108" s="1"/>
      <c r="K108" s="1"/>
      <c r="L108" s="1"/>
      <c r="M108" s="1"/>
      <c r="N108" s="1"/>
      <c r="O108" s="1"/>
      <c r="P108" s="1"/>
      <c r="Q108" s="1"/>
      <c r="R108" s="1"/>
      <c r="S108" s="1"/>
      <c r="T108" s="1"/>
      <c r="U108" s="1"/>
      <c r="V108" s="1"/>
      <c r="W108" s="1"/>
      <c r="X108" s="1"/>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1"/>
      <c r="B109" s="1"/>
      <c r="C109" s="40"/>
      <c r="D109" s="96"/>
      <c r="E109" s="96"/>
      <c r="F109" s="1"/>
      <c r="G109" s="1"/>
      <c r="H109" s="1"/>
      <c r="I109" s="1"/>
      <c r="J109" s="1"/>
      <c r="K109" s="1"/>
      <c r="L109" s="1"/>
      <c r="M109" s="1"/>
      <c r="N109" s="1"/>
      <c r="O109" s="1"/>
      <c r="P109" s="1"/>
      <c r="Q109" s="1"/>
      <c r="R109" s="1"/>
      <c r="S109" s="1"/>
      <c r="T109" s="1"/>
      <c r="U109" s="1"/>
      <c r="V109" s="1"/>
      <c r="W109" s="1"/>
      <c r="X109" s="1"/>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1"/>
      <c r="B110" s="96"/>
      <c r="C110" s="1"/>
      <c r="D110" s="1"/>
      <c r="E110" s="1"/>
      <c r="F110" s="1"/>
      <c r="G110" s="1"/>
      <c r="H110" s="1"/>
      <c r="I110" s="1"/>
      <c r="J110" s="1"/>
      <c r="K110" s="1"/>
      <c r="L110" s="1"/>
      <c r="M110" s="1"/>
      <c r="N110" s="1"/>
      <c r="O110" s="1"/>
      <c r="P110" s="1"/>
      <c r="Q110" s="1"/>
      <c r="R110" s="1"/>
      <c r="S110" s="1"/>
      <c r="T110" s="1"/>
      <c r="U110" s="1"/>
      <c r="V110" s="1"/>
      <c r="W110" s="1"/>
      <c r="X110" s="1"/>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1"/>
      <c r="B111" s="96"/>
      <c r="C111" s="1"/>
      <c r="D111" s="1"/>
      <c r="E111" s="1"/>
      <c r="F111" s="1"/>
      <c r="G111" s="1"/>
      <c r="H111" s="1"/>
      <c r="I111" s="1"/>
      <c r="J111" s="1"/>
      <c r="K111" s="1"/>
      <c r="L111" s="1"/>
      <c r="M111" s="1"/>
      <c r="N111" s="1"/>
      <c r="O111" s="1"/>
      <c r="P111" s="1"/>
      <c r="Q111" s="1"/>
      <c r="R111" s="1"/>
      <c r="S111" s="1"/>
      <c r="T111" s="1"/>
      <c r="U111" s="1"/>
      <c r="V111" s="1"/>
      <c r="W111" s="1"/>
      <c r="X111" s="1"/>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5.75">
      <c r="A112" s="1"/>
      <c r="B112" s="96"/>
      <c r="C112" s="96"/>
      <c r="D112" s="96"/>
      <c r="E112" s="96"/>
      <c r="F112" s="1"/>
      <c r="G112" s="1"/>
      <c r="H112" s="1"/>
      <c r="I112" s="1"/>
      <c r="J112" s="1"/>
      <c r="K112" s="1"/>
      <c r="L112" s="1"/>
      <c r="M112" s="1"/>
      <c r="N112" s="1"/>
      <c r="O112" s="1"/>
      <c r="P112" s="1"/>
      <c r="Q112" s="1"/>
      <c r="R112" s="1"/>
      <c r="S112" s="1"/>
      <c r="T112" s="1"/>
      <c r="U112" s="1"/>
      <c r="V112" s="1"/>
      <c r="W112" s="1"/>
      <c r="X112" s="1"/>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5.75">
      <c r="A113" s="1"/>
      <c r="B113" s="1"/>
      <c r="C113" s="1"/>
      <c r="D113" s="1"/>
      <c r="E113" s="1"/>
      <c r="F113" s="96"/>
      <c r="G113" s="72"/>
      <c r="H113" s="1"/>
      <c r="I113" s="1"/>
      <c r="J113" s="1"/>
      <c r="K113" s="1"/>
      <c r="L113" s="1"/>
      <c r="M113" s="1"/>
      <c r="N113" s="1"/>
      <c r="O113" s="1"/>
      <c r="P113" s="1"/>
      <c r="Q113" s="1"/>
      <c r="R113" s="1"/>
      <c r="S113" s="1"/>
      <c r="T113" s="1"/>
      <c r="U113" s="1"/>
      <c r="V113" s="1"/>
      <c r="W113" s="1"/>
      <c r="X113" s="1"/>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
      <c r="B118" s="1"/>
      <c r="C118" s="1"/>
      <c r="D118" s="1"/>
      <c r="E118" s="1"/>
      <c r="F118" s="1"/>
      <c r="G118" s="1"/>
      <c r="H118" s="1"/>
      <c r="I118" s="1"/>
      <c r="J118" s="1"/>
      <c r="K118" s="1"/>
      <c r="L118" s="1"/>
      <c r="O118" s="1"/>
      <c r="P118" s="1"/>
      <c r="Q118" s="1"/>
      <c r="R118" s="1"/>
      <c r="S118" s="1"/>
      <c r="T118" s="1"/>
      <c r="U118" s="1"/>
      <c r="V118" s="1"/>
      <c r="W118" s="1"/>
      <c r="X118" s="1"/>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F119" s="1"/>
      <c r="G119" s="1"/>
      <c r="H119" s="1"/>
      <c r="I119" s="1"/>
      <c r="J119" s="1"/>
      <c r="K119" s="1"/>
      <c r="L119" s="1"/>
      <c r="O119" s="1"/>
      <c r="P119" s="1"/>
      <c r="Q119" s="1"/>
      <c r="R119" s="1"/>
      <c r="S119" s="1"/>
      <c r="T119" s="1"/>
      <c r="U119" s="1"/>
      <c r="V119" s="1"/>
      <c r="W119" s="1"/>
      <c r="X119" s="1"/>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J120" s="1"/>
      <c r="K120" s="1"/>
      <c r="L120" s="1"/>
      <c r="M120" s="1"/>
      <c r="N120" s="1"/>
      <c r="O120" s="1"/>
      <c r="P120" s="1"/>
      <c r="Q120" s="1"/>
      <c r="R120" s="1"/>
      <c r="S120" s="1"/>
      <c r="T120" s="1"/>
      <c r="U120" s="1"/>
      <c r="V120" s="1"/>
      <c r="W120" s="1"/>
      <c r="X120" s="1"/>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sheetData>
  <mergeCells count="78">
    <mergeCell ref="A15:D15"/>
    <mergeCell ref="A1:H1"/>
    <mergeCell ref="A2:H2"/>
    <mergeCell ref="B5:J5"/>
    <mergeCell ref="A8:D8"/>
    <mergeCell ref="J8:M8"/>
    <mergeCell ref="A9:D9"/>
    <mergeCell ref="A10:D10"/>
    <mergeCell ref="A11:D11"/>
    <mergeCell ref="A12:D12"/>
    <mergeCell ref="A13:D13"/>
    <mergeCell ref="A14:D14"/>
    <mergeCell ref="A28:D28"/>
    <mergeCell ref="A16:D16"/>
    <mergeCell ref="O19:U19"/>
    <mergeCell ref="V19:X19"/>
    <mergeCell ref="A20:D20"/>
    <mergeCell ref="A21:D21"/>
    <mergeCell ref="A22:D22"/>
    <mergeCell ref="A23:D23"/>
    <mergeCell ref="A24:D24"/>
    <mergeCell ref="A25:D25"/>
    <mergeCell ref="A26:D26"/>
    <mergeCell ref="A27:D27"/>
    <mergeCell ref="A41:D41"/>
    <mergeCell ref="A29:D29"/>
    <mergeCell ref="A30:D30"/>
    <mergeCell ref="A31:D31"/>
    <mergeCell ref="A32:D32"/>
    <mergeCell ref="A33:D33"/>
    <mergeCell ref="A34:D34"/>
    <mergeCell ref="A35:D35"/>
    <mergeCell ref="A36:D36"/>
    <mergeCell ref="A38:D38"/>
    <mergeCell ref="A39:D39"/>
    <mergeCell ref="A40:D40"/>
    <mergeCell ref="A57:D57"/>
    <mergeCell ref="A42:D42"/>
    <mergeCell ref="A43:D43"/>
    <mergeCell ref="A46:D46"/>
    <mergeCell ref="A49:D49"/>
    <mergeCell ref="A50:D50"/>
    <mergeCell ref="A51:D51"/>
    <mergeCell ref="A52:D52"/>
    <mergeCell ref="A53:D53"/>
    <mergeCell ref="A54:D54"/>
    <mergeCell ref="A55:D55"/>
    <mergeCell ref="A56:D56"/>
    <mergeCell ref="A72:D72"/>
    <mergeCell ref="A61:D61"/>
    <mergeCell ref="A62:D62"/>
    <mergeCell ref="A63:D63"/>
    <mergeCell ref="A64:D64"/>
    <mergeCell ref="A65:D65"/>
    <mergeCell ref="A66:D66"/>
    <mergeCell ref="A67:D67"/>
    <mergeCell ref="A68:D68"/>
    <mergeCell ref="A69:D69"/>
    <mergeCell ref="A70:D70"/>
    <mergeCell ref="A71:D71"/>
    <mergeCell ref="A84:D84"/>
    <mergeCell ref="A73:D73"/>
    <mergeCell ref="A74:D74"/>
    <mergeCell ref="A75:D75"/>
    <mergeCell ref="A76:D76"/>
    <mergeCell ref="A77:D77"/>
    <mergeCell ref="A78:D78"/>
    <mergeCell ref="A79:D79"/>
    <mergeCell ref="A80:D80"/>
    <mergeCell ref="A81:D81"/>
    <mergeCell ref="A82:D82"/>
    <mergeCell ref="A83:D83"/>
    <mergeCell ref="A85:D85"/>
    <mergeCell ref="I88:I89"/>
    <mergeCell ref="J88:J89"/>
    <mergeCell ref="K88:K89"/>
    <mergeCell ref="N88:N89"/>
    <mergeCell ref="F89:G89"/>
  </mergeCells>
  <pageMargins left="0.7" right="0.7" top="0.75" bottom="0.75" header="0.3" footer="0.3"/>
  <pageSetup paperSize="9" scale="29" fitToWidth="0" orientation="landscape" horizontalDpi="300" verticalDpi="300" r:id="rId1"/>
  <rowBreaks count="1" manualBreakCount="1">
    <brk id="99" max="16383"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1C901-3EDA-4C8A-8F7D-81987015AC78}">
  <sheetPr>
    <pageSetUpPr fitToPage="1"/>
  </sheetPr>
  <dimension ref="A1:BT147"/>
  <sheetViews>
    <sheetView view="pageBreakPreview" topLeftCell="A94" zoomScale="87" zoomScaleNormal="70" zoomScaleSheetLayoutView="87" workbookViewId="0">
      <selection activeCell="I31" sqref="I31"/>
    </sheetView>
  </sheetViews>
  <sheetFormatPr baseColWidth="10" defaultColWidth="10.7109375" defaultRowHeight="15"/>
  <cols>
    <col min="3" max="3" width="11.42578125" customWidth="1"/>
    <col min="4" max="4" width="21.7109375" bestFit="1" customWidth="1"/>
    <col min="5" max="6" width="11.42578125" customWidth="1"/>
    <col min="7" max="7" width="13.42578125" customWidth="1"/>
    <col min="8" max="8" width="15.42578125" customWidth="1"/>
    <col min="10" max="10" width="13" customWidth="1"/>
    <col min="11" max="12" width="13.42578125" customWidth="1"/>
    <col min="13" max="13" width="12.42578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137</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184</v>
      </c>
      <c r="B9" s="274"/>
      <c r="C9" s="274"/>
      <c r="D9" s="275"/>
      <c r="E9" s="4" t="s">
        <v>11</v>
      </c>
      <c r="F9" s="129">
        <v>6</v>
      </c>
      <c r="G9" s="129">
        <v>2540.0100000000002</v>
      </c>
      <c r="H9" s="148">
        <f>G9*F9</f>
        <v>15240.060000000001</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66" t="s">
        <v>185</v>
      </c>
      <c r="B10" s="267"/>
      <c r="C10" s="267"/>
      <c r="D10" s="268"/>
      <c r="E10" s="4" t="s">
        <v>11</v>
      </c>
      <c r="F10" s="129">
        <v>6</v>
      </c>
      <c r="G10" s="129">
        <v>1001</v>
      </c>
      <c r="H10" s="148">
        <f t="shared" ref="H10:H29" si="0">G10*F10</f>
        <v>6006</v>
      </c>
      <c r="I10" s="38"/>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66" t="s">
        <v>186</v>
      </c>
      <c r="B11" s="267"/>
      <c r="C11" s="267"/>
      <c r="D11" s="268"/>
      <c r="E11" s="4" t="s">
        <v>11</v>
      </c>
      <c r="F11" s="129">
        <v>4</v>
      </c>
      <c r="G11" s="129">
        <v>450.5</v>
      </c>
      <c r="H11" s="148">
        <f t="shared" si="0"/>
        <v>1802</v>
      </c>
      <c r="I11" s="38"/>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66" t="s">
        <v>187</v>
      </c>
      <c r="B12" s="267"/>
      <c r="C12" s="267"/>
      <c r="D12" s="268"/>
      <c r="E12" s="4" t="s">
        <v>11</v>
      </c>
      <c r="F12" s="129">
        <v>4</v>
      </c>
      <c r="G12" s="129">
        <v>136.52000000000001</v>
      </c>
      <c r="H12" s="148">
        <f t="shared" si="0"/>
        <v>546.08000000000004</v>
      </c>
      <c r="I12" s="38"/>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66" t="s">
        <v>188</v>
      </c>
      <c r="B13" s="267"/>
      <c r="C13" s="267"/>
      <c r="D13" s="268"/>
      <c r="E13" s="4" t="s">
        <v>11</v>
      </c>
      <c r="F13" s="129">
        <v>2</v>
      </c>
      <c r="G13" s="129">
        <v>620.97</v>
      </c>
      <c r="H13" s="148">
        <f t="shared" si="0"/>
        <v>1241.94</v>
      </c>
      <c r="I13" s="38"/>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66" t="s">
        <v>189</v>
      </c>
      <c r="B14" s="267"/>
      <c r="C14" s="267"/>
      <c r="D14" s="268"/>
      <c r="E14" s="4" t="s">
        <v>11</v>
      </c>
      <c r="F14" s="129">
        <v>6</v>
      </c>
      <c r="G14" s="129">
        <v>382.32</v>
      </c>
      <c r="H14" s="148">
        <f t="shared" si="0"/>
        <v>2293.92</v>
      </c>
      <c r="I14" s="38"/>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66" t="s">
        <v>190</v>
      </c>
      <c r="B15" s="267"/>
      <c r="C15" s="267"/>
      <c r="D15" s="268"/>
      <c r="E15" s="4" t="s">
        <v>11</v>
      </c>
      <c r="F15" s="129">
        <v>6</v>
      </c>
      <c r="G15" s="129">
        <v>200</v>
      </c>
      <c r="H15" s="148">
        <f t="shared" si="0"/>
        <v>1200</v>
      </c>
      <c r="I15" s="38"/>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t="s">
        <v>191</v>
      </c>
      <c r="B16" s="267"/>
      <c r="C16" s="267"/>
      <c r="D16" s="268"/>
      <c r="E16" s="4" t="s">
        <v>11</v>
      </c>
      <c r="F16" s="129">
        <v>6</v>
      </c>
      <c r="G16" s="129">
        <v>70</v>
      </c>
      <c r="H16" s="148">
        <f t="shared" si="0"/>
        <v>420</v>
      </c>
      <c r="I16" s="38"/>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266" t="s">
        <v>192</v>
      </c>
      <c r="B17" s="267"/>
      <c r="C17" s="267"/>
      <c r="D17" s="268"/>
      <c r="E17" s="4" t="s">
        <v>11</v>
      </c>
      <c r="F17" s="129">
        <v>2</v>
      </c>
      <c r="G17" s="129">
        <v>467.05</v>
      </c>
      <c r="H17" s="148">
        <f t="shared" si="0"/>
        <v>934.1</v>
      </c>
      <c r="I17" s="38"/>
      <c r="J17" s="16"/>
      <c r="K17" s="139"/>
      <c r="L17" s="139"/>
      <c r="M17" s="139"/>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2" t="s">
        <v>203</v>
      </c>
      <c r="B18" s="267"/>
      <c r="C18" s="267"/>
      <c r="D18" s="268"/>
      <c r="E18" s="4" t="s">
        <v>11</v>
      </c>
      <c r="F18" s="129">
        <v>80</v>
      </c>
      <c r="G18" s="129">
        <v>495.41</v>
      </c>
      <c r="H18" s="148">
        <f t="shared" si="0"/>
        <v>39632.800000000003</v>
      </c>
      <c r="I18" s="38"/>
      <c r="J18" s="16"/>
      <c r="K18" s="139"/>
      <c r="L18" s="139"/>
      <c r="M18" s="139"/>
      <c r="N18" s="139"/>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266" t="s">
        <v>193</v>
      </c>
      <c r="B19" s="267"/>
      <c r="C19" s="267"/>
      <c r="D19" s="268"/>
      <c r="E19" s="4" t="s">
        <v>11</v>
      </c>
      <c r="F19" s="129">
        <v>4</v>
      </c>
      <c r="G19" s="129">
        <v>212.43</v>
      </c>
      <c r="H19" s="148">
        <f t="shared" si="0"/>
        <v>849.72</v>
      </c>
      <c r="I19" s="38"/>
      <c r="J19" s="16"/>
      <c r="K19" s="139"/>
      <c r="L19" s="139"/>
      <c r="M19" s="139"/>
      <c r="N19" s="139"/>
      <c r="O19" s="16"/>
      <c r="P19" s="16"/>
      <c r="Q19" s="16"/>
      <c r="R19" s="16"/>
      <c r="S19" s="16"/>
      <c r="T19" s="16"/>
      <c r="U19" s="16"/>
      <c r="V19" s="16"/>
      <c r="W19" s="16"/>
      <c r="X19" s="16"/>
      <c r="Y19" s="1"/>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15.75">
      <c r="A20" s="266" t="s">
        <v>205</v>
      </c>
      <c r="B20" s="267"/>
      <c r="C20" s="267"/>
      <c r="D20" s="268"/>
      <c r="E20" s="4" t="s">
        <v>11</v>
      </c>
      <c r="F20" s="129">
        <v>40</v>
      </c>
      <c r="G20" s="129">
        <v>15</v>
      </c>
      <c r="H20" s="148">
        <f t="shared" si="0"/>
        <v>600</v>
      </c>
      <c r="I20" s="38"/>
      <c r="J20" s="16"/>
      <c r="K20" s="139"/>
      <c r="L20" s="139"/>
      <c r="M20" s="139"/>
      <c r="N20" s="139"/>
      <c r="O20" s="16"/>
      <c r="P20" s="16"/>
      <c r="Q20" s="16"/>
      <c r="R20" s="16"/>
      <c r="S20" s="16"/>
      <c r="T20" s="16"/>
      <c r="U20" s="16"/>
      <c r="V20" s="16"/>
      <c r="W20" s="16"/>
      <c r="X20" s="16"/>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66" t="s">
        <v>206</v>
      </c>
      <c r="B21" s="267"/>
      <c r="C21" s="267"/>
      <c r="D21" s="268"/>
      <c r="E21" s="4" t="s">
        <v>11</v>
      </c>
      <c r="F21" s="129">
        <v>40</v>
      </c>
      <c r="G21" s="129">
        <v>15</v>
      </c>
      <c r="H21" s="148">
        <f t="shared" si="0"/>
        <v>600</v>
      </c>
      <c r="I21" s="38"/>
      <c r="J21" s="16"/>
      <c r="K21" s="139"/>
      <c r="L21" s="139"/>
      <c r="M21" s="139"/>
      <c r="N21" s="139"/>
      <c r="O21" s="16"/>
      <c r="P21" s="16"/>
      <c r="Q21" s="16"/>
      <c r="R21" s="16"/>
      <c r="S21" s="16"/>
      <c r="T21" s="16"/>
      <c r="U21" s="16"/>
      <c r="V21" s="16"/>
      <c r="W21" s="16"/>
      <c r="X21" s="16"/>
      <c r="Y21" s="1"/>
      <c r="Z21" s="120"/>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row>
    <row r="22" spans="1:72" ht="15.75">
      <c r="A22" s="266" t="s">
        <v>194</v>
      </c>
      <c r="B22" s="267"/>
      <c r="C22" s="267"/>
      <c r="D22" s="268"/>
      <c r="E22" s="4" t="s">
        <v>11</v>
      </c>
      <c r="F22" s="129">
        <v>2</v>
      </c>
      <c r="G22" s="129">
        <v>698.25</v>
      </c>
      <c r="H22" s="148">
        <f t="shared" si="0"/>
        <v>1396.5</v>
      </c>
      <c r="I22" s="134"/>
      <c r="J22" s="16"/>
      <c r="K22" s="139"/>
      <c r="L22" s="139"/>
      <c r="M22" s="139"/>
      <c r="N22" s="139"/>
      <c r="O22" s="16"/>
      <c r="P22" s="16"/>
      <c r="Q22" s="16"/>
      <c r="R22" s="16"/>
      <c r="S22" s="16"/>
      <c r="T22" s="16"/>
      <c r="U22" s="16"/>
      <c r="V22" s="16"/>
      <c r="W22" s="16"/>
      <c r="X22" s="16"/>
      <c r="Y22" s="1"/>
      <c r="Z22" s="120"/>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row>
    <row r="23" spans="1:72" ht="15.75">
      <c r="A23" s="266" t="s">
        <v>204</v>
      </c>
      <c r="B23" s="267"/>
      <c r="C23" s="267"/>
      <c r="D23" s="268"/>
      <c r="E23" s="4" t="s">
        <v>183</v>
      </c>
      <c r="F23" s="129">
        <v>1</v>
      </c>
      <c r="G23" s="129">
        <v>500</v>
      </c>
      <c r="H23" s="148">
        <f t="shared" si="0"/>
        <v>500</v>
      </c>
      <c r="I23" s="134"/>
      <c r="J23" s="16"/>
      <c r="K23" s="139"/>
      <c r="L23" s="139"/>
      <c r="M23" s="139"/>
      <c r="N23" s="139"/>
      <c r="O23" s="16"/>
      <c r="P23" s="16"/>
      <c r="Q23" s="16"/>
      <c r="R23" s="16"/>
      <c r="S23" s="16"/>
      <c r="T23" s="16"/>
      <c r="U23" s="16"/>
      <c r="V23" s="16"/>
      <c r="W23" s="16"/>
      <c r="X23" s="16"/>
      <c r="Y23" s="1"/>
      <c r="Z23" s="120"/>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row>
    <row r="24" spans="1:72" ht="15.75">
      <c r="A24" s="266" t="s">
        <v>195</v>
      </c>
      <c r="B24" s="267"/>
      <c r="C24" s="267"/>
      <c r="D24" s="268"/>
      <c r="E24" s="4" t="s">
        <v>11</v>
      </c>
      <c r="F24" s="129">
        <v>1</v>
      </c>
      <c r="G24" s="129">
        <v>160.08000000000001</v>
      </c>
      <c r="H24" s="148">
        <f t="shared" si="0"/>
        <v>160.08000000000001</v>
      </c>
      <c r="I24" s="134"/>
      <c r="J24" s="16"/>
      <c r="K24" s="139"/>
      <c r="L24" s="139"/>
      <c r="M24" s="139"/>
      <c r="N24" s="139"/>
      <c r="O24" s="16"/>
      <c r="P24" s="16"/>
      <c r="Q24" s="16"/>
      <c r="R24" s="16"/>
      <c r="S24" s="16"/>
      <c r="T24" s="16"/>
      <c r="U24" s="16"/>
      <c r="V24" s="16"/>
      <c r="W24" s="16"/>
      <c r="X24" s="16"/>
      <c r="Y24" s="1"/>
      <c r="Z24" s="120"/>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row>
    <row r="25" spans="1:72" ht="15.75">
      <c r="A25" s="266" t="s">
        <v>197</v>
      </c>
      <c r="B25" s="267"/>
      <c r="C25" s="267"/>
      <c r="D25" s="268"/>
      <c r="E25" s="4" t="s">
        <v>196</v>
      </c>
      <c r="F25" s="129">
        <v>1</v>
      </c>
      <c r="G25" s="129">
        <v>12.63</v>
      </c>
      <c r="H25" s="148">
        <f t="shared" si="0"/>
        <v>12.63</v>
      </c>
      <c r="I25" s="134"/>
      <c r="J25" s="16"/>
      <c r="K25" s="139"/>
      <c r="L25" s="280" t="s">
        <v>158</v>
      </c>
      <c r="M25" s="280"/>
      <c r="N25" s="280"/>
      <c r="O25" s="280"/>
      <c r="P25" s="280"/>
      <c r="Q25" s="280"/>
      <c r="R25" s="16"/>
      <c r="S25" s="16"/>
      <c r="T25" s="16"/>
      <c r="U25" s="16"/>
      <c r="V25" s="16"/>
      <c r="W25" s="16"/>
      <c r="X25" s="16"/>
      <c r="Y25" s="1"/>
      <c r="Z25" s="120"/>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row>
    <row r="26" spans="1:72" ht="15.75">
      <c r="A26" s="272" t="s">
        <v>198</v>
      </c>
      <c r="B26" s="267"/>
      <c r="C26" s="267"/>
      <c r="D26" s="268"/>
      <c r="E26" s="4" t="s">
        <v>11</v>
      </c>
      <c r="F26" s="129">
        <v>1</v>
      </c>
      <c r="G26" s="129">
        <v>27.6</v>
      </c>
      <c r="H26" s="148">
        <f t="shared" si="0"/>
        <v>27.6</v>
      </c>
      <c r="I26" s="134"/>
      <c r="J26" s="16"/>
      <c r="K26" s="139"/>
      <c r="L26" s="280"/>
      <c r="M26" s="280"/>
      <c r="N26" s="280"/>
      <c r="O26" s="280"/>
      <c r="P26" s="280"/>
      <c r="Q26" s="280"/>
      <c r="R26" s="16"/>
      <c r="S26" s="16"/>
      <c r="T26" s="16"/>
      <c r="U26" s="16"/>
      <c r="V26" s="16"/>
      <c r="W26" s="16"/>
      <c r="X26" s="16"/>
      <c r="Y26" s="1"/>
      <c r="Z26" s="120"/>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row>
    <row r="27" spans="1:72" ht="15.75">
      <c r="A27" s="266" t="s">
        <v>199</v>
      </c>
      <c r="B27" s="267"/>
      <c r="C27" s="267"/>
      <c r="D27" s="268"/>
      <c r="E27" s="4" t="s">
        <v>11</v>
      </c>
      <c r="F27" s="129">
        <v>1</v>
      </c>
      <c r="G27" s="129">
        <v>70.34</v>
      </c>
      <c r="H27" s="148">
        <f t="shared" si="0"/>
        <v>70.34</v>
      </c>
      <c r="I27" s="134"/>
      <c r="J27" s="16"/>
      <c r="K27" s="139"/>
      <c r="L27" s="280"/>
      <c r="M27" s="280"/>
      <c r="N27" s="280"/>
      <c r="O27" s="280"/>
      <c r="P27" s="280"/>
      <c r="Q27" s="280"/>
      <c r="R27" s="16"/>
      <c r="S27" s="16"/>
      <c r="T27" s="16"/>
      <c r="U27" s="16"/>
      <c r="V27" s="16"/>
      <c r="W27" s="16"/>
      <c r="X27" s="16"/>
      <c r="Y27" s="1"/>
      <c r="Z27" s="120"/>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row>
    <row r="28" spans="1:72" ht="15.75">
      <c r="A28" s="266" t="s">
        <v>201</v>
      </c>
      <c r="B28" s="267"/>
      <c r="C28" s="267"/>
      <c r="D28" s="268"/>
      <c r="E28" s="4" t="s">
        <v>200</v>
      </c>
      <c r="F28" s="129">
        <v>1</v>
      </c>
      <c r="G28" s="129">
        <v>897.84</v>
      </c>
      <c r="H28" s="148">
        <f t="shared" si="0"/>
        <v>897.84</v>
      </c>
      <c r="I28" s="134"/>
      <c r="J28" s="16"/>
      <c r="K28" s="139"/>
      <c r="L28" s="280"/>
      <c r="M28" s="280"/>
      <c r="N28" s="280"/>
      <c r="O28" s="280"/>
      <c r="P28" s="280"/>
      <c r="Q28" s="280"/>
      <c r="R28" s="16"/>
      <c r="S28" s="16"/>
      <c r="T28" s="16"/>
      <c r="U28" s="16"/>
      <c r="V28" s="16"/>
      <c r="W28" s="16"/>
      <c r="X28" s="16"/>
      <c r="Y28" s="1"/>
      <c r="Z28" s="120"/>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row>
    <row r="29" spans="1:72" ht="15.75">
      <c r="A29" s="266" t="s">
        <v>202</v>
      </c>
      <c r="B29" s="267"/>
      <c r="C29" s="267"/>
      <c r="D29" s="268"/>
      <c r="E29" s="4" t="s">
        <v>11</v>
      </c>
      <c r="F29" s="129">
        <v>1</v>
      </c>
      <c r="G29" s="129">
        <v>48000</v>
      </c>
      <c r="H29" s="148">
        <f t="shared" si="0"/>
        <v>48000</v>
      </c>
      <c r="I29" s="134">
        <f>H29*1.455</f>
        <v>69840</v>
      </c>
      <c r="J29" s="16"/>
      <c r="K29" s="139"/>
      <c r="L29" s="139"/>
      <c r="M29" s="139"/>
      <c r="N29" s="139"/>
      <c r="O29" s="16"/>
      <c r="P29" s="16"/>
      <c r="Q29" s="16"/>
      <c r="R29" s="16"/>
      <c r="S29" s="16"/>
      <c r="T29" s="16"/>
      <c r="U29" s="16"/>
      <c r="V29" s="16"/>
      <c r="W29" s="16"/>
      <c r="X29" s="16"/>
      <c r="Y29" s="1"/>
      <c r="Z29" s="120"/>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row>
    <row r="30" spans="1:72" ht="15.75">
      <c r="A30" s="16"/>
      <c r="B30" s="16"/>
      <c r="C30" s="16"/>
      <c r="D30" s="16"/>
      <c r="E30" s="16"/>
      <c r="F30" s="16"/>
      <c r="G30" s="6" t="s">
        <v>12</v>
      </c>
      <c r="H30" s="6">
        <f>SUM(H9:H29)</f>
        <v>122431.61</v>
      </c>
      <c r="I30" s="134"/>
      <c r="J30" s="2"/>
      <c r="K30" s="139"/>
      <c r="L30" s="139"/>
      <c r="M30" s="143"/>
      <c r="N30" s="139"/>
      <c r="O30" s="16"/>
      <c r="P30" s="16"/>
      <c r="Q30" s="16"/>
      <c r="R30" s="16"/>
      <c r="S30" s="16"/>
      <c r="T30" s="16"/>
      <c r="U30" s="16"/>
      <c r="V30" s="16"/>
      <c r="W30" s="16"/>
      <c r="X30" s="16"/>
      <c r="Y30" s="1"/>
      <c r="Z30" s="120"/>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row>
    <row r="31" spans="1:72" ht="15.75">
      <c r="A31" s="27"/>
      <c r="B31" s="16"/>
      <c r="C31" s="16"/>
      <c r="D31" s="16"/>
      <c r="E31" s="16"/>
      <c r="F31" s="16"/>
      <c r="G31" s="16"/>
      <c r="H31" s="30"/>
      <c r="I31" s="30"/>
      <c r="J31" s="144"/>
      <c r="K31" s="144"/>
      <c r="L31" s="16"/>
      <c r="M31" s="3"/>
      <c r="N31" s="16"/>
      <c r="O31" s="16"/>
      <c r="P31" s="16"/>
      <c r="Q31" s="16"/>
      <c r="R31" s="16"/>
      <c r="S31" s="16"/>
      <c r="T31" s="16"/>
      <c r="U31" s="16"/>
      <c r="V31" s="16"/>
      <c r="W31" s="16"/>
      <c r="X31" s="16"/>
      <c r="Y31" s="1"/>
      <c r="Z31" s="120"/>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row>
    <row r="32" spans="1:72" ht="15.75">
      <c r="A32" s="3" t="s">
        <v>13</v>
      </c>
      <c r="B32" s="7"/>
      <c r="C32" s="7"/>
      <c r="D32" s="7"/>
      <c r="E32" s="7"/>
      <c r="F32" s="7"/>
      <c r="G32" s="8"/>
      <c r="H32" s="9"/>
      <c r="I32" s="9"/>
      <c r="J32" s="10"/>
      <c r="K32" s="7"/>
      <c r="L32" s="7"/>
      <c r="M32" s="7"/>
      <c r="N32" s="7"/>
      <c r="O32" s="269" t="s">
        <v>14</v>
      </c>
      <c r="P32" s="270"/>
      <c r="Q32" s="270"/>
      <c r="R32" s="270"/>
      <c r="S32" s="270"/>
      <c r="T32" s="270"/>
      <c r="U32" s="271"/>
      <c r="V32" s="263" t="s">
        <v>15</v>
      </c>
      <c r="W32" s="263"/>
      <c r="X32" s="264"/>
      <c r="Y32" s="1" t="s">
        <v>157</v>
      </c>
      <c r="Z32" s="120"/>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row>
    <row r="33" spans="1:72" ht="31.5">
      <c r="A33" s="265" t="s">
        <v>16</v>
      </c>
      <c r="B33" s="265"/>
      <c r="C33" s="265"/>
      <c r="D33" s="265"/>
      <c r="E33" s="121" t="s">
        <v>8</v>
      </c>
      <c r="F33" s="121" t="s">
        <v>9</v>
      </c>
      <c r="G33" s="121" t="s">
        <v>159</v>
      </c>
      <c r="H33" s="121" t="s">
        <v>0</v>
      </c>
      <c r="I33" s="121" t="s">
        <v>9</v>
      </c>
      <c r="J33" s="121" t="s">
        <v>17</v>
      </c>
      <c r="K33" s="121" t="s">
        <v>0</v>
      </c>
      <c r="L33" s="121" t="s">
        <v>9</v>
      </c>
      <c r="M33" s="11" t="s">
        <v>160</v>
      </c>
      <c r="N33" s="121" t="s">
        <v>0</v>
      </c>
      <c r="O33" s="121" t="s">
        <v>18</v>
      </c>
      <c r="P33" s="121" t="s">
        <v>19</v>
      </c>
      <c r="Q33" s="121" t="s">
        <v>20</v>
      </c>
      <c r="R33" s="121" t="s">
        <v>21</v>
      </c>
      <c r="S33" s="121" t="s">
        <v>22</v>
      </c>
      <c r="T33" s="121" t="s">
        <v>23</v>
      </c>
      <c r="U33" s="121" t="s">
        <v>24</v>
      </c>
      <c r="V33" s="11" t="s">
        <v>25</v>
      </c>
      <c r="W33" s="11" t="s">
        <v>24</v>
      </c>
      <c r="X33" s="11" t="s">
        <v>26</v>
      </c>
      <c r="Y33" s="1"/>
      <c r="Z33" s="120"/>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row>
    <row r="34" spans="1:72" ht="15.75">
      <c r="A34" s="242" t="s">
        <v>30</v>
      </c>
      <c r="B34" s="243"/>
      <c r="C34" s="243"/>
      <c r="D34" s="244"/>
      <c r="E34" s="124" t="s">
        <v>28</v>
      </c>
      <c r="F34" s="128"/>
      <c r="G34" s="12">
        <v>390.39</v>
      </c>
      <c r="H34" s="12">
        <f t="shared" ref="H34:H48" si="1">F34*G34</f>
        <v>0</v>
      </c>
      <c r="I34" s="128"/>
      <c r="J34" s="13">
        <v>358.81</v>
      </c>
      <c r="K34" s="13">
        <f t="shared" ref="K34:K56" si="2">I34*J34</f>
        <v>0</v>
      </c>
      <c r="L34" s="129"/>
      <c r="M34" s="13">
        <v>538.27</v>
      </c>
      <c r="N34" s="13">
        <f t="shared" ref="N34:N56" si="3">L34*M34</f>
        <v>0</v>
      </c>
      <c r="O34" s="107"/>
      <c r="P34" s="107"/>
      <c r="Q34" s="107"/>
      <c r="R34" s="107"/>
      <c r="S34" s="107"/>
      <c r="T34" s="107"/>
      <c r="U34" s="107"/>
      <c r="V34" s="15">
        <f t="shared" ref="V34:V56" si="4">+O34+P34+Q34+R34+S34+T34+U34-W34-X34</f>
        <v>0</v>
      </c>
      <c r="W34" s="107"/>
      <c r="X34" s="107"/>
      <c r="Y34" s="16"/>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ht="15.75">
      <c r="A35" s="260" t="s">
        <v>163</v>
      </c>
      <c r="B35" s="260"/>
      <c r="C35" s="260"/>
      <c r="D35" s="260"/>
      <c r="E35" s="124" t="s">
        <v>28</v>
      </c>
      <c r="F35" s="128"/>
      <c r="G35" s="12">
        <v>243.45</v>
      </c>
      <c r="H35" s="12">
        <f t="shared" si="1"/>
        <v>0</v>
      </c>
      <c r="I35" s="128"/>
      <c r="J35" s="13">
        <v>211.59</v>
      </c>
      <c r="K35" s="13">
        <f t="shared" si="2"/>
        <v>0</v>
      </c>
      <c r="L35" s="129"/>
      <c r="M35" s="13">
        <v>317.39</v>
      </c>
      <c r="N35" s="13">
        <f t="shared" si="3"/>
        <v>0</v>
      </c>
      <c r="O35" s="107"/>
      <c r="P35" s="107"/>
      <c r="Q35" s="107"/>
      <c r="R35" s="107"/>
      <c r="S35" s="107"/>
      <c r="T35" s="107"/>
      <c r="U35" s="107"/>
      <c r="V35" s="15">
        <f t="shared" si="4"/>
        <v>0</v>
      </c>
      <c r="W35" s="107"/>
      <c r="X35" s="107"/>
      <c r="Y35" s="16" t="s">
        <v>168</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s="102" customFormat="1" ht="15.75">
      <c r="A36" s="242" t="s">
        <v>31</v>
      </c>
      <c r="B36" s="243"/>
      <c r="C36" s="243"/>
      <c r="D36" s="244"/>
      <c r="E36" s="124" t="s">
        <v>28</v>
      </c>
      <c r="F36" s="128"/>
      <c r="G36" s="14">
        <v>390.39</v>
      </c>
      <c r="H36" s="12">
        <f t="shared" si="1"/>
        <v>0</v>
      </c>
      <c r="I36" s="128"/>
      <c r="J36" s="13">
        <v>358.81</v>
      </c>
      <c r="K36" s="13">
        <f t="shared" si="2"/>
        <v>0</v>
      </c>
      <c r="L36" s="129"/>
      <c r="M36" s="13">
        <v>538.22</v>
      </c>
      <c r="N36" s="13">
        <f t="shared" si="3"/>
        <v>0</v>
      </c>
      <c r="O36" s="107"/>
      <c r="P36" s="107"/>
      <c r="Q36" s="107"/>
      <c r="R36" s="107"/>
      <c r="S36" s="107"/>
      <c r="T36" s="107"/>
      <c r="U36" s="107"/>
      <c r="V36" s="15">
        <f t="shared" si="4"/>
        <v>0</v>
      </c>
      <c r="W36" s="107"/>
      <c r="X36" s="107"/>
      <c r="Y36" s="7" t="s">
        <v>161</v>
      </c>
      <c r="Z36" s="101"/>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row>
    <row r="37" spans="1:72" s="106" customFormat="1" ht="15.75">
      <c r="A37" s="242" t="s">
        <v>32</v>
      </c>
      <c r="B37" s="243"/>
      <c r="C37" s="243"/>
      <c r="D37" s="244"/>
      <c r="E37" s="124" t="s">
        <v>28</v>
      </c>
      <c r="F37" s="128"/>
      <c r="G37" s="14">
        <v>231.67</v>
      </c>
      <c r="H37" s="12">
        <f t="shared" si="1"/>
        <v>0</v>
      </c>
      <c r="I37" s="128"/>
      <c r="J37" s="13">
        <v>197.63</v>
      </c>
      <c r="K37" s="13">
        <f t="shared" si="2"/>
        <v>0</v>
      </c>
      <c r="L37" s="129"/>
      <c r="M37" s="13">
        <v>296.45</v>
      </c>
      <c r="N37" s="13">
        <f t="shared" si="3"/>
        <v>0</v>
      </c>
      <c r="O37" s="107"/>
      <c r="P37" s="107"/>
      <c r="Q37" s="107"/>
      <c r="R37" s="107"/>
      <c r="S37" s="107"/>
      <c r="T37" s="107"/>
      <c r="U37" s="107"/>
      <c r="V37" s="15">
        <f t="shared" si="4"/>
        <v>0</v>
      </c>
      <c r="W37" s="107"/>
      <c r="X37" s="107"/>
      <c r="Y37" s="104" t="s">
        <v>162</v>
      </c>
      <c r="Z37" s="105"/>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c r="BO37" s="104"/>
      <c r="BP37" s="104"/>
      <c r="BQ37" s="104"/>
      <c r="BR37" s="104"/>
      <c r="BS37" s="104"/>
      <c r="BT37" s="104"/>
    </row>
    <row r="38" spans="1:72" ht="15.75">
      <c r="A38" s="242" t="s">
        <v>33</v>
      </c>
      <c r="B38" s="243"/>
      <c r="C38" s="243"/>
      <c r="D38" s="244"/>
      <c r="E38" s="124" t="s">
        <v>28</v>
      </c>
      <c r="F38" s="128"/>
      <c r="G38" s="14">
        <v>310.62</v>
      </c>
      <c r="H38" s="12">
        <f t="shared" si="1"/>
        <v>0</v>
      </c>
      <c r="I38" s="128"/>
      <c r="J38" s="13">
        <v>291.24</v>
      </c>
      <c r="K38" s="13">
        <f t="shared" si="2"/>
        <v>0</v>
      </c>
      <c r="L38" s="129"/>
      <c r="M38" s="13">
        <v>436.87</v>
      </c>
      <c r="N38" s="13">
        <f t="shared" si="3"/>
        <v>0</v>
      </c>
      <c r="O38" s="107"/>
      <c r="P38" s="107"/>
      <c r="Q38" s="107"/>
      <c r="R38" s="107"/>
      <c r="S38" s="107"/>
      <c r="T38" s="107"/>
      <c r="U38" s="107"/>
      <c r="V38" s="15">
        <f t="shared" si="4"/>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s="100" customFormat="1" ht="15.75">
      <c r="A39" s="242" t="s">
        <v>34</v>
      </c>
      <c r="B39" s="243"/>
      <c r="C39" s="243"/>
      <c r="D39" s="244"/>
      <c r="E39" s="124" t="s">
        <v>28</v>
      </c>
      <c r="F39" s="128"/>
      <c r="G39" s="14">
        <v>310.62</v>
      </c>
      <c r="H39" s="12">
        <f t="shared" si="1"/>
        <v>0</v>
      </c>
      <c r="I39" s="128"/>
      <c r="J39" s="13">
        <v>291.24</v>
      </c>
      <c r="K39" s="13">
        <f t="shared" si="2"/>
        <v>0</v>
      </c>
      <c r="L39" s="129"/>
      <c r="M39" s="13">
        <v>436.87</v>
      </c>
      <c r="N39" s="13">
        <f t="shared" si="3"/>
        <v>0</v>
      </c>
      <c r="O39" s="107"/>
      <c r="P39" s="107"/>
      <c r="Q39" s="107"/>
      <c r="R39" s="107"/>
      <c r="S39" s="107"/>
      <c r="T39" s="107"/>
      <c r="U39" s="107"/>
      <c r="V39" s="15">
        <f t="shared" si="4"/>
        <v>0</v>
      </c>
      <c r="W39" s="107"/>
      <c r="X39" s="107"/>
      <c r="Y39" s="16" t="s">
        <v>164</v>
      </c>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s="106" customFormat="1" ht="15.75">
      <c r="A40" s="260" t="s">
        <v>128</v>
      </c>
      <c r="B40" s="260"/>
      <c r="C40" s="260"/>
      <c r="D40" s="260"/>
      <c r="E40" s="124" t="s">
        <v>28</v>
      </c>
      <c r="F40" s="128"/>
      <c r="G40" s="14"/>
      <c r="H40" s="12">
        <f t="shared" si="1"/>
        <v>0</v>
      </c>
      <c r="I40" s="128"/>
      <c r="J40" s="13">
        <v>0</v>
      </c>
      <c r="K40" s="13">
        <f t="shared" si="2"/>
        <v>0</v>
      </c>
      <c r="L40" s="129"/>
      <c r="M40" s="13">
        <v>0</v>
      </c>
      <c r="N40" s="13">
        <f t="shared" si="3"/>
        <v>0</v>
      </c>
      <c r="O40" s="107"/>
      <c r="P40" s="107"/>
      <c r="Q40" s="107"/>
      <c r="R40" s="107"/>
      <c r="S40" s="107"/>
      <c r="T40" s="108"/>
      <c r="U40" s="107"/>
      <c r="V40" s="15">
        <f t="shared" si="4"/>
        <v>0</v>
      </c>
      <c r="W40" s="107"/>
      <c r="X40" s="107"/>
      <c r="Y40" s="104"/>
      <c r="Z40" s="105"/>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c r="BQ40" s="104"/>
      <c r="BR40" s="104"/>
      <c r="BS40" s="104"/>
      <c r="BT40" s="104"/>
    </row>
    <row r="41" spans="1:72" ht="15.75">
      <c r="A41" s="242" t="s">
        <v>35</v>
      </c>
      <c r="B41" s="243"/>
      <c r="C41" s="243"/>
      <c r="D41" s="244"/>
      <c r="E41" s="124" t="s">
        <v>28</v>
      </c>
      <c r="F41" s="128"/>
      <c r="G41" s="14">
        <v>199.6</v>
      </c>
      <c r="H41" s="14">
        <f t="shared" si="1"/>
        <v>0</v>
      </c>
      <c r="I41" s="128"/>
      <c r="J41" s="13">
        <v>159.6</v>
      </c>
      <c r="K41" s="13">
        <f t="shared" si="2"/>
        <v>0</v>
      </c>
      <c r="L41" s="129"/>
      <c r="M41" s="13">
        <v>239.4</v>
      </c>
      <c r="N41" s="13">
        <f t="shared" si="3"/>
        <v>0</v>
      </c>
      <c r="O41" s="107"/>
      <c r="P41" s="107"/>
      <c r="Q41" s="107"/>
      <c r="R41" s="107"/>
      <c r="S41" s="107"/>
      <c r="T41" s="108"/>
      <c r="U41" s="107"/>
      <c r="V41" s="15">
        <f t="shared" si="4"/>
        <v>0</v>
      </c>
      <c r="W41" s="107"/>
      <c r="X41" s="107"/>
      <c r="Y41" s="16"/>
      <c r="Z41" s="17"/>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row>
    <row r="42" spans="1:72" s="106" customFormat="1" ht="15.75">
      <c r="A42" s="260" t="s">
        <v>129</v>
      </c>
      <c r="B42" s="260"/>
      <c r="C42" s="260"/>
      <c r="D42" s="260"/>
      <c r="E42" s="124" t="s">
        <v>28</v>
      </c>
      <c r="F42" s="128"/>
      <c r="G42" s="14">
        <v>199.6</v>
      </c>
      <c r="H42" s="14">
        <f t="shared" si="1"/>
        <v>0</v>
      </c>
      <c r="I42" s="128"/>
      <c r="J42" s="13">
        <v>159.6</v>
      </c>
      <c r="K42" s="13">
        <f t="shared" si="2"/>
        <v>0</v>
      </c>
      <c r="L42" s="129"/>
      <c r="M42" s="13">
        <v>239.4</v>
      </c>
      <c r="N42" s="13">
        <f t="shared" si="3"/>
        <v>0</v>
      </c>
      <c r="O42" s="107"/>
      <c r="P42" s="107"/>
      <c r="Q42" s="107"/>
      <c r="R42" s="107"/>
      <c r="S42" s="107"/>
      <c r="T42" s="108"/>
      <c r="U42" s="107"/>
      <c r="V42" s="15">
        <f t="shared" si="4"/>
        <v>0</v>
      </c>
      <c r="W42" s="107"/>
      <c r="X42" s="107"/>
      <c r="Y42" s="104"/>
      <c r="Z42" s="105"/>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c r="BO42" s="104"/>
      <c r="BP42" s="104"/>
      <c r="BQ42" s="104"/>
      <c r="BR42" s="104"/>
      <c r="BS42" s="104"/>
      <c r="BT42" s="104"/>
    </row>
    <row r="43" spans="1:72" s="100" customFormat="1" ht="15.75">
      <c r="A43" s="260" t="s">
        <v>36</v>
      </c>
      <c r="B43" s="260"/>
      <c r="C43" s="260"/>
      <c r="D43" s="260"/>
      <c r="E43" s="124" t="s">
        <v>28</v>
      </c>
      <c r="F43" s="128"/>
      <c r="G43" s="14">
        <v>199.6</v>
      </c>
      <c r="H43" s="14">
        <f t="shared" si="1"/>
        <v>0</v>
      </c>
      <c r="I43" s="128"/>
      <c r="J43" s="13">
        <v>159.6</v>
      </c>
      <c r="K43" s="13">
        <f t="shared" si="2"/>
        <v>0</v>
      </c>
      <c r="L43" s="129"/>
      <c r="M43" s="13">
        <v>239.4</v>
      </c>
      <c r="N43" s="13">
        <f t="shared" si="3"/>
        <v>0</v>
      </c>
      <c r="O43" s="107"/>
      <c r="P43" s="107"/>
      <c r="Q43" s="107"/>
      <c r="R43" s="107"/>
      <c r="S43" s="107"/>
      <c r="T43" s="108"/>
      <c r="U43" s="107"/>
      <c r="V43" s="15">
        <f t="shared" si="4"/>
        <v>0</v>
      </c>
      <c r="W43" s="107"/>
      <c r="X43" s="107"/>
      <c r="Y43" s="16"/>
      <c r="Z43" s="17"/>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row>
    <row r="44" spans="1:72" s="100" customFormat="1" ht="15.75">
      <c r="A44" s="260" t="s">
        <v>37</v>
      </c>
      <c r="B44" s="260"/>
      <c r="C44" s="260"/>
      <c r="D44" s="260"/>
      <c r="E44" s="124" t="s">
        <v>28</v>
      </c>
      <c r="F44" s="128"/>
      <c r="G44" s="14">
        <v>211.15</v>
      </c>
      <c r="H44" s="12">
        <f t="shared" si="1"/>
        <v>0</v>
      </c>
      <c r="I44" s="128"/>
      <c r="J44" s="13">
        <v>173.29</v>
      </c>
      <c r="K44" s="13">
        <f t="shared" si="2"/>
        <v>0</v>
      </c>
      <c r="L44" s="129"/>
      <c r="M44" s="13">
        <v>259.94</v>
      </c>
      <c r="N44" s="13">
        <f t="shared" si="3"/>
        <v>0</v>
      </c>
      <c r="O44" s="107"/>
      <c r="P44" s="107"/>
      <c r="Q44" s="107"/>
      <c r="R44" s="107"/>
      <c r="S44" s="107"/>
      <c r="T44" s="108"/>
      <c r="U44" s="107"/>
      <c r="V44" s="15">
        <f t="shared" si="4"/>
        <v>0</v>
      </c>
      <c r="W44" s="107"/>
      <c r="X44" s="107"/>
      <c r="Y44" s="16" t="s">
        <v>166</v>
      </c>
      <c r="Z44" s="17"/>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row>
    <row r="45" spans="1:72" ht="15.75">
      <c r="A45" s="260" t="s">
        <v>38</v>
      </c>
      <c r="B45" s="260"/>
      <c r="C45" s="260"/>
      <c r="D45" s="260"/>
      <c r="E45" s="124" t="s">
        <v>28</v>
      </c>
      <c r="F45" s="128"/>
      <c r="G45" s="14">
        <v>199.6</v>
      </c>
      <c r="H45" s="12">
        <f t="shared" si="1"/>
        <v>0</v>
      </c>
      <c r="I45" s="128"/>
      <c r="J45" s="13">
        <v>159.6</v>
      </c>
      <c r="K45" s="13">
        <f t="shared" si="2"/>
        <v>0</v>
      </c>
      <c r="L45" s="129"/>
      <c r="M45" s="13">
        <v>239.4</v>
      </c>
      <c r="N45" s="13">
        <f t="shared" si="3"/>
        <v>0</v>
      </c>
      <c r="O45" s="107"/>
      <c r="P45" s="107"/>
      <c r="Q45" s="107"/>
      <c r="R45" s="107"/>
      <c r="S45" s="107"/>
      <c r="T45" s="108"/>
      <c r="U45" s="107"/>
      <c r="V45" s="15">
        <f t="shared" si="4"/>
        <v>0</v>
      </c>
      <c r="W45" s="107"/>
      <c r="X45" s="107"/>
      <c r="Y45" s="16" t="s">
        <v>165</v>
      </c>
      <c r="Z45" s="17"/>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row>
    <row r="46" spans="1:72" ht="15.75">
      <c r="A46" s="260" t="s">
        <v>39</v>
      </c>
      <c r="B46" s="260"/>
      <c r="C46" s="260"/>
      <c r="D46" s="260"/>
      <c r="E46" s="124" t="s">
        <v>28</v>
      </c>
      <c r="F46" s="128"/>
      <c r="G46" s="14">
        <v>187.81</v>
      </c>
      <c r="H46" s="14">
        <f t="shared" si="1"/>
        <v>0</v>
      </c>
      <c r="I46" s="128"/>
      <c r="J46" s="13">
        <v>145.62</v>
      </c>
      <c r="K46" s="13">
        <f t="shared" si="2"/>
        <v>0</v>
      </c>
      <c r="L46" s="129"/>
      <c r="M46" s="13">
        <v>218.43</v>
      </c>
      <c r="N46" s="13">
        <f t="shared" si="3"/>
        <v>0</v>
      </c>
      <c r="O46" s="107"/>
      <c r="P46" s="107"/>
      <c r="Q46" s="107"/>
      <c r="R46" s="107"/>
      <c r="S46" s="107"/>
      <c r="T46" s="108"/>
      <c r="U46" s="107"/>
      <c r="V46" s="15">
        <f t="shared" si="4"/>
        <v>0</v>
      </c>
      <c r="W46" s="107"/>
      <c r="X46" s="107"/>
      <c r="Y46" s="16"/>
      <c r="Z46" s="17"/>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row>
    <row r="47" spans="1:72" s="100" customFormat="1" ht="15.75">
      <c r="A47" s="242" t="s">
        <v>40</v>
      </c>
      <c r="B47" s="243"/>
      <c r="C47" s="243"/>
      <c r="D47" s="244"/>
      <c r="E47" s="124" t="s">
        <v>28</v>
      </c>
      <c r="F47" s="128"/>
      <c r="G47" s="14"/>
      <c r="H47" s="14">
        <f t="shared" si="1"/>
        <v>0</v>
      </c>
      <c r="I47" s="128"/>
      <c r="J47" s="13">
        <v>0</v>
      </c>
      <c r="K47" s="13">
        <f t="shared" si="2"/>
        <v>0</v>
      </c>
      <c r="L47" s="129"/>
      <c r="M47" s="13"/>
      <c r="N47" s="13">
        <f t="shared" si="3"/>
        <v>0</v>
      </c>
      <c r="O47" s="107"/>
      <c r="P47" s="107"/>
      <c r="Q47" s="107"/>
      <c r="R47" s="107"/>
      <c r="S47" s="107"/>
      <c r="T47" s="108"/>
      <c r="U47" s="107"/>
      <c r="V47" s="15">
        <f t="shared" si="4"/>
        <v>0</v>
      </c>
      <c r="W47" s="107"/>
      <c r="X47" s="107"/>
      <c r="Y47" s="3"/>
      <c r="Z47" s="17"/>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row>
    <row r="48" spans="1:72" s="100" customFormat="1" ht="15.75">
      <c r="A48" s="242" t="s">
        <v>41</v>
      </c>
      <c r="B48" s="243"/>
      <c r="C48" s="243"/>
      <c r="D48" s="244"/>
      <c r="E48" s="124" t="s">
        <v>28</v>
      </c>
      <c r="F48" s="128"/>
      <c r="G48" s="14">
        <v>187.81</v>
      </c>
      <c r="H48" s="14">
        <f t="shared" si="1"/>
        <v>0</v>
      </c>
      <c r="I48" s="128"/>
      <c r="J48" s="13">
        <v>145.62</v>
      </c>
      <c r="K48" s="13">
        <f t="shared" si="2"/>
        <v>0</v>
      </c>
      <c r="L48" s="129"/>
      <c r="M48" s="13">
        <v>218.43</v>
      </c>
      <c r="N48" s="13">
        <f t="shared" si="3"/>
        <v>0</v>
      </c>
      <c r="O48" s="107"/>
      <c r="P48" s="107"/>
      <c r="Q48" s="107"/>
      <c r="R48" s="107"/>
      <c r="S48" s="107"/>
      <c r="T48" s="107"/>
      <c r="U48" s="107"/>
      <c r="V48" s="15">
        <f t="shared" si="4"/>
        <v>0</v>
      </c>
      <c r="W48" s="107"/>
      <c r="X48" s="107"/>
      <c r="Y48" s="16" t="s">
        <v>167</v>
      </c>
      <c r="Z48" s="17"/>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row>
    <row r="49" spans="1:72" ht="15.75">
      <c r="A49" s="242" t="s">
        <v>42</v>
      </c>
      <c r="B49" s="243"/>
      <c r="C49" s="243"/>
      <c r="D49" s="244"/>
      <c r="E49" s="124" t="s">
        <v>28</v>
      </c>
      <c r="F49" s="128"/>
      <c r="G49" s="14">
        <v>94.81</v>
      </c>
      <c r="H49" s="14">
        <f>F49*G49</f>
        <v>0</v>
      </c>
      <c r="I49" s="128"/>
      <c r="J49" s="13">
        <v>145.62</v>
      </c>
      <c r="K49" s="13">
        <f t="shared" si="2"/>
        <v>0</v>
      </c>
      <c r="L49" s="129"/>
      <c r="M49" s="13">
        <v>218.43</v>
      </c>
      <c r="N49" s="13">
        <f t="shared" si="3"/>
        <v>0</v>
      </c>
      <c r="O49" s="109"/>
      <c r="P49" s="109"/>
      <c r="Q49" s="109"/>
      <c r="R49" s="109"/>
      <c r="S49" s="109"/>
      <c r="T49" s="109"/>
      <c r="U49" s="107"/>
      <c r="V49" s="15">
        <f t="shared" si="4"/>
        <v>0</v>
      </c>
      <c r="W49" s="107"/>
      <c r="X49" s="107"/>
      <c r="Y49" s="16"/>
      <c r="Z49" s="17"/>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row>
    <row r="50" spans="1:72" ht="15.75">
      <c r="A50" s="167" t="s">
        <v>169</v>
      </c>
      <c r="B50" s="168"/>
      <c r="C50" s="168"/>
      <c r="D50" s="169"/>
      <c r="E50" s="124" t="s">
        <v>28</v>
      </c>
      <c r="F50" s="128"/>
      <c r="G50" s="12">
        <v>243.45</v>
      </c>
      <c r="H50" s="12">
        <f t="shared" ref="H50:H56" si="5">F50*G50</f>
        <v>0</v>
      </c>
      <c r="I50" s="128"/>
      <c r="J50" s="13">
        <v>211.59</v>
      </c>
      <c r="K50" s="13">
        <f t="shared" si="2"/>
        <v>0</v>
      </c>
      <c r="L50" s="129"/>
      <c r="M50" s="13">
        <v>317.39</v>
      </c>
      <c r="N50" s="13">
        <f t="shared" si="3"/>
        <v>0</v>
      </c>
      <c r="O50" s="109"/>
      <c r="P50" s="109"/>
      <c r="Q50" s="109"/>
      <c r="R50" s="109"/>
      <c r="S50" s="109"/>
      <c r="T50" s="109"/>
      <c r="U50" s="107"/>
      <c r="V50" s="15">
        <v>0</v>
      </c>
      <c r="W50" s="107"/>
      <c r="X50" s="107"/>
      <c r="Y50" s="16" t="s">
        <v>170</v>
      </c>
      <c r="Z50" s="17"/>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row>
    <row r="51" spans="1:72" ht="15.75">
      <c r="A51" s="260" t="s">
        <v>27</v>
      </c>
      <c r="B51" s="260"/>
      <c r="C51" s="260"/>
      <c r="D51" s="260"/>
      <c r="E51" s="124" t="s">
        <v>28</v>
      </c>
      <c r="F51" s="128"/>
      <c r="G51" s="12">
        <v>339.75</v>
      </c>
      <c r="H51" s="12">
        <f t="shared" si="5"/>
        <v>0</v>
      </c>
      <c r="I51" s="128"/>
      <c r="J51" s="13">
        <v>325.79000000000002</v>
      </c>
      <c r="K51" s="13">
        <f t="shared" si="2"/>
        <v>0</v>
      </c>
      <c r="L51" s="129"/>
      <c r="M51" s="13">
        <v>488.68</v>
      </c>
      <c r="N51" s="13">
        <f t="shared" si="3"/>
        <v>0</v>
      </c>
      <c r="O51" s="107"/>
      <c r="P51" s="107"/>
      <c r="Q51" s="107"/>
      <c r="R51" s="107"/>
      <c r="S51" s="107"/>
      <c r="T51" s="107"/>
      <c r="U51" s="107"/>
      <c r="V51" s="15">
        <f>+O51+P51+Q51+R51+S51+T51+U51-W51-X51</f>
        <v>0</v>
      </c>
      <c r="W51" s="107"/>
      <c r="X51" s="107"/>
      <c r="Y51" s="16"/>
      <c r="Z51" s="17"/>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row>
    <row r="52" spans="1:72" ht="15.75">
      <c r="A52" s="260" t="s">
        <v>29</v>
      </c>
      <c r="B52" s="260"/>
      <c r="C52" s="260"/>
      <c r="D52" s="260"/>
      <c r="E52" s="124" t="s">
        <v>28</v>
      </c>
      <c r="F52" s="128"/>
      <c r="G52" s="12">
        <v>339.75</v>
      </c>
      <c r="H52" s="12">
        <f t="shared" si="5"/>
        <v>0</v>
      </c>
      <c r="I52" s="128"/>
      <c r="J52" s="13">
        <v>325.79000000000002</v>
      </c>
      <c r="K52" s="13">
        <f t="shared" si="2"/>
        <v>0</v>
      </c>
      <c r="L52" s="129"/>
      <c r="M52" s="13">
        <v>488.68</v>
      </c>
      <c r="N52" s="13">
        <f t="shared" si="3"/>
        <v>0</v>
      </c>
      <c r="O52" s="107"/>
      <c r="P52" s="107"/>
      <c r="Q52" s="107"/>
      <c r="R52" s="107"/>
      <c r="S52" s="107"/>
      <c r="T52" s="107"/>
      <c r="U52" s="107"/>
      <c r="V52" s="15">
        <f>+O52+P52+Q52+R52+S52+T52+U52-W52-X52</f>
        <v>0</v>
      </c>
      <c r="W52" s="107"/>
      <c r="X52" s="107"/>
      <c r="Y52" s="16"/>
      <c r="Z52" s="17"/>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row>
    <row r="53" spans="1:72" ht="15.75">
      <c r="A53" s="242" t="s">
        <v>43</v>
      </c>
      <c r="B53" s="243"/>
      <c r="C53" s="243"/>
      <c r="D53" s="244"/>
      <c r="E53" s="124" t="s">
        <v>28</v>
      </c>
      <c r="F53" s="128"/>
      <c r="G53" s="12">
        <v>339.75</v>
      </c>
      <c r="H53" s="12">
        <f t="shared" si="5"/>
        <v>0</v>
      </c>
      <c r="I53" s="128"/>
      <c r="J53" s="13">
        <v>325.79000000000002</v>
      </c>
      <c r="K53" s="13">
        <f t="shared" si="2"/>
        <v>0</v>
      </c>
      <c r="L53" s="129"/>
      <c r="M53" s="13">
        <v>488.68</v>
      </c>
      <c r="N53" s="13">
        <f t="shared" si="3"/>
        <v>0</v>
      </c>
      <c r="O53" s="107"/>
      <c r="P53" s="107"/>
      <c r="Q53" s="107"/>
      <c r="R53" s="107"/>
      <c r="S53" s="107"/>
      <c r="T53" s="107"/>
      <c r="U53" s="107"/>
      <c r="V53" s="15">
        <f t="shared" si="4"/>
        <v>0</v>
      </c>
      <c r="W53" s="107"/>
      <c r="X53" s="107"/>
      <c r="Y53" s="16"/>
      <c r="Z53" s="17"/>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row>
    <row r="54" spans="1:72" ht="15.75">
      <c r="A54" s="242" t="s">
        <v>44</v>
      </c>
      <c r="B54" s="243"/>
      <c r="C54" s="243"/>
      <c r="D54" s="244"/>
      <c r="E54" s="124" t="s">
        <v>28</v>
      </c>
      <c r="F54" s="128"/>
      <c r="G54" s="12">
        <v>339.75</v>
      </c>
      <c r="H54" s="12">
        <f t="shared" si="5"/>
        <v>0</v>
      </c>
      <c r="I54" s="128"/>
      <c r="J54" s="13">
        <v>325.79000000000002</v>
      </c>
      <c r="K54" s="13">
        <f t="shared" si="2"/>
        <v>0</v>
      </c>
      <c r="L54" s="129"/>
      <c r="M54" s="13">
        <v>488.68</v>
      </c>
      <c r="N54" s="13">
        <f t="shared" si="3"/>
        <v>0</v>
      </c>
      <c r="O54" s="107"/>
      <c r="P54" s="107"/>
      <c r="Q54" s="107"/>
      <c r="R54" s="107"/>
      <c r="S54" s="107"/>
      <c r="T54" s="107"/>
      <c r="U54" s="107"/>
      <c r="V54" s="15">
        <f t="shared" si="4"/>
        <v>0</v>
      </c>
      <c r="W54" s="107"/>
      <c r="X54" s="107"/>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15.75">
      <c r="A55" s="242" t="s">
        <v>45</v>
      </c>
      <c r="B55" s="243"/>
      <c r="C55" s="243"/>
      <c r="D55" s="244"/>
      <c r="E55" s="124" t="s">
        <v>28</v>
      </c>
      <c r="F55" s="128"/>
      <c r="G55" s="14">
        <v>1004.49</v>
      </c>
      <c r="H55" s="14">
        <f t="shared" si="5"/>
        <v>0</v>
      </c>
      <c r="I55" s="128"/>
      <c r="J55" s="13">
        <v>1164.98</v>
      </c>
      <c r="K55" s="13">
        <f t="shared" si="2"/>
        <v>0</v>
      </c>
      <c r="L55" s="129"/>
      <c r="M55" s="13">
        <v>1747.46</v>
      </c>
      <c r="N55" s="13">
        <f t="shared" si="3"/>
        <v>0</v>
      </c>
      <c r="O55" s="107"/>
      <c r="P55" s="107"/>
      <c r="Q55" s="107"/>
      <c r="R55" s="107"/>
      <c r="S55" s="107"/>
      <c r="T55" s="107"/>
      <c r="U55" s="107"/>
      <c r="V55" s="15">
        <f t="shared" si="4"/>
        <v>0</v>
      </c>
      <c r="W55" s="107"/>
      <c r="X55" s="107"/>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15.75">
      <c r="A56" s="242" t="s">
        <v>46</v>
      </c>
      <c r="B56" s="243"/>
      <c r="C56" s="243"/>
      <c r="D56" s="244"/>
      <c r="E56" s="124" t="s">
        <v>28</v>
      </c>
      <c r="F56" s="128"/>
      <c r="G56" s="14"/>
      <c r="H56" s="14">
        <f t="shared" si="5"/>
        <v>0</v>
      </c>
      <c r="I56" s="128"/>
      <c r="J56" s="13">
        <f t="shared" ref="J56" si="6">G56*1.5</f>
        <v>0</v>
      </c>
      <c r="K56" s="13">
        <f t="shared" si="2"/>
        <v>0</v>
      </c>
      <c r="L56" s="129"/>
      <c r="M56" s="13">
        <f t="shared" ref="M56" si="7">G56*2.25</f>
        <v>0</v>
      </c>
      <c r="N56" s="13">
        <f t="shared" si="3"/>
        <v>0</v>
      </c>
      <c r="O56" s="107"/>
      <c r="P56" s="107"/>
      <c r="Q56" s="107"/>
      <c r="R56" s="107"/>
      <c r="S56" s="107"/>
      <c r="T56" s="107"/>
      <c r="U56" s="107"/>
      <c r="V56" s="15">
        <f t="shared" si="4"/>
        <v>0</v>
      </c>
      <c r="W56" s="107"/>
      <c r="X56" s="107"/>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15.75">
      <c r="A57" s="7"/>
      <c r="B57" s="7"/>
      <c r="C57" s="7"/>
      <c r="D57" s="7"/>
      <c r="E57" s="7"/>
      <c r="F57" s="7">
        <f>V57</f>
        <v>0</v>
      </c>
      <c r="G57" s="6" t="s">
        <v>47</v>
      </c>
      <c r="H57" s="19">
        <f>SUM(H34:H56)</f>
        <v>0</v>
      </c>
      <c r="I57" s="103"/>
      <c r="J57" s="6" t="s">
        <v>48</v>
      </c>
      <c r="K57" s="6">
        <f>SUM(K34:K56)</f>
        <v>0</v>
      </c>
      <c r="L57" s="145"/>
      <c r="M57" s="21" t="s">
        <v>48</v>
      </c>
      <c r="N57" s="6">
        <f>SUM(N34:N56)</f>
        <v>0</v>
      </c>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7"/>
      <c r="B58" s="7"/>
      <c r="C58" s="7"/>
      <c r="D58" s="7"/>
      <c r="E58" s="7"/>
      <c r="F58" s="7"/>
      <c r="G58" s="6" t="s">
        <v>49</v>
      </c>
      <c r="H58" s="19">
        <f>H57+K57+N57</f>
        <v>0</v>
      </c>
      <c r="I58" s="22"/>
      <c r="J58" s="22"/>
      <c r="K58" s="22"/>
      <c r="L58" s="7"/>
      <c r="M58" s="23"/>
      <c r="N58" s="22"/>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261" t="s">
        <v>50</v>
      </c>
      <c r="B59" s="261"/>
      <c r="C59" s="261"/>
      <c r="D59" s="261"/>
      <c r="E59" s="24"/>
      <c r="F59" s="25"/>
      <c r="G59" s="26" t="s">
        <v>51</v>
      </c>
      <c r="H59" s="6">
        <f>+H58*0.06</f>
        <v>0</v>
      </c>
      <c r="I59" s="22"/>
      <c r="J59" s="7"/>
      <c r="K59" s="7"/>
      <c r="L59" s="7"/>
      <c r="M59" s="7"/>
      <c r="N59" s="7"/>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27"/>
      <c r="B60" s="7"/>
      <c r="C60" s="7"/>
      <c r="D60" s="7"/>
      <c r="E60" s="7"/>
      <c r="F60" s="7"/>
      <c r="G60" s="124"/>
      <c r="H60" s="14">
        <f>+H58+H59</f>
        <v>0</v>
      </c>
      <c r="I60" s="22"/>
      <c r="J60" s="7"/>
      <c r="K60" s="7"/>
      <c r="L60" s="7"/>
      <c r="M60" s="7"/>
      <c r="N60" s="7"/>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62" t="s">
        <v>52</v>
      </c>
      <c r="B61" s="262"/>
      <c r="C61" s="262"/>
      <c r="D61" s="262"/>
      <c r="E61" s="16"/>
      <c r="F61" s="16"/>
      <c r="G61" s="16"/>
      <c r="H61" s="16"/>
      <c r="I61" s="16"/>
      <c r="J61" s="16"/>
      <c r="K61" s="16"/>
      <c r="L61" s="16"/>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55" t="s">
        <v>7</v>
      </c>
      <c r="B62" s="255"/>
      <c r="C62" s="255"/>
      <c r="D62" s="255"/>
      <c r="E62" s="28" t="s">
        <v>8</v>
      </c>
      <c r="F62" s="118" t="s">
        <v>9</v>
      </c>
      <c r="G62" s="118" t="s">
        <v>10</v>
      </c>
      <c r="H62" s="118" t="s">
        <v>0</v>
      </c>
      <c r="I62" s="38"/>
      <c r="J62" s="118" t="s">
        <v>53</v>
      </c>
      <c r="K62" s="118" t="s">
        <v>54</v>
      </c>
      <c r="L62" s="118" t="s">
        <v>55</v>
      </c>
      <c r="M62" s="118" t="s">
        <v>56</v>
      </c>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33.6" customHeight="1">
      <c r="A63" s="257" t="s">
        <v>133</v>
      </c>
      <c r="B63" s="258"/>
      <c r="C63" s="258"/>
      <c r="D63" s="258"/>
      <c r="E63" s="31" t="s">
        <v>57</v>
      </c>
      <c r="F63" s="146">
        <v>0</v>
      </c>
      <c r="G63" s="127">
        <v>170</v>
      </c>
      <c r="H63" s="127">
        <f t="shared" ref="H63:H69" si="8">F63*G63</f>
        <v>0</v>
      </c>
      <c r="I63" s="30"/>
      <c r="J63" s="31"/>
      <c r="K63" s="31"/>
      <c r="L63" s="31"/>
      <c r="M63" s="31">
        <f>J63+K63+L63</f>
        <v>0</v>
      </c>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33.6" customHeight="1">
      <c r="A64" s="257" t="s">
        <v>134</v>
      </c>
      <c r="B64" s="258"/>
      <c r="C64" s="258"/>
      <c r="D64" s="258"/>
      <c r="E64" s="31" t="s">
        <v>57</v>
      </c>
      <c r="F64" s="146">
        <v>8</v>
      </c>
      <c r="G64" s="127">
        <v>180</v>
      </c>
      <c r="H64" s="127">
        <f t="shared" si="8"/>
        <v>1440</v>
      </c>
      <c r="I64" s="30"/>
      <c r="J64" s="31"/>
      <c r="K64" s="31"/>
      <c r="L64" s="31"/>
      <c r="M64" s="31">
        <f>J64+K64+L64</f>
        <v>0</v>
      </c>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33.6" customHeight="1">
      <c r="A65" s="257" t="s">
        <v>58</v>
      </c>
      <c r="B65" s="258"/>
      <c r="C65" s="258"/>
      <c r="D65" s="258"/>
      <c r="E65" s="31" t="s">
        <v>57</v>
      </c>
      <c r="F65" s="146">
        <v>0</v>
      </c>
      <c r="G65" s="127">
        <v>80</v>
      </c>
      <c r="H65" s="127">
        <f t="shared" si="8"/>
        <v>0</v>
      </c>
      <c r="I65" s="30"/>
      <c r="J65" s="31"/>
      <c r="K65" s="31"/>
      <c r="L65" s="31"/>
      <c r="M65" s="31">
        <f>J65+K65+L65</f>
        <v>0</v>
      </c>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33.6" customHeight="1">
      <c r="A66" s="257" t="s">
        <v>135</v>
      </c>
      <c r="B66" s="258"/>
      <c r="C66" s="258"/>
      <c r="D66" s="258"/>
      <c r="E66" s="31" t="s">
        <v>57</v>
      </c>
      <c r="F66" s="146">
        <v>0</v>
      </c>
      <c r="G66" s="127">
        <v>150</v>
      </c>
      <c r="H66" s="127">
        <f t="shared" si="8"/>
        <v>0</v>
      </c>
      <c r="I66" s="30"/>
      <c r="J66" s="31"/>
      <c r="K66" s="31"/>
      <c r="L66" s="31"/>
      <c r="M66" s="31">
        <f>J66+K66+L66</f>
        <v>0</v>
      </c>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33.6" customHeight="1">
      <c r="A67" s="257"/>
      <c r="B67" s="258"/>
      <c r="C67" s="258"/>
      <c r="D67" s="258"/>
      <c r="E67" s="31" t="s">
        <v>57</v>
      </c>
      <c r="F67" s="146">
        <v>0</v>
      </c>
      <c r="G67" s="127"/>
      <c r="H67" s="127">
        <f t="shared" si="8"/>
        <v>0</v>
      </c>
      <c r="I67" s="30"/>
      <c r="J67" s="31"/>
      <c r="K67" s="31"/>
      <c r="L67" s="31"/>
      <c r="M67" s="31">
        <f t="shared" ref="M67:M69" si="9">J67+K67+L67</f>
        <v>0</v>
      </c>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33.6" customHeight="1">
      <c r="A68" s="257"/>
      <c r="B68" s="258"/>
      <c r="C68" s="258"/>
      <c r="D68" s="258"/>
      <c r="E68" s="31" t="s">
        <v>59</v>
      </c>
      <c r="F68" s="146">
        <v>0</v>
      </c>
      <c r="G68" s="127"/>
      <c r="H68" s="127">
        <f t="shared" si="8"/>
        <v>0</v>
      </c>
      <c r="I68" s="30"/>
      <c r="J68" s="31"/>
      <c r="K68" s="31"/>
      <c r="L68" s="31"/>
      <c r="M68" s="31">
        <f t="shared" si="9"/>
        <v>0</v>
      </c>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33.6" customHeight="1">
      <c r="A69" s="257" t="s">
        <v>60</v>
      </c>
      <c r="B69" s="258"/>
      <c r="C69" s="258"/>
      <c r="D69" s="258"/>
      <c r="E69" s="31" t="s">
        <v>61</v>
      </c>
      <c r="F69" s="146">
        <v>0</v>
      </c>
      <c r="G69" s="127">
        <v>2.5</v>
      </c>
      <c r="H69" s="127">
        <f t="shared" si="8"/>
        <v>0</v>
      </c>
      <c r="I69" s="30"/>
      <c r="J69" s="31"/>
      <c r="K69" s="31"/>
      <c r="L69" s="31"/>
      <c r="M69" s="31">
        <f t="shared" si="9"/>
        <v>0</v>
      </c>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16"/>
      <c r="B70" s="16"/>
      <c r="C70" s="16"/>
      <c r="D70" s="16"/>
      <c r="E70" s="16"/>
      <c r="F70" s="16"/>
      <c r="G70" s="34" t="s">
        <v>62</v>
      </c>
      <c r="H70" s="34">
        <f>SUM(H63:H69)</f>
        <v>1440</v>
      </c>
      <c r="I70" s="22"/>
      <c r="J70" s="16"/>
      <c r="K70" s="16"/>
      <c r="L70" s="16"/>
      <c r="M70" s="139"/>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53" t="s">
        <v>63</v>
      </c>
      <c r="B71" s="253"/>
      <c r="C71" s="16"/>
      <c r="D71" s="16"/>
      <c r="E71" s="16"/>
      <c r="F71" s="16"/>
      <c r="G71" s="16"/>
      <c r="H71" s="16"/>
      <c r="I71" s="16"/>
      <c r="J71" s="16"/>
      <c r="K71" s="16"/>
      <c r="L71" s="16"/>
      <c r="M71" s="139"/>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55" t="s">
        <v>7</v>
      </c>
      <c r="B72" s="255"/>
      <c r="C72" s="255"/>
      <c r="D72" s="255"/>
      <c r="E72" s="28" t="s">
        <v>8</v>
      </c>
      <c r="F72" s="118" t="s">
        <v>9</v>
      </c>
      <c r="G72" s="118" t="s">
        <v>10</v>
      </c>
      <c r="H72" s="118" t="s">
        <v>0</v>
      </c>
      <c r="I72" s="38"/>
      <c r="J72" s="35" t="s">
        <v>64</v>
      </c>
      <c r="K72" s="35" t="s">
        <v>65</v>
      </c>
      <c r="L72" s="35" t="s">
        <v>66</v>
      </c>
      <c r="M72" s="35" t="s">
        <v>56</v>
      </c>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21.6" customHeight="1">
      <c r="A73" s="236" t="s">
        <v>67</v>
      </c>
      <c r="B73" s="237"/>
      <c r="C73" s="237"/>
      <c r="D73" s="259"/>
      <c r="E73" s="32" t="s">
        <v>68</v>
      </c>
      <c r="F73" s="147">
        <v>80</v>
      </c>
      <c r="G73" s="30">
        <v>23</v>
      </c>
      <c r="H73" s="33">
        <f>F73*G73</f>
        <v>1840</v>
      </c>
      <c r="I73" s="30"/>
      <c r="J73" s="36"/>
      <c r="K73" s="36"/>
      <c r="L73" s="36"/>
      <c r="M73" s="36">
        <f>J73+K73+L73</f>
        <v>0</v>
      </c>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21.6" customHeight="1">
      <c r="A74" s="236" t="s">
        <v>69</v>
      </c>
      <c r="B74" s="237"/>
      <c r="C74" s="237"/>
      <c r="D74" s="259"/>
      <c r="E74" s="32" t="s">
        <v>68</v>
      </c>
      <c r="F74" s="147">
        <v>0</v>
      </c>
      <c r="G74" s="29">
        <v>24</v>
      </c>
      <c r="H74" s="33">
        <f>F74*G74</f>
        <v>0</v>
      </c>
      <c r="I74" s="30"/>
      <c r="J74" s="36"/>
      <c r="K74" s="36"/>
      <c r="L74" s="36"/>
      <c r="M74" s="36">
        <f>J74+K74+L74</f>
        <v>0</v>
      </c>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16"/>
      <c r="B75" s="16"/>
      <c r="C75" s="16"/>
      <c r="D75" s="16"/>
      <c r="E75" s="16"/>
      <c r="F75" s="16"/>
      <c r="G75" s="118" t="s">
        <v>70</v>
      </c>
      <c r="H75" s="34">
        <f>SUM(H73:H74)</f>
        <v>1840</v>
      </c>
      <c r="I75" s="30"/>
      <c r="J75" s="16"/>
      <c r="K75" s="16"/>
      <c r="L75" s="16"/>
      <c r="M75" s="16"/>
      <c r="N75" s="16"/>
      <c r="O75" s="16"/>
      <c r="P75" s="16"/>
      <c r="Q75" s="16"/>
      <c r="R75" s="16"/>
      <c r="S75" s="16"/>
      <c r="T75" s="16"/>
      <c r="U75" s="16"/>
      <c r="V75" s="16"/>
      <c r="W75" s="16"/>
      <c r="X75" s="16"/>
      <c r="Y75" s="1"/>
      <c r="Z75" s="120"/>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row>
    <row r="76" spans="1:72" ht="15.75">
      <c r="A76" s="253" t="s">
        <v>71</v>
      </c>
      <c r="B76" s="253"/>
      <c r="C76" s="16"/>
      <c r="D76" s="16"/>
      <c r="E76" s="16"/>
      <c r="F76" s="16"/>
      <c r="G76" s="16"/>
      <c r="H76" s="16"/>
      <c r="I76" s="16"/>
      <c r="J76" s="16"/>
      <c r="K76" s="16"/>
      <c r="L76" s="16"/>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55" t="s">
        <v>7</v>
      </c>
      <c r="B77" s="255"/>
      <c r="C77" s="255"/>
      <c r="D77" s="255"/>
      <c r="E77" s="28" t="s">
        <v>8</v>
      </c>
      <c r="F77" s="118" t="s">
        <v>9</v>
      </c>
      <c r="G77" s="118" t="s">
        <v>10</v>
      </c>
      <c r="H77" s="118" t="s">
        <v>0</v>
      </c>
      <c r="I77" s="38"/>
      <c r="J77" s="37"/>
      <c r="K77" s="16"/>
      <c r="L77" s="16"/>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20.100000000000001" customHeight="1">
      <c r="A78" s="236" t="s">
        <v>179</v>
      </c>
      <c r="B78" s="237"/>
      <c r="C78" s="237"/>
      <c r="D78" s="237"/>
      <c r="E78" s="32" t="s">
        <v>72</v>
      </c>
      <c r="F78" s="128">
        <v>0</v>
      </c>
      <c r="G78" s="29">
        <v>65</v>
      </c>
      <c r="H78" s="33">
        <f>F78*G78</f>
        <v>0</v>
      </c>
      <c r="I78" s="17"/>
      <c r="J78" s="16"/>
      <c r="K78" s="16"/>
      <c r="L78" s="16"/>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20.100000000000001" customHeight="1">
      <c r="A79" s="236" t="s">
        <v>73</v>
      </c>
      <c r="B79" s="237"/>
      <c r="C79" s="237"/>
      <c r="D79" s="237"/>
      <c r="E79" s="32" t="s">
        <v>72</v>
      </c>
      <c r="F79" s="128">
        <v>2</v>
      </c>
      <c r="G79" s="29">
        <v>250</v>
      </c>
      <c r="H79" s="33">
        <f>F79*G79</f>
        <v>500</v>
      </c>
      <c r="I79" s="17"/>
      <c r="J79" s="16"/>
      <c r="K79" s="16"/>
      <c r="L79" s="16"/>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16"/>
      <c r="B80" s="16"/>
      <c r="C80" s="16"/>
      <c r="D80" s="16"/>
      <c r="E80" s="16"/>
      <c r="F80" s="16"/>
      <c r="G80" s="118" t="s">
        <v>74</v>
      </c>
      <c r="H80" s="34">
        <f>SUM(H78:H79)</f>
        <v>500</v>
      </c>
      <c r="I80" s="22"/>
      <c r="J80" s="16"/>
      <c r="K80" s="16"/>
      <c r="L80" s="16"/>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3" t="s">
        <v>75</v>
      </c>
      <c r="B81" s="16"/>
      <c r="C81" s="16"/>
      <c r="D81" s="16"/>
      <c r="E81" s="16"/>
      <c r="F81" s="16"/>
      <c r="G81" s="38"/>
      <c r="H81" s="22"/>
      <c r="I81" s="22"/>
      <c r="J81" s="16"/>
      <c r="K81" s="16"/>
      <c r="L81" s="16"/>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53" t="s">
        <v>76</v>
      </c>
      <c r="B82" s="253"/>
      <c r="C82" s="16"/>
      <c r="D82" s="16"/>
      <c r="E82" s="16"/>
      <c r="F82" s="16"/>
      <c r="G82" s="16"/>
      <c r="H82" s="16"/>
      <c r="I82" s="16"/>
      <c r="J82" s="254"/>
      <c r="K82" s="254"/>
      <c r="L82" s="16"/>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55" t="s">
        <v>7</v>
      </c>
      <c r="B83" s="255"/>
      <c r="C83" s="255"/>
      <c r="D83" s="255"/>
      <c r="E83" s="28" t="s">
        <v>8</v>
      </c>
      <c r="F83" s="118" t="s">
        <v>9</v>
      </c>
      <c r="G83" s="118" t="s">
        <v>10</v>
      </c>
      <c r="H83" s="118" t="s">
        <v>0</v>
      </c>
      <c r="I83" s="38"/>
      <c r="J83" s="130"/>
      <c r="K83" s="130"/>
      <c r="L83" s="130"/>
      <c r="M83" s="130"/>
      <c r="N83" s="130"/>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24" customHeight="1">
      <c r="A84" s="237" t="s">
        <v>77</v>
      </c>
      <c r="B84" s="237"/>
      <c r="C84" s="237"/>
      <c r="D84" s="237"/>
      <c r="E84" s="39" t="s">
        <v>11</v>
      </c>
      <c r="F84" s="128">
        <v>20</v>
      </c>
      <c r="G84" s="29">
        <v>600</v>
      </c>
      <c r="H84" s="20">
        <f>F84*G84</f>
        <v>12000</v>
      </c>
      <c r="I84" s="131"/>
      <c r="J84" s="130"/>
      <c r="K84" s="130"/>
      <c r="L84" s="130"/>
      <c r="M84" s="130"/>
      <c r="N84" s="130"/>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5.75">
      <c r="A85" s="16"/>
      <c r="B85" s="16"/>
      <c r="C85" s="16"/>
      <c r="D85" s="16"/>
      <c r="E85" s="16"/>
      <c r="F85" s="16"/>
      <c r="G85" s="118"/>
      <c r="H85" s="34">
        <f>SUM(H84)</f>
        <v>12000</v>
      </c>
      <c r="I85" s="131"/>
      <c r="J85" s="130"/>
      <c r="K85" s="130"/>
      <c r="L85" s="130"/>
      <c r="M85" s="130"/>
      <c r="N85" s="130"/>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5.75">
      <c r="A86" s="253" t="s">
        <v>78</v>
      </c>
      <c r="B86" s="253"/>
      <c r="C86" s="16"/>
      <c r="D86" s="16"/>
      <c r="E86" s="16"/>
      <c r="F86" s="16"/>
      <c r="G86" s="16"/>
      <c r="H86" s="1"/>
      <c r="I86" s="132"/>
      <c r="J86" s="130"/>
      <c r="K86" s="130"/>
      <c r="L86" s="130"/>
      <c r="M86" s="130"/>
      <c r="N86" s="130"/>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255" t="s">
        <v>7</v>
      </c>
      <c r="B87" s="255"/>
      <c r="C87" s="255"/>
      <c r="D87" s="255"/>
      <c r="E87" s="28" t="s">
        <v>8</v>
      </c>
      <c r="F87" s="118" t="s">
        <v>9</v>
      </c>
      <c r="G87" s="118" t="s">
        <v>10</v>
      </c>
      <c r="H87" s="118" t="s">
        <v>0</v>
      </c>
      <c r="I87" s="38"/>
      <c r="J87" s="16"/>
      <c r="K87" s="16"/>
      <c r="L87" s="133"/>
      <c r="M87" s="16"/>
      <c r="N87" s="16"/>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8.600000000000001" customHeight="1">
      <c r="A88" s="236" t="s">
        <v>79</v>
      </c>
      <c r="B88" s="237"/>
      <c r="C88" s="237"/>
      <c r="D88" s="237"/>
      <c r="E88" s="32" t="s">
        <v>80</v>
      </c>
      <c r="F88" s="128">
        <v>8</v>
      </c>
      <c r="G88" s="29">
        <v>900</v>
      </c>
      <c r="H88" s="20">
        <f>F88*G88</f>
        <v>7200</v>
      </c>
      <c r="I88" s="22"/>
      <c r="J88" s="16"/>
      <c r="K88" s="16"/>
      <c r="L88" s="16"/>
      <c r="M88" s="16"/>
      <c r="N88" s="16"/>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16"/>
      <c r="G89" s="118" t="s">
        <v>81</v>
      </c>
      <c r="H89" s="34">
        <f>SUM(H88)</f>
        <v>7200</v>
      </c>
      <c r="I89" s="22"/>
      <c r="J89" s="16"/>
      <c r="K89" s="16"/>
      <c r="L89" s="16"/>
      <c r="M89" s="16"/>
      <c r="N89" s="16"/>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16"/>
      <c r="F90" s="16"/>
      <c r="G90" s="118" t="s">
        <v>82</v>
      </c>
      <c r="H90" s="34">
        <f>H70+H75+H80+H85+H89+H59+H58+H30</f>
        <v>145411.60999999999</v>
      </c>
      <c r="I90" s="134"/>
      <c r="J90" s="62"/>
      <c r="K90" s="16"/>
      <c r="L90" s="16"/>
      <c r="M90" s="16"/>
      <c r="N90" s="16"/>
      <c r="O90" s="1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3" t="s">
        <v>83</v>
      </c>
      <c r="B91" s="7"/>
      <c r="C91" s="7"/>
      <c r="D91" s="16"/>
      <c r="E91" s="16"/>
      <c r="F91" s="16"/>
      <c r="G91" s="1"/>
      <c r="H91" s="42"/>
      <c r="I91" s="9"/>
      <c r="J91" s="62"/>
      <c r="K91" s="7"/>
      <c r="L91" s="16"/>
      <c r="M91" s="16"/>
      <c r="N91" s="16"/>
      <c r="O91" s="1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256" t="s">
        <v>7</v>
      </c>
      <c r="B92" s="256"/>
      <c r="C92" s="256"/>
      <c r="D92" s="256"/>
      <c r="E92" s="43" t="s">
        <v>8</v>
      </c>
      <c r="F92" s="119" t="s">
        <v>9</v>
      </c>
      <c r="G92" s="119" t="s">
        <v>10</v>
      </c>
      <c r="H92" s="44" t="s">
        <v>0</v>
      </c>
      <c r="I92" s="45" t="s">
        <v>84</v>
      </c>
      <c r="J92" s="46"/>
      <c r="K92" s="46" t="s">
        <v>85</v>
      </c>
      <c r="L92" s="47"/>
      <c r="M92" s="16"/>
      <c r="N92" s="16"/>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236" t="s">
        <v>86</v>
      </c>
      <c r="B93" s="237"/>
      <c r="C93" s="237"/>
      <c r="D93" s="237"/>
      <c r="E93" s="123" t="s">
        <v>87</v>
      </c>
      <c r="F93" s="128"/>
      <c r="G93" s="36">
        <v>2200</v>
      </c>
      <c r="H93" s="48">
        <f>(F93*G93)</f>
        <v>0</v>
      </c>
      <c r="I93" s="49"/>
      <c r="J93" s="50"/>
      <c r="K93" s="51"/>
      <c r="L93" s="62"/>
      <c r="M93" s="16"/>
      <c r="N93" s="16"/>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236" t="s">
        <v>88</v>
      </c>
      <c r="B94" s="237"/>
      <c r="C94" s="237"/>
      <c r="D94" s="237"/>
      <c r="E94" s="123" t="s">
        <v>87</v>
      </c>
      <c r="F94" s="128"/>
      <c r="G94" s="36">
        <v>2000</v>
      </c>
      <c r="H94" s="48">
        <f t="shared" ref="H94:H111" si="10">(F94*G94)</f>
        <v>0</v>
      </c>
      <c r="I94" s="49"/>
      <c r="J94" s="50"/>
      <c r="K94" s="51"/>
      <c r="L94" s="62"/>
      <c r="M94" s="16"/>
      <c r="N94" s="16"/>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236" t="s">
        <v>89</v>
      </c>
      <c r="B95" s="237"/>
      <c r="C95" s="237"/>
      <c r="D95" s="237"/>
      <c r="E95" s="123" t="s">
        <v>87</v>
      </c>
      <c r="F95" s="128"/>
      <c r="G95" s="36">
        <v>7000</v>
      </c>
      <c r="H95" s="48">
        <f t="shared" si="10"/>
        <v>0</v>
      </c>
      <c r="I95" s="49"/>
      <c r="J95" s="50"/>
      <c r="K95" s="51"/>
      <c r="L95" s="62"/>
      <c r="M95" s="16"/>
      <c r="N95" s="16"/>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236" t="s">
        <v>90</v>
      </c>
      <c r="B96" s="237"/>
      <c r="C96" s="237"/>
      <c r="D96" s="237"/>
      <c r="E96" s="123" t="s">
        <v>87</v>
      </c>
      <c r="F96" s="128"/>
      <c r="G96" s="36">
        <v>15200</v>
      </c>
      <c r="H96" s="48">
        <f t="shared" si="10"/>
        <v>0</v>
      </c>
      <c r="I96" s="49"/>
      <c r="J96" s="50"/>
      <c r="K96" s="51"/>
      <c r="L96" s="62"/>
      <c r="M96" s="16"/>
      <c r="N96" s="16"/>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247" t="s">
        <v>91</v>
      </c>
      <c r="B97" s="248"/>
      <c r="C97" s="248"/>
      <c r="D97" s="248"/>
      <c r="E97" s="52" t="s">
        <v>87</v>
      </c>
      <c r="F97" s="128"/>
      <c r="G97" s="53">
        <v>2200</v>
      </c>
      <c r="H97" s="54">
        <f t="shared" si="10"/>
        <v>0</v>
      </c>
      <c r="I97" s="55"/>
      <c r="J97" s="50"/>
      <c r="K97" s="51"/>
      <c r="L97" s="62"/>
      <c r="M97" s="16"/>
      <c r="N97" s="16"/>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236" t="s">
        <v>92</v>
      </c>
      <c r="B98" s="237"/>
      <c r="C98" s="237"/>
      <c r="D98" s="237"/>
      <c r="E98" s="123" t="s">
        <v>87</v>
      </c>
      <c r="F98" s="128"/>
      <c r="G98" s="36">
        <v>2000</v>
      </c>
      <c r="H98" s="48">
        <f t="shared" si="10"/>
        <v>0</v>
      </c>
      <c r="I98" s="49"/>
      <c r="J98" s="50"/>
      <c r="K98" s="51"/>
      <c r="L98" s="62"/>
      <c r="M98" s="16"/>
      <c r="N98" s="16"/>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247" t="s">
        <v>93</v>
      </c>
      <c r="B99" s="248"/>
      <c r="C99" s="248"/>
      <c r="D99" s="248"/>
      <c r="E99" s="52" t="s">
        <v>87</v>
      </c>
      <c r="F99" s="128"/>
      <c r="G99" s="53">
        <v>2500</v>
      </c>
      <c r="H99" s="54">
        <f t="shared" si="10"/>
        <v>0</v>
      </c>
      <c r="I99" s="55"/>
      <c r="J99" s="50"/>
      <c r="K99" s="51"/>
      <c r="L99" s="62"/>
      <c r="M99" s="16"/>
      <c r="N99" s="16"/>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236" t="s">
        <v>94</v>
      </c>
      <c r="B100" s="237"/>
      <c r="C100" s="237"/>
      <c r="D100" s="237"/>
      <c r="E100" s="123" t="s">
        <v>87</v>
      </c>
      <c r="F100" s="128"/>
      <c r="G100" s="36">
        <v>1600</v>
      </c>
      <c r="H100" s="48">
        <f t="shared" si="10"/>
        <v>0</v>
      </c>
      <c r="I100" s="49"/>
      <c r="J100" s="50"/>
      <c r="K100" s="51"/>
      <c r="L100" s="62"/>
      <c r="M100" s="16"/>
      <c r="N100" s="16"/>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249" t="s">
        <v>95</v>
      </c>
      <c r="B101" s="250"/>
      <c r="C101" s="250"/>
      <c r="D101" s="250"/>
      <c r="E101" s="56" t="s">
        <v>87</v>
      </c>
      <c r="F101" s="128"/>
      <c r="G101" s="57">
        <v>1100</v>
      </c>
      <c r="H101" s="58">
        <f t="shared" si="10"/>
        <v>0</v>
      </c>
      <c r="I101" s="49"/>
      <c r="J101" s="50"/>
      <c r="K101" s="51"/>
      <c r="L101" s="62"/>
      <c r="M101" s="16"/>
      <c r="N101" s="16"/>
      <c r="O101" s="16"/>
      <c r="P101" s="16"/>
      <c r="Q101" s="16"/>
      <c r="R101" s="16"/>
      <c r="S101" s="16"/>
      <c r="T101" s="16"/>
      <c r="U101" s="16"/>
      <c r="V101" s="16"/>
      <c r="W101" s="16"/>
      <c r="X101" s="16"/>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236" t="s">
        <v>96</v>
      </c>
      <c r="B102" s="237"/>
      <c r="C102" s="237"/>
      <c r="D102" s="237"/>
      <c r="E102" s="123" t="s">
        <v>87</v>
      </c>
      <c r="F102" s="128"/>
      <c r="G102" s="36">
        <v>2700</v>
      </c>
      <c r="H102" s="48">
        <f t="shared" si="10"/>
        <v>0</v>
      </c>
      <c r="I102" s="59"/>
      <c r="J102" s="50"/>
      <c r="K102" s="51"/>
      <c r="L102" s="62"/>
      <c r="M102" s="16"/>
      <c r="N102" s="16"/>
      <c r="O102" s="16"/>
      <c r="P102" s="16"/>
      <c r="Q102" s="16"/>
      <c r="R102" s="16"/>
      <c r="S102" s="16"/>
      <c r="T102" s="16"/>
      <c r="U102" s="16"/>
      <c r="V102" s="16"/>
      <c r="W102" s="16"/>
      <c r="X102" s="16"/>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238" t="s">
        <v>97</v>
      </c>
      <c r="B103" s="239"/>
      <c r="C103" s="239"/>
      <c r="D103" s="240"/>
      <c r="E103" s="123" t="s">
        <v>87</v>
      </c>
      <c r="F103" s="128"/>
      <c r="G103" s="36">
        <v>2500</v>
      </c>
      <c r="H103" s="48">
        <f t="shared" si="10"/>
        <v>0</v>
      </c>
      <c r="I103" s="59"/>
      <c r="J103" s="50"/>
      <c r="K103" s="51"/>
      <c r="L103" s="62"/>
      <c r="M103" s="16"/>
      <c r="N103" s="16"/>
      <c r="O103" s="16"/>
      <c r="P103" s="16"/>
      <c r="Q103" s="16"/>
      <c r="R103" s="16"/>
      <c r="S103" s="16"/>
      <c r="T103" s="16"/>
      <c r="U103" s="16"/>
      <c r="V103" s="16"/>
      <c r="W103" s="16"/>
      <c r="X103" s="16"/>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236" t="s">
        <v>98</v>
      </c>
      <c r="B104" s="237"/>
      <c r="C104" s="237"/>
      <c r="D104" s="237"/>
      <c r="E104" s="123" t="s">
        <v>87</v>
      </c>
      <c r="F104" s="128"/>
      <c r="G104" s="36">
        <v>13373</v>
      </c>
      <c r="H104" s="48">
        <f t="shared" si="10"/>
        <v>0</v>
      </c>
      <c r="I104" s="59"/>
      <c r="J104" s="50"/>
      <c r="K104" s="51"/>
      <c r="L104" s="62"/>
      <c r="M104" s="16"/>
      <c r="N104" s="16"/>
      <c r="O104" s="16"/>
      <c r="P104" s="16"/>
      <c r="Q104" s="16"/>
      <c r="R104" s="16"/>
      <c r="S104" s="16"/>
      <c r="T104" s="16"/>
      <c r="U104" s="16"/>
      <c r="V104" s="16"/>
      <c r="W104" s="16"/>
      <c r="X104" s="16"/>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238" t="s">
        <v>99</v>
      </c>
      <c r="B105" s="239"/>
      <c r="C105" s="239"/>
      <c r="D105" s="240"/>
      <c r="E105" s="123" t="s">
        <v>87</v>
      </c>
      <c r="F105" s="128"/>
      <c r="G105" s="36">
        <v>800</v>
      </c>
      <c r="H105" s="48">
        <f t="shared" si="10"/>
        <v>0</v>
      </c>
      <c r="I105" s="59"/>
      <c r="J105" s="50"/>
      <c r="K105" s="51"/>
      <c r="L105" s="62"/>
      <c r="M105" s="16"/>
      <c r="N105" s="16"/>
      <c r="O105" s="16"/>
      <c r="P105" s="16"/>
      <c r="Q105" s="16"/>
      <c r="R105" s="16"/>
      <c r="S105" s="16"/>
      <c r="T105" s="16"/>
      <c r="U105" s="16"/>
      <c r="V105" s="16"/>
      <c r="W105" s="16"/>
      <c r="X105" s="16"/>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251" t="s">
        <v>100</v>
      </c>
      <c r="B106" s="252"/>
      <c r="C106" s="252"/>
      <c r="D106" s="252"/>
      <c r="E106" s="4" t="s">
        <v>87</v>
      </c>
      <c r="F106" s="128"/>
      <c r="G106" s="31">
        <v>1900</v>
      </c>
      <c r="H106" s="60">
        <f t="shared" si="10"/>
        <v>0</v>
      </c>
      <c r="I106" s="61"/>
      <c r="J106" s="50"/>
      <c r="K106" s="51"/>
      <c r="L106" s="62"/>
      <c r="M106" s="16"/>
      <c r="N106" s="16"/>
      <c r="O106" s="16"/>
      <c r="P106" s="16"/>
      <c r="Q106" s="16"/>
      <c r="R106" s="16"/>
      <c r="S106" s="16"/>
      <c r="T106" s="16"/>
      <c r="U106" s="16"/>
      <c r="V106" s="16"/>
      <c r="W106" s="16"/>
      <c r="X106" s="16"/>
      <c r="Y106" s="16"/>
      <c r="Z106" s="17"/>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row>
    <row r="107" spans="1:72" ht="15.75">
      <c r="A107" s="236" t="s">
        <v>101</v>
      </c>
      <c r="B107" s="237"/>
      <c r="C107" s="237"/>
      <c r="D107" s="237"/>
      <c r="E107" s="123" t="s">
        <v>87</v>
      </c>
      <c r="F107" s="128"/>
      <c r="G107" s="36">
        <v>2000</v>
      </c>
      <c r="H107" s="48">
        <f t="shared" si="10"/>
        <v>0</v>
      </c>
      <c r="I107" s="59"/>
      <c r="J107" s="50"/>
      <c r="K107" s="51"/>
      <c r="L107" s="62"/>
      <c r="M107" s="16"/>
      <c r="N107" s="16"/>
      <c r="O107" s="16"/>
      <c r="P107" s="16"/>
      <c r="Q107" s="16"/>
      <c r="R107" s="16"/>
      <c r="S107" s="16"/>
      <c r="T107" s="16"/>
      <c r="U107" s="16"/>
      <c r="V107" s="16"/>
      <c r="W107" s="16"/>
      <c r="X107" s="16"/>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236" t="s">
        <v>102</v>
      </c>
      <c r="B108" s="237"/>
      <c r="C108" s="237"/>
      <c r="D108" s="237"/>
      <c r="E108" s="123" t="s">
        <v>87</v>
      </c>
      <c r="F108" s="128"/>
      <c r="G108" s="36">
        <v>200</v>
      </c>
      <c r="H108" s="48">
        <f t="shared" si="10"/>
        <v>0</v>
      </c>
      <c r="I108" s="59"/>
      <c r="J108" s="50"/>
      <c r="K108" s="51"/>
      <c r="L108" s="62"/>
      <c r="M108" s="16"/>
      <c r="N108" s="16"/>
      <c r="O108" s="16"/>
      <c r="P108" s="16"/>
      <c r="Q108" s="16"/>
      <c r="R108" s="16"/>
      <c r="S108" s="16"/>
      <c r="T108" s="16"/>
      <c r="U108" s="16"/>
      <c r="V108" s="16"/>
      <c r="W108" s="16"/>
      <c r="X108" s="16"/>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238" t="s">
        <v>103</v>
      </c>
      <c r="B109" s="239"/>
      <c r="C109" s="239"/>
      <c r="D109" s="240"/>
      <c r="E109" s="123" t="s">
        <v>87</v>
      </c>
      <c r="F109" s="128"/>
      <c r="G109" s="36">
        <v>1100</v>
      </c>
      <c r="H109" s="48">
        <f t="shared" si="10"/>
        <v>0</v>
      </c>
      <c r="I109" s="59"/>
      <c r="J109" s="50"/>
      <c r="K109" s="51"/>
      <c r="L109" s="62"/>
      <c r="M109" s="16"/>
      <c r="N109" s="16"/>
      <c r="O109" s="16"/>
      <c r="P109" s="16"/>
      <c r="Q109" s="16"/>
      <c r="R109" s="16"/>
      <c r="S109" s="16"/>
      <c r="T109" s="16"/>
      <c r="U109" s="16"/>
      <c r="V109" s="16"/>
      <c r="W109" s="16"/>
      <c r="X109" s="16"/>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241" t="s">
        <v>104</v>
      </c>
      <c r="B110" s="241"/>
      <c r="C110" s="241"/>
      <c r="D110" s="241"/>
      <c r="E110" s="63" t="s">
        <v>87</v>
      </c>
      <c r="F110" s="128"/>
      <c r="G110" s="36">
        <v>2200</v>
      </c>
      <c r="H110" s="48">
        <f t="shared" si="10"/>
        <v>0</v>
      </c>
      <c r="I110" s="59"/>
      <c r="J110" s="50"/>
      <c r="K110" s="51"/>
      <c r="L110" s="62"/>
      <c r="M110" s="16"/>
      <c r="N110" s="16"/>
      <c r="O110" s="16"/>
      <c r="P110" s="16"/>
      <c r="Q110" s="16"/>
      <c r="R110" s="16"/>
      <c r="S110" s="16"/>
      <c r="T110" s="16"/>
      <c r="U110" s="16"/>
      <c r="V110" s="16"/>
      <c r="W110" s="16"/>
      <c r="X110" s="16"/>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242" t="s">
        <v>105</v>
      </c>
      <c r="B111" s="243"/>
      <c r="C111" s="243"/>
      <c r="D111" s="244"/>
      <c r="E111" s="4" t="s">
        <v>87</v>
      </c>
      <c r="F111" s="128"/>
      <c r="G111" s="31">
        <v>1420</v>
      </c>
      <c r="H111" s="60">
        <f t="shared" si="10"/>
        <v>0</v>
      </c>
      <c r="I111" s="64"/>
      <c r="J111" s="50"/>
      <c r="K111" s="51"/>
      <c r="L111" s="62"/>
      <c r="M111" s="16"/>
      <c r="N111" s="16"/>
      <c r="O111" s="16"/>
      <c r="P111" s="16"/>
      <c r="Q111" s="16"/>
      <c r="R111" s="16"/>
      <c r="S111" s="16"/>
      <c r="T111" s="16"/>
      <c r="U111" s="16"/>
      <c r="V111" s="16"/>
      <c r="W111" s="16"/>
      <c r="X111" s="16"/>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6.5" thickBot="1">
      <c r="A112" s="236" t="s">
        <v>106</v>
      </c>
      <c r="B112" s="237"/>
      <c r="C112" s="237"/>
      <c r="D112" s="237"/>
      <c r="E112" s="123" t="s">
        <v>87</v>
      </c>
      <c r="F112" s="128"/>
      <c r="G112" s="36">
        <v>383.5</v>
      </c>
      <c r="H112" s="99">
        <f>(F112*G112)</f>
        <v>0</v>
      </c>
      <c r="I112" s="65"/>
      <c r="J112" s="66"/>
      <c r="K112" s="67"/>
      <c r="L112" s="62"/>
      <c r="M112" s="16"/>
      <c r="N112" s="16"/>
      <c r="O112" s="16"/>
      <c r="P112" s="16"/>
      <c r="Q112" s="16"/>
      <c r="R112" s="16"/>
      <c r="S112" s="16"/>
      <c r="T112" s="16"/>
      <c r="U112" s="16"/>
      <c r="V112" s="16"/>
      <c r="W112" s="16"/>
      <c r="X112" s="16"/>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6.5" thickBot="1">
      <c r="A113" s="16"/>
      <c r="B113" s="16"/>
      <c r="C113" s="16"/>
      <c r="D113" s="16"/>
      <c r="E113" s="16"/>
      <c r="F113" s="18"/>
      <c r="G113" s="125" t="s">
        <v>107</v>
      </c>
      <c r="H113" s="110">
        <f>SUM(H93:H112)</f>
        <v>0</v>
      </c>
      <c r="I113" s="68"/>
      <c r="J113" s="69"/>
      <c r="K113" s="70"/>
      <c r="L113" s="135"/>
      <c r="M113" s="7"/>
      <c r="N113" s="7"/>
      <c r="O113" s="16"/>
      <c r="P113" s="16"/>
      <c r="Q113" s="16"/>
      <c r="R113" s="16"/>
      <c r="S113" s="16"/>
      <c r="T113" s="16"/>
      <c r="U113" s="16"/>
      <c r="V113" s="16"/>
      <c r="W113" s="16"/>
      <c r="X113" s="16"/>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6"/>
      <c r="B114" s="16"/>
      <c r="C114" s="16"/>
      <c r="D114" s="16"/>
      <c r="E114" s="16"/>
      <c r="F114" s="7"/>
      <c r="G114" s="38"/>
      <c r="H114" s="22"/>
      <c r="I114" s="71"/>
      <c r="J114" s="18"/>
      <c r="K114" s="137"/>
      <c r="L114" s="136"/>
      <c r="M114" s="7"/>
      <c r="N114" s="7"/>
      <c r="O114" s="16"/>
      <c r="P114" s="16"/>
      <c r="Q114" s="16"/>
      <c r="R114" s="16"/>
      <c r="S114" s="16"/>
      <c r="T114" s="16"/>
      <c r="U114" s="16"/>
      <c r="V114" s="16"/>
      <c r="W114" s="16"/>
      <c r="X114" s="16"/>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6"/>
      <c r="B115" s="16"/>
      <c r="C115" s="16"/>
      <c r="D115" s="16"/>
      <c r="E115" s="138">
        <v>0</v>
      </c>
      <c r="F115" s="7"/>
      <c r="G115" s="38"/>
      <c r="H115" s="142">
        <f>+E115</f>
        <v>0</v>
      </c>
      <c r="I115" s="245" t="s">
        <v>130</v>
      </c>
      <c r="J115" s="230" t="s">
        <v>108</v>
      </c>
      <c r="K115" s="232"/>
      <c r="L115" s="16"/>
      <c r="M115" s="7"/>
      <c r="N115" s="233"/>
      <c r="O115" s="16"/>
      <c r="P115" s="16"/>
      <c r="Q115" s="16"/>
      <c r="R115" s="16"/>
      <c r="S115" s="16"/>
      <c r="T115" s="16"/>
      <c r="U115" s="16"/>
      <c r="V115" s="16"/>
      <c r="W115" s="16"/>
      <c r="X115" s="16"/>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6"/>
      <c r="B116" s="16"/>
      <c r="C116" s="16"/>
      <c r="D116" s="16"/>
      <c r="E116" s="16"/>
      <c r="F116" s="234" t="s">
        <v>109</v>
      </c>
      <c r="G116" s="235"/>
      <c r="H116" s="73">
        <f>H90+H113</f>
        <v>145411.60999999999</v>
      </c>
      <c r="I116" s="246"/>
      <c r="J116" s="231"/>
      <c r="K116" s="232"/>
      <c r="L116" s="16"/>
      <c r="M116" s="7"/>
      <c r="N116" s="233"/>
      <c r="O116" s="16"/>
      <c r="P116" s="16"/>
      <c r="Q116" s="16"/>
      <c r="R116" s="16"/>
      <c r="S116" s="16"/>
      <c r="T116" s="16"/>
      <c r="U116" s="16"/>
      <c r="V116" s="16"/>
      <c r="W116" s="16"/>
      <c r="X116" s="16"/>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6"/>
      <c r="B117" s="16">
        <f>1.13*1.15</f>
        <v>1.2994999999999999</v>
      </c>
      <c r="C117" s="16"/>
      <c r="D117" s="16" t="s">
        <v>173</v>
      </c>
      <c r="E117" s="27"/>
      <c r="F117" s="74" t="s">
        <v>110</v>
      </c>
      <c r="G117" s="172">
        <v>1.1000000000000001</v>
      </c>
      <c r="H117" s="116">
        <f>H116*G117-H116</f>
        <v>14541.161000000022</v>
      </c>
      <c r="I117" s="115">
        <f>+(H124-K123)*0.23</f>
        <v>-14808.157916239992</v>
      </c>
      <c r="J117" s="117">
        <f>H117-M123</f>
        <v>44029.145822000006</v>
      </c>
      <c r="K117" s="9"/>
      <c r="L117" s="9"/>
      <c r="M117" s="9"/>
      <c r="N117" s="126" t="s">
        <v>171</v>
      </c>
      <c r="O117" s="126"/>
      <c r="P117" s="16"/>
      <c r="Q117" s="16"/>
      <c r="R117" s="16"/>
      <c r="S117" s="16"/>
      <c r="T117" s="16"/>
      <c r="U117" s="16"/>
      <c r="V117" s="16"/>
      <c r="W117" s="16"/>
      <c r="X117" s="16"/>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6"/>
      <c r="B118" s="16"/>
      <c r="C118" s="16"/>
      <c r="D118" s="16"/>
      <c r="E118" s="27"/>
      <c r="F118" s="77" t="s">
        <v>111</v>
      </c>
      <c r="G118" s="78"/>
      <c r="H118" s="13">
        <f>H116+H117</f>
        <v>159952.77100000001</v>
      </c>
      <c r="I118" s="20"/>
      <c r="J118" s="79"/>
      <c r="K118" s="22"/>
      <c r="L118" s="22"/>
      <c r="M118" s="7"/>
      <c r="N118" s="126"/>
      <c r="O118" s="126"/>
      <c r="P118" s="16"/>
      <c r="Q118" s="16"/>
      <c r="R118" s="16"/>
      <c r="S118" s="16"/>
      <c r="T118" s="16"/>
      <c r="U118" s="16"/>
      <c r="V118" s="16"/>
      <c r="W118" s="16"/>
      <c r="X118" s="16"/>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A119" s="16"/>
      <c r="B119" s="16"/>
      <c r="C119" s="16"/>
      <c r="D119" s="16"/>
      <c r="E119" s="27"/>
      <c r="F119" s="124" t="s">
        <v>113</v>
      </c>
      <c r="G119" s="82">
        <v>0.06</v>
      </c>
      <c r="H119" s="13">
        <f>H118*G119</f>
        <v>9597.16626</v>
      </c>
      <c r="I119" s="83"/>
      <c r="J119" s="80"/>
      <c r="K119" s="81" t="s">
        <v>112</v>
      </c>
      <c r="L119" s="111" t="s">
        <v>131</v>
      </c>
      <c r="M119" s="7"/>
      <c r="N119" s="135"/>
      <c r="O119" s="16"/>
      <c r="P119" s="16"/>
      <c r="Q119" s="16"/>
      <c r="R119" s="16"/>
      <c r="S119" s="16"/>
      <c r="T119" s="16"/>
      <c r="U119" s="16"/>
      <c r="V119" s="16"/>
      <c r="W119" s="16"/>
      <c r="X119" s="16"/>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A120" s="16"/>
      <c r="B120" s="16"/>
      <c r="C120" s="16"/>
      <c r="D120" s="16"/>
      <c r="E120" s="27"/>
      <c r="F120" s="4" t="s">
        <v>115</v>
      </c>
      <c r="G120" s="77"/>
      <c r="H120" s="13">
        <f>H118+H119</f>
        <v>169549.93726000001</v>
      </c>
      <c r="I120" s="80"/>
      <c r="J120" s="80" t="s">
        <v>114</v>
      </c>
      <c r="K120" s="6">
        <f>+H30</f>
        <v>122431.61</v>
      </c>
      <c r="L120" s="112"/>
      <c r="M120" s="135"/>
      <c r="N120" s="7"/>
      <c r="O120" s="16"/>
      <c r="P120" s="16"/>
      <c r="Q120" s="16"/>
      <c r="R120" s="16"/>
      <c r="S120" s="16"/>
      <c r="T120" s="16"/>
      <c r="U120" s="16"/>
      <c r="V120" s="16"/>
      <c r="W120" s="16"/>
      <c r="X120" s="16"/>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row r="121" spans="1:72" ht="15.75">
      <c r="A121" s="16"/>
      <c r="B121" s="16"/>
      <c r="C121" s="16"/>
      <c r="D121" s="16"/>
      <c r="E121" s="170">
        <v>0.27500000000000002</v>
      </c>
      <c r="F121" s="124" t="s">
        <v>117</v>
      </c>
      <c r="G121" s="82">
        <v>0.2</v>
      </c>
      <c r="H121" s="13">
        <f>H120*G121</f>
        <v>33909.987452000001</v>
      </c>
      <c r="I121" s="80"/>
      <c r="J121" s="80" t="s">
        <v>116</v>
      </c>
      <c r="K121" s="6">
        <f>H58</f>
        <v>0</v>
      </c>
      <c r="L121" s="112"/>
      <c r="M121" s="135"/>
      <c r="N121" s="7"/>
      <c r="O121" s="16"/>
      <c r="P121" s="16"/>
      <c r="Q121" s="16"/>
      <c r="R121" s="16"/>
      <c r="S121" s="16"/>
      <c r="T121" s="16"/>
      <c r="U121" s="16"/>
      <c r="V121" s="16"/>
      <c r="W121" s="16"/>
      <c r="X121" s="16"/>
      <c r="Y121" s="1"/>
      <c r="Z121" s="120"/>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row>
    <row r="122" spans="1:72" ht="15.75">
      <c r="A122" s="16"/>
      <c r="B122" s="16"/>
      <c r="C122" s="16"/>
      <c r="D122" s="16"/>
      <c r="E122" s="16"/>
      <c r="F122" s="124" t="s">
        <v>119</v>
      </c>
      <c r="G122" s="74"/>
      <c r="H122" s="85">
        <f>H120+H121</f>
        <v>203459.92471200001</v>
      </c>
      <c r="I122" s="13"/>
      <c r="J122" s="80" t="s">
        <v>118</v>
      </c>
      <c r="K122" s="6">
        <f>H90-H60</f>
        <v>145411.60999999999</v>
      </c>
      <c r="L122" s="112"/>
      <c r="M122" s="84" t="s">
        <v>127</v>
      </c>
      <c r="N122" s="7"/>
      <c r="O122" s="16"/>
      <c r="P122" s="16"/>
      <c r="Q122" s="16"/>
      <c r="R122" s="16"/>
      <c r="S122" s="16"/>
      <c r="T122" s="16"/>
      <c r="U122" s="16"/>
      <c r="V122" s="16"/>
      <c r="W122" s="16"/>
      <c r="X122" s="16"/>
      <c r="Y122" s="1"/>
      <c r="Z122" s="120"/>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row>
    <row r="123" spans="1:72" ht="15.75">
      <c r="A123" s="16"/>
      <c r="B123" s="16"/>
      <c r="C123" s="16"/>
      <c r="D123" s="16"/>
      <c r="E123" s="16"/>
      <c r="F123" s="124"/>
      <c r="G123" s="87"/>
      <c r="H123" s="13"/>
      <c r="I123" s="88" t="s">
        <v>120</v>
      </c>
      <c r="J123" s="86" t="s">
        <v>56</v>
      </c>
      <c r="K123" s="6">
        <f>SUM(K120:K122)</f>
        <v>267843.21999999997</v>
      </c>
      <c r="L123" s="113">
        <f>H122-H121</f>
        <v>169549.93726000001</v>
      </c>
      <c r="M123" s="114">
        <f>+(L123-K123)*0.3</f>
        <v>-29487.984821999988</v>
      </c>
      <c r="N123" s="7"/>
      <c r="O123" s="16"/>
      <c r="P123" s="16"/>
      <c r="Q123" s="16"/>
      <c r="R123" s="16"/>
      <c r="S123" s="16"/>
      <c r="T123" s="16"/>
      <c r="U123" s="16"/>
      <c r="V123" s="16"/>
      <c r="W123" s="16"/>
      <c r="X123" s="16"/>
      <c r="Y123" s="1"/>
      <c r="Z123" s="120"/>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row>
    <row r="124" spans="1:72" ht="15.75">
      <c r="A124" s="16"/>
      <c r="B124" s="16" t="s">
        <v>121</v>
      </c>
      <c r="C124" s="16"/>
      <c r="D124" s="16"/>
      <c r="E124" s="16"/>
      <c r="F124" s="124" t="s">
        <v>126</v>
      </c>
      <c r="G124" s="90"/>
      <c r="H124" s="98">
        <f>H122+H123</f>
        <v>203459.92471200001</v>
      </c>
      <c r="I124" s="13"/>
      <c r="J124" s="89">
        <f>H122/H116</f>
        <v>1.3992000000000002</v>
      </c>
      <c r="K124" s="7"/>
      <c r="L124" s="7"/>
      <c r="M124" s="23"/>
      <c r="N124" s="7"/>
      <c r="O124" s="16"/>
      <c r="P124" s="16"/>
      <c r="Q124" s="16"/>
      <c r="R124" s="16"/>
      <c r="S124" s="16"/>
      <c r="T124" s="16"/>
      <c r="U124" s="16"/>
      <c r="V124" s="16"/>
      <c r="W124" s="16"/>
      <c r="X124" s="16"/>
      <c r="Y124" s="1"/>
      <c r="Z124" s="120"/>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row>
    <row r="125" spans="1:72" ht="15.75">
      <c r="A125" s="16"/>
      <c r="B125" s="139" t="s">
        <v>172</v>
      </c>
      <c r="C125" s="139" t="s">
        <v>123</v>
      </c>
      <c r="D125" s="140" t="s">
        <v>124</v>
      </c>
      <c r="E125" s="132"/>
      <c r="F125" s="7"/>
      <c r="G125" s="92"/>
      <c r="H125" s="9"/>
      <c r="I125" s="7"/>
      <c r="J125" s="7"/>
      <c r="K125" s="7"/>
      <c r="L125" s="7"/>
      <c r="M125" s="9"/>
      <c r="N125" s="91"/>
      <c r="O125" s="16"/>
      <c r="P125" s="16"/>
      <c r="Q125" s="16"/>
      <c r="R125" s="16"/>
      <c r="S125" s="16"/>
      <c r="T125" s="16"/>
      <c r="U125" s="16"/>
      <c r="V125" s="16"/>
      <c r="W125" s="16"/>
      <c r="X125" s="16"/>
      <c r="Y125" s="1"/>
      <c r="Z125" s="120"/>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row>
    <row r="126" spans="1:72" ht="15.75">
      <c r="A126" s="16"/>
      <c r="B126" s="141">
        <v>0.27500000000000002</v>
      </c>
      <c r="C126" s="141">
        <v>0.05</v>
      </c>
      <c r="D126" s="171">
        <f>1.275*1.05</f>
        <v>1.3387499999999999</v>
      </c>
      <c r="E126" s="16"/>
      <c r="F126" s="92"/>
      <c r="G126" s="93"/>
      <c r="H126" s="9"/>
      <c r="I126" s="7"/>
      <c r="J126" s="7"/>
      <c r="K126" s="7"/>
      <c r="L126" s="7"/>
      <c r="M126" s="9"/>
      <c r="N126" s="7"/>
      <c r="O126" s="16"/>
      <c r="P126" s="16"/>
      <c r="Q126" s="16"/>
      <c r="R126" s="16"/>
      <c r="S126" s="16"/>
      <c r="T126" s="16"/>
      <c r="U126" s="16"/>
      <c r="V126" s="16"/>
      <c r="W126" s="16"/>
      <c r="X126" s="16"/>
      <c r="Y126" s="1"/>
      <c r="Z126" s="120"/>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row>
    <row r="127" spans="1:72" ht="15.75">
      <c r="A127" s="16"/>
      <c r="B127" s="16"/>
      <c r="C127" s="16"/>
      <c r="D127" s="170">
        <v>0.33879999999999999</v>
      </c>
      <c r="E127" s="16"/>
      <c r="F127" s="23"/>
      <c r="G127" s="94"/>
      <c r="H127" s="93"/>
      <c r="I127" s="27"/>
      <c r="J127" s="7"/>
      <c r="K127" s="7"/>
      <c r="L127" s="7"/>
      <c r="M127" s="7"/>
      <c r="N127" s="7"/>
      <c r="O127" s="16"/>
      <c r="P127" s="16"/>
      <c r="Q127" s="16"/>
      <c r="R127" s="16"/>
      <c r="S127" s="16"/>
      <c r="T127" s="16"/>
      <c r="U127" s="16"/>
      <c r="V127" s="16"/>
      <c r="W127" s="16"/>
      <c r="X127" s="16"/>
      <c r="Y127" s="1"/>
      <c r="Z127" s="120"/>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row>
    <row r="128" spans="1:72" ht="15.75">
      <c r="A128" s="1"/>
      <c r="B128" s="1"/>
      <c r="C128" s="1"/>
      <c r="D128" s="1"/>
      <c r="E128" s="1"/>
      <c r="F128" s="23"/>
      <c r="G128" s="94"/>
      <c r="H128" s="93"/>
      <c r="I128" s="95"/>
      <c r="J128" s="18"/>
      <c r="K128" s="18"/>
      <c r="L128" s="18"/>
      <c r="M128" s="18"/>
      <c r="N128" s="18"/>
      <c r="O128" s="1"/>
      <c r="P128" s="1"/>
      <c r="Q128" s="1"/>
      <c r="R128" s="1"/>
      <c r="S128" s="1"/>
      <c r="T128" s="1"/>
      <c r="U128" s="1"/>
      <c r="V128" s="1"/>
      <c r="W128" s="1"/>
      <c r="X128" s="1"/>
      <c r="Y128" s="1"/>
      <c r="Z128" s="120"/>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row>
    <row r="129" spans="1:72" ht="15.75">
      <c r="A129" s="1"/>
      <c r="B129" s="1"/>
      <c r="C129" s="1"/>
      <c r="D129" s="1"/>
      <c r="E129" s="1"/>
      <c r="F129" s="23"/>
      <c r="G129" s="76"/>
      <c r="H129" s="76"/>
      <c r="I129" s="18"/>
      <c r="J129" s="18"/>
      <c r="K129" s="18"/>
      <c r="L129" s="18"/>
      <c r="M129" s="18"/>
      <c r="N129" s="18"/>
      <c r="O129" s="1"/>
      <c r="P129" s="1"/>
      <c r="Q129" s="1"/>
      <c r="R129" s="1"/>
      <c r="S129" s="1"/>
      <c r="T129" s="1"/>
      <c r="U129" s="1"/>
      <c r="V129" s="1"/>
      <c r="W129" s="1"/>
      <c r="X129" s="1"/>
      <c r="Y129" s="1"/>
      <c r="Z129" s="120"/>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row>
    <row r="130" spans="1:72" ht="15.75">
      <c r="A130" s="1"/>
      <c r="B130" s="1"/>
      <c r="C130" s="1"/>
      <c r="D130" s="1"/>
      <c r="E130" s="1"/>
      <c r="F130" s="23"/>
      <c r="G130" s="5"/>
      <c r="H130" s="1"/>
      <c r="I130" s="1"/>
      <c r="J130" s="18"/>
      <c r="K130" s="18"/>
      <c r="L130" s="18"/>
      <c r="M130" s="18"/>
      <c r="N130" s="18"/>
      <c r="O130" s="1"/>
      <c r="P130" s="1"/>
      <c r="Q130" s="1"/>
      <c r="R130" s="1"/>
      <c r="S130" s="1"/>
      <c r="T130" s="1"/>
      <c r="U130" s="1"/>
      <c r="V130" s="1"/>
      <c r="W130" s="1"/>
      <c r="X130" s="1"/>
      <c r="Y130" s="1"/>
      <c r="Z130" s="120"/>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row>
    <row r="131" spans="1:72" ht="15.75">
      <c r="A131" s="1"/>
      <c r="B131" s="1"/>
      <c r="C131" s="1"/>
      <c r="D131" s="1"/>
      <c r="E131" s="1"/>
      <c r="F131" s="1"/>
      <c r="G131" s="18"/>
      <c r="H131" s="41"/>
      <c r="I131" s="1"/>
      <c r="J131" s="1"/>
      <c r="K131" s="1"/>
      <c r="L131" s="1"/>
      <c r="M131" s="1"/>
      <c r="N131" s="1"/>
      <c r="O131" s="1"/>
      <c r="P131" s="1"/>
      <c r="Q131" s="1"/>
      <c r="R131" s="1"/>
      <c r="S131" s="1"/>
      <c r="T131" s="1"/>
      <c r="U131" s="1"/>
      <c r="V131" s="1"/>
      <c r="W131" s="1"/>
      <c r="X131" s="1"/>
      <c r="Y131" s="1"/>
      <c r="Z131" s="120"/>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row>
    <row r="132" spans="1:72" ht="15.75">
      <c r="A132" s="1"/>
      <c r="B132" s="1"/>
      <c r="C132" s="96"/>
      <c r="D132" s="1"/>
      <c r="E132" s="1"/>
      <c r="F132" s="1"/>
      <c r="G132" s="1"/>
      <c r="H132" s="1"/>
      <c r="I132" s="1"/>
      <c r="J132" s="1"/>
      <c r="K132" s="1"/>
      <c r="L132" s="1"/>
      <c r="M132" s="1"/>
      <c r="N132" s="1"/>
      <c r="O132" s="1"/>
      <c r="P132" s="1"/>
      <c r="Q132" s="1"/>
      <c r="R132" s="1"/>
      <c r="S132" s="1"/>
      <c r="T132" s="1"/>
      <c r="U132" s="1"/>
      <c r="V132" s="1"/>
      <c r="W132" s="1"/>
      <c r="X132" s="1"/>
      <c r="Y132" s="1"/>
      <c r="Z132" s="120"/>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row>
    <row r="133" spans="1:72" ht="15.75">
      <c r="A133" s="1"/>
      <c r="B133" s="1"/>
      <c r="C133" s="96"/>
      <c r="D133" s="1"/>
      <c r="E133" s="1"/>
      <c r="F133" s="1"/>
      <c r="G133" s="18"/>
      <c r="H133" s="41"/>
      <c r="I133" s="1"/>
      <c r="J133" s="1"/>
      <c r="K133" s="1"/>
      <c r="L133" s="1"/>
      <c r="M133" s="1"/>
      <c r="N133" s="1"/>
      <c r="O133" s="1"/>
      <c r="P133" s="1"/>
      <c r="Q133" s="1"/>
      <c r="R133" s="1"/>
      <c r="S133" s="1"/>
      <c r="T133" s="1"/>
      <c r="U133" s="1"/>
      <c r="V133" s="1"/>
      <c r="W133" s="1"/>
      <c r="X133" s="1"/>
      <c r="Y133" s="1"/>
      <c r="Z133" s="120"/>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row>
    <row r="134" spans="1:72" ht="15.75">
      <c r="A134" s="1"/>
      <c r="B134" s="1"/>
      <c r="C134" s="96"/>
      <c r="D134" s="1"/>
      <c r="E134" s="1"/>
      <c r="F134" s="1"/>
      <c r="G134" s="1"/>
      <c r="H134" s="1"/>
      <c r="I134" s="1"/>
      <c r="J134" s="1"/>
      <c r="K134" s="1"/>
      <c r="L134" s="1"/>
      <c r="M134" s="1"/>
      <c r="N134" s="1"/>
      <c r="O134" s="1"/>
      <c r="P134" s="1"/>
      <c r="Q134" s="1"/>
      <c r="R134" s="1"/>
      <c r="S134" s="1"/>
      <c r="T134" s="1"/>
      <c r="U134" s="1"/>
      <c r="V134" s="1"/>
      <c r="W134" s="1"/>
      <c r="X134" s="1"/>
      <c r="Y134" s="1"/>
      <c r="Z134" s="120"/>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row>
    <row r="135" spans="1:72" ht="15.75">
      <c r="A135" s="1"/>
      <c r="B135" s="1"/>
      <c r="C135" s="96"/>
      <c r="D135" s="1"/>
      <c r="E135" s="1"/>
      <c r="F135" s="1"/>
      <c r="G135" s="1"/>
      <c r="H135" s="1"/>
      <c r="I135" s="1"/>
      <c r="J135" s="1"/>
      <c r="K135" s="1"/>
      <c r="L135" s="1"/>
      <c r="M135" s="1"/>
      <c r="N135" s="1"/>
      <c r="O135" s="1"/>
      <c r="P135" s="1"/>
      <c r="Q135" s="1"/>
      <c r="R135" s="1"/>
      <c r="S135" s="1"/>
      <c r="T135" s="1"/>
      <c r="U135" s="1"/>
      <c r="V135" s="1"/>
      <c r="W135" s="1"/>
      <c r="X135" s="1"/>
      <c r="Y135" s="1"/>
      <c r="Z135" s="120"/>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row>
    <row r="136" spans="1:72" ht="15.75">
      <c r="A136" s="1"/>
      <c r="B136" s="1"/>
      <c r="C136" s="40"/>
      <c r="D136" s="96"/>
      <c r="E136" s="96"/>
      <c r="F136" s="1"/>
      <c r="G136" s="1"/>
      <c r="H136" s="1"/>
      <c r="I136" s="1"/>
      <c r="J136" s="1"/>
      <c r="K136" s="1"/>
      <c r="L136" s="1"/>
      <c r="M136" s="1"/>
      <c r="N136" s="1"/>
      <c r="O136" s="1"/>
      <c r="P136" s="1"/>
      <c r="Q136" s="1"/>
      <c r="R136" s="1"/>
      <c r="S136" s="1"/>
      <c r="T136" s="1"/>
      <c r="U136" s="1"/>
      <c r="V136" s="1"/>
      <c r="W136" s="1"/>
      <c r="X136" s="1"/>
      <c r="Y136" s="1"/>
      <c r="Z136" s="120"/>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row>
    <row r="137" spans="1:72" ht="15.75">
      <c r="A137" s="1"/>
      <c r="B137" s="96"/>
      <c r="C137" s="1"/>
      <c r="D137" s="1"/>
      <c r="E137" s="1"/>
      <c r="F137" s="1"/>
      <c r="G137" s="1"/>
      <c r="H137" s="1"/>
      <c r="I137" s="1"/>
      <c r="J137" s="1"/>
      <c r="K137" s="1"/>
      <c r="L137" s="1"/>
      <c r="M137" s="1"/>
      <c r="N137" s="1"/>
      <c r="O137" s="1"/>
      <c r="P137" s="1"/>
      <c r="Q137" s="1"/>
      <c r="R137" s="1"/>
      <c r="S137" s="1"/>
      <c r="T137" s="1"/>
      <c r="U137" s="1"/>
      <c r="V137" s="1"/>
      <c r="W137" s="1"/>
      <c r="X137" s="1"/>
      <c r="Y137" s="1"/>
      <c r="Z137" s="120"/>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row>
    <row r="138" spans="1:72" ht="15.75">
      <c r="A138" s="1"/>
      <c r="B138" s="96"/>
      <c r="C138" s="1"/>
      <c r="D138" s="1"/>
      <c r="E138" s="1"/>
      <c r="F138" s="1"/>
      <c r="G138" s="1"/>
      <c r="H138" s="1"/>
      <c r="I138" s="1"/>
      <c r="J138" s="1"/>
      <c r="K138" s="1"/>
      <c r="L138" s="1"/>
      <c r="M138" s="1"/>
      <c r="N138" s="1"/>
      <c r="O138" s="1"/>
      <c r="P138" s="1"/>
      <c r="Q138" s="1"/>
      <c r="R138" s="1"/>
      <c r="S138" s="1"/>
      <c r="T138" s="1"/>
      <c r="U138" s="1"/>
      <c r="V138" s="1"/>
      <c r="W138" s="1"/>
      <c r="X138" s="1"/>
      <c r="Y138" s="1"/>
      <c r="Z138" s="120"/>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row>
    <row r="139" spans="1:72" ht="15.75">
      <c r="A139" s="1"/>
      <c r="B139" s="96"/>
      <c r="C139" s="96"/>
      <c r="D139" s="96"/>
      <c r="E139" s="96"/>
      <c r="F139" s="1"/>
      <c r="G139" s="1"/>
      <c r="H139" s="1"/>
      <c r="I139" s="1"/>
      <c r="J139" s="1"/>
      <c r="K139" s="1"/>
      <c r="L139" s="1"/>
      <c r="M139" s="1"/>
      <c r="N139" s="1"/>
      <c r="O139" s="1"/>
      <c r="P139" s="1"/>
      <c r="Q139" s="1"/>
      <c r="R139" s="1"/>
      <c r="S139" s="1"/>
      <c r="T139" s="1"/>
      <c r="U139" s="1"/>
      <c r="V139" s="1"/>
      <c r="W139" s="1"/>
      <c r="X139" s="1"/>
      <c r="Y139" s="1"/>
      <c r="Z139" s="120"/>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row>
    <row r="140" spans="1:72" ht="15.75">
      <c r="A140" s="1"/>
      <c r="B140" s="1"/>
      <c r="C140" s="1"/>
      <c r="D140" s="1"/>
      <c r="E140" s="1"/>
      <c r="F140" s="96"/>
      <c r="G140" s="72"/>
      <c r="H140" s="1"/>
      <c r="I140" s="1"/>
      <c r="J140" s="1"/>
      <c r="K140" s="1"/>
      <c r="L140" s="1"/>
      <c r="M140" s="1"/>
      <c r="N140" s="1"/>
      <c r="O140" s="1"/>
      <c r="P140" s="1"/>
      <c r="Q140" s="1"/>
      <c r="R140" s="1"/>
      <c r="S140" s="1"/>
      <c r="T140" s="1"/>
      <c r="U140" s="1"/>
      <c r="V140" s="1"/>
      <c r="W140" s="1"/>
      <c r="X140" s="1"/>
      <c r="Y140" s="1"/>
      <c r="Z140" s="120"/>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row>
    <row r="141" spans="1:72" ht="15.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20"/>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row>
    <row r="142" spans="1:72" ht="15.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20"/>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row>
    <row r="143" spans="1:72" ht="15.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20"/>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row>
    <row r="144" spans="1:72" ht="15.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20"/>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row>
    <row r="145" spans="1:72" ht="15.75">
      <c r="A145" s="1"/>
      <c r="B145" s="1"/>
      <c r="C145" s="1"/>
      <c r="D145" s="1"/>
      <c r="E145" s="1"/>
      <c r="F145" s="1"/>
      <c r="G145" s="1"/>
      <c r="H145" s="1"/>
      <c r="I145" s="1"/>
      <c r="J145" s="1"/>
      <c r="K145" s="1"/>
      <c r="L145" s="1"/>
      <c r="O145" s="1"/>
      <c r="P145" s="1"/>
      <c r="Q145" s="1"/>
      <c r="R145" s="1"/>
      <c r="S145" s="1"/>
      <c r="T145" s="1"/>
      <c r="U145" s="1"/>
      <c r="V145" s="1"/>
      <c r="W145" s="1"/>
      <c r="X145" s="1"/>
      <c r="Y145" s="1"/>
      <c r="Z145" s="120"/>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row>
    <row r="146" spans="1:72" ht="15.75">
      <c r="F146" s="1"/>
      <c r="G146" s="1"/>
      <c r="H146" s="1"/>
      <c r="I146" s="1"/>
      <c r="J146" s="1"/>
      <c r="K146" s="1"/>
      <c r="L146" s="1"/>
      <c r="O146" s="1"/>
      <c r="P146" s="1"/>
      <c r="Q146" s="1"/>
      <c r="R146" s="1"/>
      <c r="S146" s="1"/>
      <c r="T146" s="1"/>
      <c r="U146" s="1"/>
      <c r="V146" s="1"/>
      <c r="W146" s="1"/>
      <c r="X146" s="1"/>
      <c r="Y146" s="1"/>
      <c r="Z146" s="120"/>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row>
    <row r="147" spans="1:72" ht="15.75">
      <c r="J147" s="1"/>
      <c r="K147" s="1"/>
      <c r="L147" s="1"/>
      <c r="M147" s="1"/>
      <c r="N147" s="1"/>
      <c r="O147" s="1"/>
      <c r="P147" s="1"/>
      <c r="Q147" s="1"/>
      <c r="R147" s="1"/>
      <c r="S147" s="1"/>
      <c r="T147" s="1"/>
      <c r="U147" s="1"/>
      <c r="V147" s="1"/>
      <c r="W147" s="1"/>
      <c r="X147" s="1"/>
      <c r="Y147" s="1"/>
      <c r="Z147" s="120"/>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row>
  </sheetData>
  <mergeCells count="103">
    <mergeCell ref="A10:D10"/>
    <mergeCell ref="A11:D11"/>
    <mergeCell ref="A12:D12"/>
    <mergeCell ref="A13:D13"/>
    <mergeCell ref="A14:D14"/>
    <mergeCell ref="A15:D15"/>
    <mergeCell ref="A1:H1"/>
    <mergeCell ref="A2:H2"/>
    <mergeCell ref="B5:J5"/>
    <mergeCell ref="A8:D8"/>
    <mergeCell ref="J8:M8"/>
    <mergeCell ref="A9:D9"/>
    <mergeCell ref="A22:D22"/>
    <mergeCell ref="A23:D23"/>
    <mergeCell ref="A24:D24"/>
    <mergeCell ref="A25:D25"/>
    <mergeCell ref="L25:Q28"/>
    <mergeCell ref="A26:D26"/>
    <mergeCell ref="A27:D27"/>
    <mergeCell ref="A28:D28"/>
    <mergeCell ref="A16:D16"/>
    <mergeCell ref="A17:D17"/>
    <mergeCell ref="A18:D18"/>
    <mergeCell ref="A19:D19"/>
    <mergeCell ref="A20:D20"/>
    <mergeCell ref="A21:D21"/>
    <mergeCell ref="A36:D36"/>
    <mergeCell ref="A37:D37"/>
    <mergeCell ref="A38:D38"/>
    <mergeCell ref="A39:D39"/>
    <mergeCell ref="A40:D40"/>
    <mergeCell ref="A41:D41"/>
    <mergeCell ref="A29:D29"/>
    <mergeCell ref="O32:U32"/>
    <mergeCell ref="V32:X32"/>
    <mergeCell ref="A33:D33"/>
    <mergeCell ref="A34:D34"/>
    <mergeCell ref="A35:D35"/>
    <mergeCell ref="A48:D48"/>
    <mergeCell ref="A49:D49"/>
    <mergeCell ref="A51:D51"/>
    <mergeCell ref="A52:D52"/>
    <mergeCell ref="A53:D53"/>
    <mergeCell ref="A54:D54"/>
    <mergeCell ref="A42:D42"/>
    <mergeCell ref="A43:D43"/>
    <mergeCell ref="A44:D44"/>
    <mergeCell ref="A45:D45"/>
    <mergeCell ref="A46:D46"/>
    <mergeCell ref="A47:D47"/>
    <mergeCell ref="A64:D64"/>
    <mergeCell ref="A65:D65"/>
    <mergeCell ref="A66:D66"/>
    <mergeCell ref="A67:D67"/>
    <mergeCell ref="A68:D68"/>
    <mergeCell ref="A69:D69"/>
    <mergeCell ref="A55:D55"/>
    <mergeCell ref="A56:D56"/>
    <mergeCell ref="A59:D59"/>
    <mergeCell ref="A61:D61"/>
    <mergeCell ref="A62:D62"/>
    <mergeCell ref="A63:D63"/>
    <mergeCell ref="J82:K82"/>
    <mergeCell ref="A83:D83"/>
    <mergeCell ref="A84:D84"/>
    <mergeCell ref="A71:B71"/>
    <mergeCell ref="A72:D72"/>
    <mergeCell ref="A73:D73"/>
    <mergeCell ref="A74:D74"/>
    <mergeCell ref="A76:B76"/>
    <mergeCell ref="A77:D77"/>
    <mergeCell ref="A86:B86"/>
    <mergeCell ref="A87:D87"/>
    <mergeCell ref="A88:D88"/>
    <mergeCell ref="A92:D92"/>
    <mergeCell ref="A93:D93"/>
    <mergeCell ref="A94:D94"/>
    <mergeCell ref="A78:D78"/>
    <mergeCell ref="A79:D79"/>
    <mergeCell ref="A82:B82"/>
    <mergeCell ref="A101:D101"/>
    <mergeCell ref="A102:D102"/>
    <mergeCell ref="A103:D103"/>
    <mergeCell ref="A104:D104"/>
    <mergeCell ref="A105:D105"/>
    <mergeCell ref="A106:D106"/>
    <mergeCell ref="A95:D95"/>
    <mergeCell ref="A96:D96"/>
    <mergeCell ref="A97:D97"/>
    <mergeCell ref="A98:D98"/>
    <mergeCell ref="A99:D99"/>
    <mergeCell ref="A100:D100"/>
    <mergeCell ref="I115:I116"/>
    <mergeCell ref="J115:J116"/>
    <mergeCell ref="K115:K116"/>
    <mergeCell ref="N115:N116"/>
    <mergeCell ref="F116:G116"/>
    <mergeCell ref="A107:D107"/>
    <mergeCell ref="A108:D108"/>
    <mergeCell ref="A109:D109"/>
    <mergeCell ref="A110:D110"/>
    <mergeCell ref="A111:D111"/>
    <mergeCell ref="A112:D112"/>
  </mergeCells>
  <pageMargins left="0.7" right="0.7" top="0.75" bottom="0.75" header="0.3" footer="0.3"/>
  <pageSetup paperSize="9" scale="23" fitToWidth="0" orientation="landscape" horizontalDpi="300" verticalDpi="300" r:id="rId1"/>
  <rowBreaks count="1" manualBreakCount="1">
    <brk id="126" max="16383"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D3E00-A550-4B5F-B9C4-68E9E1CD5FB9}">
  <sheetPr>
    <pageSetUpPr fitToPage="1"/>
  </sheetPr>
  <dimension ref="A1:BT120"/>
  <sheetViews>
    <sheetView view="pageBreakPreview" topLeftCell="A68" zoomScale="70" zoomScaleNormal="70" zoomScaleSheetLayoutView="70" workbookViewId="0">
      <selection activeCell="H97" sqref="H97"/>
    </sheetView>
  </sheetViews>
  <sheetFormatPr baseColWidth="10" defaultColWidth="10.7109375" defaultRowHeight="15"/>
  <cols>
    <col min="4" max="4" width="14.5703125" customWidth="1"/>
    <col min="8" max="8" width="15.42578125" customWidth="1"/>
    <col min="10" max="10" width="13" customWidth="1"/>
    <col min="11" max="12" width="13.42578125" customWidth="1"/>
    <col min="13" max="13" width="12.5703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136</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180</v>
      </c>
      <c r="B9" s="274"/>
      <c r="C9" s="274"/>
      <c r="D9" s="275"/>
      <c r="E9" s="4" t="s">
        <v>11</v>
      </c>
      <c r="F9" s="128"/>
      <c r="G9" s="129"/>
      <c r="H9" s="148">
        <f>G9*F9</f>
        <v>0</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85"/>
      <c r="B10" s="285"/>
      <c r="C10" s="285"/>
      <c r="D10" s="285"/>
      <c r="E10" s="4" t="s">
        <v>11</v>
      </c>
      <c r="F10" s="128"/>
      <c r="G10" s="129"/>
      <c r="H10" s="148">
        <f t="shared" ref="H10:H16" si="0">G10*F10</f>
        <v>0</v>
      </c>
      <c r="I10" s="134"/>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82"/>
      <c r="B11" s="283"/>
      <c r="C11" s="283"/>
      <c r="D11" s="284"/>
      <c r="E11" s="4" t="s">
        <v>11</v>
      </c>
      <c r="F11" s="128"/>
      <c r="G11" s="129"/>
      <c r="H11" s="148">
        <f t="shared" si="0"/>
        <v>0</v>
      </c>
      <c r="I11" s="134"/>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82"/>
      <c r="B12" s="283"/>
      <c r="C12" s="283"/>
      <c r="D12" s="284"/>
      <c r="E12" s="4" t="s">
        <v>11</v>
      </c>
      <c r="F12" s="128"/>
      <c r="G12" s="129"/>
      <c r="H12" s="148">
        <f t="shared" si="0"/>
        <v>0</v>
      </c>
      <c r="I12" s="134"/>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82"/>
      <c r="B13" s="283"/>
      <c r="C13" s="283"/>
      <c r="D13" s="284"/>
      <c r="E13" s="4" t="s">
        <v>11</v>
      </c>
      <c r="F13" s="128"/>
      <c r="G13" s="129"/>
      <c r="H13" s="148">
        <f t="shared" si="0"/>
        <v>0</v>
      </c>
      <c r="I13" s="134"/>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82"/>
      <c r="B14" s="283"/>
      <c r="C14" s="283"/>
      <c r="D14" s="284"/>
      <c r="E14" s="4" t="s">
        <v>11</v>
      </c>
      <c r="F14" s="128"/>
      <c r="G14" s="129"/>
      <c r="H14" s="148">
        <f t="shared" si="0"/>
        <v>0</v>
      </c>
      <c r="I14" s="134"/>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82"/>
      <c r="B15" s="283"/>
      <c r="C15" s="283"/>
      <c r="D15" s="284"/>
      <c r="E15" s="4" t="s">
        <v>11</v>
      </c>
      <c r="F15" s="128"/>
      <c r="G15" s="129"/>
      <c r="H15" s="148">
        <f t="shared" si="0"/>
        <v>0</v>
      </c>
      <c r="I15" s="134"/>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c r="B16" s="267"/>
      <c r="C16" s="267"/>
      <c r="D16" s="268"/>
      <c r="E16" s="4" t="s">
        <v>11</v>
      </c>
      <c r="F16" s="128"/>
      <c r="G16" s="129"/>
      <c r="H16" s="148">
        <f t="shared" si="0"/>
        <v>0</v>
      </c>
      <c r="I16" s="134">
        <f>H16*1.455</f>
        <v>0</v>
      </c>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16"/>
      <c r="B17" s="16"/>
      <c r="C17" s="16"/>
      <c r="D17" s="16"/>
      <c r="E17" s="16"/>
      <c r="F17" s="16"/>
      <c r="G17" s="6" t="s">
        <v>12</v>
      </c>
      <c r="H17" s="6">
        <f>SUM(H9:H16)</f>
        <v>0</v>
      </c>
      <c r="I17" s="134"/>
      <c r="J17" s="2"/>
      <c r="K17" s="139"/>
      <c r="L17" s="139"/>
      <c r="M17" s="143"/>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
      <c r="B18" s="16"/>
      <c r="C18" s="16"/>
      <c r="D18" s="16"/>
      <c r="E18" s="16"/>
      <c r="F18" s="16"/>
      <c r="G18" s="16"/>
      <c r="H18" s="30"/>
      <c r="I18" s="30"/>
      <c r="J18" s="144"/>
      <c r="K18" s="144"/>
      <c r="L18" s="16"/>
      <c r="M18" s="3"/>
      <c r="N18" s="16"/>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3" t="s">
        <v>13</v>
      </c>
      <c r="B19" s="7"/>
      <c r="C19" s="7"/>
      <c r="D19" s="7"/>
      <c r="E19" s="7"/>
      <c r="F19" s="7"/>
      <c r="G19" s="8"/>
      <c r="H19" s="9"/>
      <c r="I19" s="9"/>
      <c r="J19" s="10"/>
      <c r="K19" s="7"/>
      <c r="L19" s="7"/>
      <c r="M19" s="7"/>
      <c r="N19" s="7"/>
      <c r="O19" s="269" t="s">
        <v>14</v>
      </c>
      <c r="P19" s="270"/>
      <c r="Q19" s="270"/>
      <c r="R19" s="270"/>
      <c r="S19" s="270"/>
      <c r="T19" s="270"/>
      <c r="U19" s="271"/>
      <c r="V19" s="263" t="s">
        <v>15</v>
      </c>
      <c r="W19" s="263"/>
      <c r="X19" s="264"/>
      <c r="Y19" s="1" t="s">
        <v>157</v>
      </c>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31.5">
      <c r="A20" s="265" t="s">
        <v>16</v>
      </c>
      <c r="B20" s="265"/>
      <c r="C20" s="265"/>
      <c r="D20" s="265"/>
      <c r="E20" s="121" t="s">
        <v>8</v>
      </c>
      <c r="F20" s="121" t="s">
        <v>9</v>
      </c>
      <c r="G20" s="121" t="s">
        <v>159</v>
      </c>
      <c r="H20" s="121" t="s">
        <v>0</v>
      </c>
      <c r="I20" s="121" t="s">
        <v>9</v>
      </c>
      <c r="J20" s="121" t="s">
        <v>17</v>
      </c>
      <c r="K20" s="121" t="s">
        <v>0</v>
      </c>
      <c r="L20" s="121" t="s">
        <v>9</v>
      </c>
      <c r="M20" s="11" t="s">
        <v>160</v>
      </c>
      <c r="N20" s="121" t="s">
        <v>0</v>
      </c>
      <c r="O20" s="121" t="s">
        <v>18</v>
      </c>
      <c r="P20" s="121" t="s">
        <v>19</v>
      </c>
      <c r="Q20" s="121" t="s">
        <v>20</v>
      </c>
      <c r="R20" s="121" t="s">
        <v>21</v>
      </c>
      <c r="S20" s="121" t="s">
        <v>22</v>
      </c>
      <c r="T20" s="121" t="s">
        <v>23</v>
      </c>
      <c r="U20" s="121" t="s">
        <v>24</v>
      </c>
      <c r="V20" s="11" t="s">
        <v>25</v>
      </c>
      <c r="W20" s="11" t="s">
        <v>24</v>
      </c>
      <c r="X20" s="11" t="s">
        <v>26</v>
      </c>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42" t="s">
        <v>30</v>
      </c>
      <c r="B21" s="243"/>
      <c r="C21" s="243"/>
      <c r="D21" s="244"/>
      <c r="E21" s="124" t="s">
        <v>28</v>
      </c>
      <c r="F21" s="128"/>
      <c r="G21" s="12">
        <v>390.39</v>
      </c>
      <c r="H21" s="12">
        <f t="shared" ref="H21:H35" si="1">F21*G21</f>
        <v>0</v>
      </c>
      <c r="I21" s="128"/>
      <c r="J21" s="13">
        <v>358.81</v>
      </c>
      <c r="K21" s="13">
        <f t="shared" ref="K21:K43" si="2">I21*J21</f>
        <v>0</v>
      </c>
      <c r="L21" s="129"/>
      <c r="M21" s="13">
        <v>538.27</v>
      </c>
      <c r="N21" s="13">
        <f t="shared" ref="N21:N43" si="3">L21*M21</f>
        <v>0</v>
      </c>
      <c r="O21" s="107"/>
      <c r="P21" s="107"/>
      <c r="Q21" s="107"/>
      <c r="R21" s="107"/>
      <c r="S21" s="107"/>
      <c r="T21" s="107"/>
      <c r="U21" s="107"/>
      <c r="V21" s="15">
        <f t="shared" ref="V21:V43" si="4">+O21+P21+Q21+R21+S21+T21+U21-W21-X21</f>
        <v>0</v>
      </c>
      <c r="W21" s="107"/>
      <c r="X21" s="107"/>
      <c r="Y21" s="16"/>
      <c r="Z21" s="17"/>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row>
    <row r="22" spans="1:72" ht="15.75">
      <c r="A22" s="260" t="s">
        <v>163</v>
      </c>
      <c r="B22" s="260"/>
      <c r="C22" s="260"/>
      <c r="D22" s="260"/>
      <c r="E22" s="124" t="s">
        <v>28</v>
      </c>
      <c r="F22" s="128"/>
      <c r="G22" s="12">
        <v>317.98</v>
      </c>
      <c r="H22" s="12">
        <f t="shared" si="1"/>
        <v>0</v>
      </c>
      <c r="I22" s="128"/>
      <c r="J22" s="13">
        <v>326.25</v>
      </c>
      <c r="K22" s="13">
        <f t="shared" si="2"/>
        <v>0</v>
      </c>
      <c r="L22" s="129"/>
      <c r="M22" s="13">
        <v>489.37</v>
      </c>
      <c r="N22" s="13">
        <f t="shared" si="3"/>
        <v>0</v>
      </c>
      <c r="O22" s="107"/>
      <c r="P22" s="107"/>
      <c r="Q22" s="107"/>
      <c r="R22" s="107"/>
      <c r="S22" s="107"/>
      <c r="T22" s="107"/>
      <c r="U22" s="107"/>
      <c r="V22" s="15">
        <f t="shared" si="4"/>
        <v>0</v>
      </c>
      <c r="W22" s="107"/>
      <c r="X22" s="107"/>
      <c r="Y22" s="16" t="s">
        <v>168</v>
      </c>
      <c r="Z22" s="17"/>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row>
    <row r="23" spans="1:72" s="102" customFormat="1" ht="15.75">
      <c r="A23" s="242" t="s">
        <v>31</v>
      </c>
      <c r="B23" s="243"/>
      <c r="C23" s="243"/>
      <c r="D23" s="244"/>
      <c r="E23" s="124" t="s">
        <v>28</v>
      </c>
      <c r="F23" s="128">
        <f>9.5*5</f>
        <v>47.5</v>
      </c>
      <c r="G23" s="14">
        <v>390.39</v>
      </c>
      <c r="H23" s="12">
        <f t="shared" si="1"/>
        <v>18543.524999999998</v>
      </c>
      <c r="I23" s="128">
        <v>6</v>
      </c>
      <c r="J23" s="13">
        <v>358.81</v>
      </c>
      <c r="K23" s="13">
        <f t="shared" si="2"/>
        <v>2152.86</v>
      </c>
      <c r="L23" s="129"/>
      <c r="M23" s="13">
        <v>538.22</v>
      </c>
      <c r="N23" s="13">
        <f t="shared" si="3"/>
        <v>0</v>
      </c>
      <c r="O23" s="107"/>
      <c r="P23" s="107"/>
      <c r="Q23" s="107"/>
      <c r="R23" s="107"/>
      <c r="S23" s="107"/>
      <c r="T23" s="107"/>
      <c r="U23" s="107"/>
      <c r="V23" s="15">
        <f t="shared" si="4"/>
        <v>0</v>
      </c>
      <c r="W23" s="107"/>
      <c r="X23" s="107"/>
      <c r="Y23" s="7" t="s">
        <v>161</v>
      </c>
      <c r="Z23" s="101"/>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row>
    <row r="24" spans="1:72" s="106" customFormat="1" ht="15.75">
      <c r="A24" s="242" t="s">
        <v>32</v>
      </c>
      <c r="B24" s="243"/>
      <c r="C24" s="243"/>
      <c r="D24" s="244"/>
      <c r="E24" s="124" t="s">
        <v>28</v>
      </c>
      <c r="F24" s="128"/>
      <c r="G24" s="14">
        <v>317.98</v>
      </c>
      <c r="H24" s="12">
        <f t="shared" si="1"/>
        <v>0</v>
      </c>
      <c r="I24" s="128"/>
      <c r="J24" s="13">
        <v>244.27</v>
      </c>
      <c r="K24" s="13">
        <f t="shared" si="2"/>
        <v>0</v>
      </c>
      <c r="L24" s="129"/>
      <c r="M24" s="13">
        <v>489.37</v>
      </c>
      <c r="N24" s="13">
        <f t="shared" si="3"/>
        <v>0</v>
      </c>
      <c r="O24" s="107"/>
      <c r="P24" s="107"/>
      <c r="Q24" s="107"/>
      <c r="R24" s="107"/>
      <c r="S24" s="107"/>
      <c r="T24" s="107"/>
      <c r="U24" s="107"/>
      <c r="V24" s="15">
        <f t="shared" si="4"/>
        <v>0</v>
      </c>
      <c r="W24" s="107"/>
      <c r="X24" s="107"/>
      <c r="Y24" s="104" t="s">
        <v>162</v>
      </c>
      <c r="Z24" s="105"/>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c r="BN24" s="104"/>
      <c r="BO24" s="104"/>
      <c r="BP24" s="104"/>
      <c r="BQ24" s="104"/>
      <c r="BR24" s="104"/>
      <c r="BS24" s="104"/>
      <c r="BT24" s="104"/>
    </row>
    <row r="25" spans="1:72" ht="15.75">
      <c r="A25" s="242" t="s">
        <v>33</v>
      </c>
      <c r="B25" s="243"/>
      <c r="C25" s="243"/>
      <c r="D25" s="244"/>
      <c r="E25" s="124" t="s">
        <v>28</v>
      </c>
      <c r="F25" s="128"/>
      <c r="G25" s="14">
        <v>310.62</v>
      </c>
      <c r="H25" s="12">
        <f t="shared" si="1"/>
        <v>0</v>
      </c>
      <c r="I25" s="128"/>
      <c r="J25" s="13">
        <v>335</v>
      </c>
      <c r="K25" s="13">
        <f t="shared" si="2"/>
        <v>0</v>
      </c>
      <c r="L25" s="129"/>
      <c r="M25" s="13">
        <v>436.87</v>
      </c>
      <c r="N25" s="13">
        <f t="shared" si="3"/>
        <v>0</v>
      </c>
      <c r="O25" s="107"/>
      <c r="P25" s="107"/>
      <c r="Q25" s="107"/>
      <c r="R25" s="107"/>
      <c r="S25" s="107"/>
      <c r="T25" s="107"/>
      <c r="U25" s="107"/>
      <c r="V25" s="15">
        <f t="shared" si="4"/>
        <v>0</v>
      </c>
      <c r="W25" s="107"/>
      <c r="X25" s="107"/>
      <c r="Y25" s="16"/>
      <c r="Z25" s="17"/>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row>
    <row r="26" spans="1:72" s="100" customFormat="1" ht="15.75">
      <c r="A26" s="242" t="s">
        <v>34</v>
      </c>
      <c r="B26" s="243"/>
      <c r="C26" s="243"/>
      <c r="D26" s="244"/>
      <c r="E26" s="124" t="s">
        <v>28</v>
      </c>
      <c r="F26" s="128">
        <f>9.5*5</f>
        <v>47.5</v>
      </c>
      <c r="G26" s="14">
        <v>209.25</v>
      </c>
      <c r="H26" s="12">
        <f t="shared" si="1"/>
        <v>9939.375</v>
      </c>
      <c r="I26" s="128">
        <v>6</v>
      </c>
      <c r="J26" s="13">
        <v>221.7</v>
      </c>
      <c r="K26" s="13">
        <f t="shared" si="2"/>
        <v>1330.1999999999998</v>
      </c>
      <c r="L26" s="129"/>
      <c r="M26" s="13">
        <v>437.63</v>
      </c>
      <c r="N26" s="13">
        <f t="shared" si="3"/>
        <v>0</v>
      </c>
      <c r="O26" s="107"/>
      <c r="P26" s="107"/>
      <c r="Q26" s="107"/>
      <c r="R26" s="107"/>
      <c r="S26" s="107"/>
      <c r="T26" s="107"/>
      <c r="U26" s="107"/>
      <c r="V26" s="15">
        <f t="shared" si="4"/>
        <v>0</v>
      </c>
      <c r="W26" s="107"/>
      <c r="X26" s="107"/>
      <c r="Y26" s="16" t="s">
        <v>164</v>
      </c>
      <c r="Z26" s="17"/>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row>
    <row r="27" spans="1:72" s="106" customFormat="1" ht="15.75">
      <c r="A27" s="260" t="s">
        <v>128</v>
      </c>
      <c r="B27" s="260"/>
      <c r="C27" s="260"/>
      <c r="D27" s="260"/>
      <c r="E27" s="124" t="s">
        <v>28</v>
      </c>
      <c r="F27" s="128"/>
      <c r="G27" s="14">
        <v>237.68</v>
      </c>
      <c r="H27" s="12">
        <f t="shared" si="1"/>
        <v>0</v>
      </c>
      <c r="I27" s="128"/>
      <c r="J27" s="13">
        <v>277.97000000000003</v>
      </c>
      <c r="K27" s="13">
        <f t="shared" si="2"/>
        <v>0</v>
      </c>
      <c r="L27" s="129"/>
      <c r="M27" s="13">
        <v>538.84</v>
      </c>
      <c r="N27" s="13">
        <f t="shared" si="3"/>
        <v>0</v>
      </c>
      <c r="O27" s="107"/>
      <c r="P27" s="107"/>
      <c r="Q27" s="107"/>
      <c r="R27" s="107"/>
      <c r="S27" s="107"/>
      <c r="T27" s="108"/>
      <c r="U27" s="107"/>
      <c r="V27" s="15">
        <f t="shared" si="4"/>
        <v>0</v>
      </c>
      <c r="W27" s="107"/>
      <c r="X27" s="107"/>
      <c r="Y27" s="104"/>
      <c r="Z27" s="105"/>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04"/>
      <c r="BJ27" s="104"/>
      <c r="BK27" s="104"/>
      <c r="BL27" s="104"/>
      <c r="BM27" s="104"/>
      <c r="BN27" s="104"/>
      <c r="BO27" s="104"/>
      <c r="BP27" s="104"/>
      <c r="BQ27" s="104"/>
      <c r="BR27" s="104"/>
      <c r="BS27" s="104"/>
      <c r="BT27" s="104"/>
    </row>
    <row r="28" spans="1:72" ht="15.75">
      <c r="A28" s="242" t="s">
        <v>35</v>
      </c>
      <c r="B28" s="243"/>
      <c r="C28" s="243"/>
      <c r="D28" s="244"/>
      <c r="E28" s="124" t="s">
        <v>28</v>
      </c>
      <c r="F28" s="128"/>
      <c r="G28" s="14">
        <v>368.59</v>
      </c>
      <c r="H28" s="14">
        <f t="shared" si="1"/>
        <v>0</v>
      </c>
      <c r="I28" s="128"/>
      <c r="J28" s="13">
        <v>221.7</v>
      </c>
      <c r="K28" s="13">
        <f t="shared" si="2"/>
        <v>0</v>
      </c>
      <c r="L28" s="129"/>
      <c r="M28" s="13">
        <v>538.84</v>
      </c>
      <c r="N28" s="13">
        <f t="shared" si="3"/>
        <v>0</v>
      </c>
      <c r="O28" s="107"/>
      <c r="P28" s="107"/>
      <c r="Q28" s="107"/>
      <c r="R28" s="107"/>
      <c r="S28" s="107"/>
      <c r="T28" s="108"/>
      <c r="U28" s="107"/>
      <c r="V28" s="15">
        <f t="shared" si="4"/>
        <v>0</v>
      </c>
      <c r="W28" s="107"/>
      <c r="X28" s="107"/>
      <c r="Y28" s="16"/>
      <c r="Z28" s="17"/>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row>
    <row r="29" spans="1:72" s="106" customFormat="1" ht="15.75">
      <c r="A29" s="260" t="s">
        <v>129</v>
      </c>
      <c r="B29" s="260"/>
      <c r="C29" s="260"/>
      <c r="D29" s="260"/>
      <c r="E29" s="124" t="s">
        <v>28</v>
      </c>
      <c r="F29" s="128">
        <f>9.5*5</f>
        <v>47.5</v>
      </c>
      <c r="G29" s="14">
        <v>143</v>
      </c>
      <c r="H29" s="14">
        <f t="shared" si="1"/>
        <v>6792.5</v>
      </c>
      <c r="I29" s="128">
        <v>6</v>
      </c>
      <c r="J29" s="13">
        <v>165</v>
      </c>
      <c r="K29" s="13">
        <f t="shared" si="2"/>
        <v>990</v>
      </c>
      <c r="L29" s="129"/>
      <c r="M29" s="13">
        <v>277.56</v>
      </c>
      <c r="N29" s="13">
        <f t="shared" si="3"/>
        <v>0</v>
      </c>
      <c r="O29" s="107"/>
      <c r="P29" s="107"/>
      <c r="Q29" s="107"/>
      <c r="R29" s="107"/>
      <c r="S29" s="107"/>
      <c r="T29" s="108"/>
      <c r="U29" s="107"/>
      <c r="V29" s="15">
        <f t="shared" si="4"/>
        <v>0</v>
      </c>
      <c r="W29" s="107"/>
      <c r="X29" s="107"/>
      <c r="Y29" s="104"/>
      <c r="Z29" s="105"/>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c r="BO29" s="104"/>
      <c r="BP29" s="104"/>
      <c r="BQ29" s="104"/>
      <c r="BR29" s="104"/>
      <c r="BS29" s="104"/>
      <c r="BT29" s="104"/>
    </row>
    <row r="30" spans="1:72" s="100" customFormat="1" ht="15.75">
      <c r="A30" s="260" t="s">
        <v>36</v>
      </c>
      <c r="B30" s="260"/>
      <c r="C30" s="260"/>
      <c r="D30" s="260"/>
      <c r="E30" s="124" t="s">
        <v>28</v>
      </c>
      <c r="F30" s="128"/>
      <c r="G30" s="14">
        <v>190.25</v>
      </c>
      <c r="H30" s="14">
        <f t="shared" si="1"/>
        <v>0</v>
      </c>
      <c r="I30" s="128"/>
      <c r="J30" s="13">
        <v>221.7</v>
      </c>
      <c r="K30" s="13">
        <f t="shared" si="2"/>
        <v>0</v>
      </c>
      <c r="L30" s="129"/>
      <c r="M30" s="13">
        <v>297.41000000000003</v>
      </c>
      <c r="N30" s="13">
        <f t="shared" si="3"/>
        <v>0</v>
      </c>
      <c r="O30" s="107"/>
      <c r="P30" s="107"/>
      <c r="Q30" s="107"/>
      <c r="R30" s="107"/>
      <c r="S30" s="107"/>
      <c r="T30" s="108"/>
      <c r="U30" s="107"/>
      <c r="V30" s="15">
        <f t="shared" si="4"/>
        <v>0</v>
      </c>
      <c r="W30" s="107"/>
      <c r="X30" s="107"/>
      <c r="Y30" s="16"/>
      <c r="Z30" s="17"/>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row>
    <row r="31" spans="1:72" s="100" customFormat="1" ht="15.75">
      <c r="A31" s="260" t="s">
        <v>37</v>
      </c>
      <c r="B31" s="260"/>
      <c r="C31" s="260"/>
      <c r="D31" s="260"/>
      <c r="E31" s="124" t="s">
        <v>28</v>
      </c>
      <c r="F31" s="128">
        <f>9.5*5</f>
        <v>47.5</v>
      </c>
      <c r="G31" s="14">
        <v>119.54</v>
      </c>
      <c r="H31" s="12">
        <f t="shared" si="1"/>
        <v>5678.1500000000005</v>
      </c>
      <c r="I31" s="128">
        <v>6</v>
      </c>
      <c r="J31" s="13">
        <v>137.91999999999999</v>
      </c>
      <c r="K31" s="13">
        <f>I31*J31</f>
        <v>827.52</v>
      </c>
      <c r="L31" s="129"/>
      <c r="M31" s="13">
        <v>0</v>
      </c>
      <c r="N31" s="13">
        <f t="shared" si="3"/>
        <v>0</v>
      </c>
      <c r="O31" s="107"/>
      <c r="P31" s="107"/>
      <c r="Q31" s="107"/>
      <c r="R31" s="107"/>
      <c r="S31" s="107"/>
      <c r="T31" s="108"/>
      <c r="U31" s="107"/>
      <c r="V31" s="15">
        <f t="shared" si="4"/>
        <v>0</v>
      </c>
      <c r="W31" s="107"/>
      <c r="X31" s="107"/>
      <c r="Y31" s="16" t="s">
        <v>166</v>
      </c>
      <c r="Z31" s="17"/>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row>
    <row r="32" spans="1:72" ht="15.75">
      <c r="A32" s="260" t="s">
        <v>38</v>
      </c>
      <c r="B32" s="260"/>
      <c r="C32" s="260"/>
      <c r="D32" s="260"/>
      <c r="E32" s="124" t="s">
        <v>28</v>
      </c>
      <c r="F32" s="128"/>
      <c r="G32" s="14">
        <v>119.54</v>
      </c>
      <c r="H32" s="12">
        <f t="shared" si="1"/>
        <v>0</v>
      </c>
      <c r="I32" s="128"/>
      <c r="J32" s="13">
        <v>137.91999999999999</v>
      </c>
      <c r="K32" s="13">
        <f>I32*J32</f>
        <v>0</v>
      </c>
      <c r="L32" s="129"/>
      <c r="M32" s="13">
        <v>240.95</v>
      </c>
      <c r="N32" s="13">
        <f t="shared" si="3"/>
        <v>0</v>
      </c>
      <c r="O32" s="107"/>
      <c r="P32" s="107"/>
      <c r="Q32" s="107"/>
      <c r="R32" s="107"/>
      <c r="S32" s="107"/>
      <c r="T32" s="108"/>
      <c r="U32" s="107"/>
      <c r="V32" s="15">
        <f t="shared" si="4"/>
        <v>0</v>
      </c>
      <c r="W32" s="107"/>
      <c r="X32" s="107"/>
      <c r="Y32" s="16" t="s">
        <v>165</v>
      </c>
      <c r="Z32" s="17"/>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row>
    <row r="33" spans="1:72" ht="15.75">
      <c r="A33" s="260" t="s">
        <v>39</v>
      </c>
      <c r="B33" s="260"/>
      <c r="C33" s="260"/>
      <c r="D33" s="260"/>
      <c r="E33" s="124" t="s">
        <v>28</v>
      </c>
      <c r="F33" s="128"/>
      <c r="G33" s="14">
        <v>106.45</v>
      </c>
      <c r="H33" s="14">
        <f t="shared" si="1"/>
        <v>0</v>
      </c>
      <c r="I33" s="128"/>
      <c r="J33" s="13">
        <v>137.91999999999999</v>
      </c>
      <c r="K33" s="13">
        <f t="shared" si="2"/>
        <v>0</v>
      </c>
      <c r="L33" s="129"/>
      <c r="M33" s="13">
        <v>260.95</v>
      </c>
      <c r="N33" s="13">
        <f t="shared" si="3"/>
        <v>0</v>
      </c>
      <c r="O33" s="107"/>
      <c r="P33" s="107"/>
      <c r="Q33" s="107"/>
      <c r="R33" s="107"/>
      <c r="S33" s="107"/>
      <c r="T33" s="108"/>
      <c r="U33" s="107"/>
      <c r="V33" s="15">
        <f t="shared" si="4"/>
        <v>0</v>
      </c>
      <c r="W33" s="107"/>
      <c r="X33" s="107"/>
      <c r="Y33" s="16"/>
      <c r="Z33" s="17"/>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row>
    <row r="34" spans="1:72" s="100" customFormat="1" ht="15.75">
      <c r="A34" s="242" t="s">
        <v>40</v>
      </c>
      <c r="B34" s="243"/>
      <c r="C34" s="243"/>
      <c r="D34" s="244"/>
      <c r="E34" s="124" t="s">
        <v>28</v>
      </c>
      <c r="F34" s="128"/>
      <c r="G34" s="14">
        <v>106.45</v>
      </c>
      <c r="H34" s="14">
        <f t="shared" si="1"/>
        <v>0</v>
      </c>
      <c r="I34" s="128"/>
      <c r="J34" s="13">
        <v>122.4</v>
      </c>
      <c r="K34" s="13">
        <f t="shared" si="2"/>
        <v>0</v>
      </c>
      <c r="L34" s="129"/>
      <c r="M34" s="13"/>
      <c r="N34" s="13">
        <f t="shared" si="3"/>
        <v>0</v>
      </c>
      <c r="O34" s="107"/>
      <c r="P34" s="107"/>
      <c r="Q34" s="107"/>
      <c r="R34" s="107"/>
      <c r="S34" s="107"/>
      <c r="T34" s="108"/>
      <c r="U34" s="107"/>
      <c r="V34" s="15">
        <f t="shared" si="4"/>
        <v>0</v>
      </c>
      <c r="W34" s="107"/>
      <c r="X34" s="107"/>
      <c r="Y34" s="3"/>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s="100" customFormat="1" ht="15.75">
      <c r="A35" s="242" t="s">
        <v>41</v>
      </c>
      <c r="B35" s="243"/>
      <c r="C35" s="243"/>
      <c r="D35" s="244"/>
      <c r="E35" s="124" t="s">
        <v>28</v>
      </c>
      <c r="F35" s="128"/>
      <c r="G35" s="14">
        <v>106.54</v>
      </c>
      <c r="H35" s="14">
        <f t="shared" si="1"/>
        <v>0</v>
      </c>
      <c r="I35" s="128"/>
      <c r="J35" s="13">
        <v>122.4</v>
      </c>
      <c r="K35" s="13">
        <f t="shared" si="2"/>
        <v>0</v>
      </c>
      <c r="L35" s="129"/>
      <c r="M35" s="13">
        <v>198.17</v>
      </c>
      <c r="N35" s="13">
        <f t="shared" si="3"/>
        <v>0</v>
      </c>
      <c r="O35" s="107"/>
      <c r="P35" s="107"/>
      <c r="Q35" s="107"/>
      <c r="R35" s="107"/>
      <c r="S35" s="107"/>
      <c r="T35" s="107"/>
      <c r="U35" s="107"/>
      <c r="V35" s="15">
        <f t="shared" si="4"/>
        <v>0</v>
      </c>
      <c r="W35" s="107"/>
      <c r="X35" s="107"/>
      <c r="Y35" s="16" t="s">
        <v>167</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ht="15.75">
      <c r="A36" s="242" t="s">
        <v>42</v>
      </c>
      <c r="B36" s="243"/>
      <c r="C36" s="243"/>
      <c r="D36" s="244"/>
      <c r="E36" s="124" t="s">
        <v>28</v>
      </c>
      <c r="F36" s="128"/>
      <c r="G36" s="14">
        <v>100.42</v>
      </c>
      <c r="H36" s="14">
        <f>F36*G36</f>
        <v>0</v>
      </c>
      <c r="I36" s="128"/>
      <c r="J36" s="13">
        <v>122.4</v>
      </c>
      <c r="K36" s="13">
        <f t="shared" si="2"/>
        <v>0</v>
      </c>
      <c r="L36" s="129"/>
      <c r="M36" s="13">
        <v>0</v>
      </c>
      <c r="N36" s="13">
        <f t="shared" si="3"/>
        <v>0</v>
      </c>
      <c r="O36" s="109"/>
      <c r="P36" s="109"/>
      <c r="Q36" s="109"/>
      <c r="R36" s="109"/>
      <c r="S36" s="109"/>
      <c r="T36" s="109"/>
      <c r="U36" s="107"/>
      <c r="V36" s="15">
        <f t="shared" si="4"/>
        <v>0</v>
      </c>
      <c r="W36" s="107"/>
      <c r="X36" s="107"/>
      <c r="Y36" s="16"/>
      <c r="Z36" s="17"/>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row>
    <row r="37" spans="1:72" ht="15.75">
      <c r="A37" s="167" t="s">
        <v>169</v>
      </c>
      <c r="B37" s="168"/>
      <c r="C37" s="168"/>
      <c r="D37" s="169"/>
      <c r="E37" s="124" t="s">
        <v>28</v>
      </c>
      <c r="F37" s="128"/>
      <c r="G37" s="12">
        <v>209.25</v>
      </c>
      <c r="H37" s="12">
        <f t="shared" ref="H37:H43" si="5">F37*G37</f>
        <v>0</v>
      </c>
      <c r="I37" s="128"/>
      <c r="J37" s="13">
        <v>406</v>
      </c>
      <c r="K37" s="13">
        <f t="shared" si="2"/>
        <v>0</v>
      </c>
      <c r="L37" s="129"/>
      <c r="M37" s="13">
        <v>564.86</v>
      </c>
      <c r="N37" s="13">
        <f t="shared" si="3"/>
        <v>0</v>
      </c>
      <c r="O37" s="109"/>
      <c r="P37" s="109"/>
      <c r="Q37" s="109"/>
      <c r="R37" s="109"/>
      <c r="S37" s="109"/>
      <c r="T37" s="109"/>
      <c r="U37" s="107"/>
      <c r="V37" s="15">
        <v>0</v>
      </c>
      <c r="W37" s="107"/>
      <c r="X37" s="107"/>
      <c r="Y37" s="16" t="s">
        <v>170</v>
      </c>
      <c r="Z37" s="17"/>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row>
    <row r="38" spans="1:72" ht="15.75">
      <c r="A38" s="260" t="s">
        <v>27</v>
      </c>
      <c r="B38" s="260"/>
      <c r="C38" s="260"/>
      <c r="D38" s="260"/>
      <c r="E38" s="124" t="s">
        <v>28</v>
      </c>
      <c r="F38" s="128"/>
      <c r="G38" s="12">
        <v>0</v>
      </c>
      <c r="H38" s="12">
        <f t="shared" si="5"/>
        <v>0</v>
      </c>
      <c r="I38" s="128"/>
      <c r="J38" s="13">
        <v>0</v>
      </c>
      <c r="K38" s="13">
        <f t="shared" si="2"/>
        <v>0</v>
      </c>
      <c r="L38" s="129"/>
      <c r="M38" s="13">
        <v>0</v>
      </c>
      <c r="N38" s="13">
        <f t="shared" si="3"/>
        <v>0</v>
      </c>
      <c r="O38" s="107"/>
      <c r="P38" s="107"/>
      <c r="Q38" s="107"/>
      <c r="R38" s="107"/>
      <c r="S38" s="107"/>
      <c r="T38" s="107"/>
      <c r="U38" s="107"/>
      <c r="V38" s="15">
        <f>+O38+P38+Q38+R38+S38+T38+U38-W38-X38</f>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ht="15.75">
      <c r="A39" s="260" t="s">
        <v>29</v>
      </c>
      <c r="B39" s="260"/>
      <c r="C39" s="260"/>
      <c r="D39" s="260"/>
      <c r="E39" s="124" t="s">
        <v>28</v>
      </c>
      <c r="F39" s="128"/>
      <c r="G39" s="12">
        <v>339.75</v>
      </c>
      <c r="H39" s="12">
        <f t="shared" si="5"/>
        <v>0</v>
      </c>
      <c r="I39" s="128"/>
      <c r="J39" s="13">
        <v>325.79000000000002</v>
      </c>
      <c r="K39" s="13">
        <f t="shared" si="2"/>
        <v>0</v>
      </c>
      <c r="L39" s="129"/>
      <c r="M39" s="13">
        <v>488.68</v>
      </c>
      <c r="N39" s="13">
        <f t="shared" si="3"/>
        <v>0</v>
      </c>
      <c r="O39" s="107"/>
      <c r="P39" s="107"/>
      <c r="Q39" s="107"/>
      <c r="R39" s="107"/>
      <c r="S39" s="107"/>
      <c r="T39" s="107"/>
      <c r="U39" s="107"/>
      <c r="V39" s="15">
        <f>+O39+P39+Q39+R39+S39+T39+U39-W39-X39</f>
        <v>0</v>
      </c>
      <c r="W39" s="107"/>
      <c r="X39" s="107"/>
      <c r="Y39" s="16"/>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ht="15.75">
      <c r="A40" s="242" t="s">
        <v>43</v>
      </c>
      <c r="B40" s="243"/>
      <c r="C40" s="243"/>
      <c r="D40" s="244"/>
      <c r="E40" s="124" t="s">
        <v>28</v>
      </c>
      <c r="F40" s="128"/>
      <c r="G40" s="12">
        <v>339.75</v>
      </c>
      <c r="H40" s="12">
        <f t="shared" si="5"/>
        <v>0</v>
      </c>
      <c r="I40" s="128"/>
      <c r="J40" s="13">
        <v>325.79000000000002</v>
      </c>
      <c r="K40" s="13">
        <f t="shared" si="2"/>
        <v>0</v>
      </c>
      <c r="L40" s="129"/>
      <c r="M40" s="13">
        <v>488.68</v>
      </c>
      <c r="N40" s="13">
        <f t="shared" si="3"/>
        <v>0</v>
      </c>
      <c r="O40" s="107"/>
      <c r="P40" s="107"/>
      <c r="Q40" s="107"/>
      <c r="R40" s="107"/>
      <c r="S40" s="107"/>
      <c r="T40" s="107"/>
      <c r="U40" s="107"/>
      <c r="V40" s="15">
        <f t="shared" si="4"/>
        <v>0</v>
      </c>
      <c r="W40" s="107"/>
      <c r="X40" s="107"/>
      <c r="Y40" s="16"/>
      <c r="Z40" s="17"/>
      <c r="AA40" s="16"/>
      <c r="AB40" s="16"/>
      <c r="AC40" s="16"/>
      <c r="AD40" s="16"/>
      <c r="AE40" s="16"/>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row>
    <row r="41" spans="1:72" ht="15.75">
      <c r="A41" s="242" t="s">
        <v>44</v>
      </c>
      <c r="B41" s="243"/>
      <c r="C41" s="243"/>
      <c r="D41" s="244"/>
      <c r="E41" s="124" t="s">
        <v>28</v>
      </c>
      <c r="F41" s="128"/>
      <c r="G41" s="12">
        <v>339.75</v>
      </c>
      <c r="H41" s="12">
        <f t="shared" si="5"/>
        <v>0</v>
      </c>
      <c r="I41" s="128"/>
      <c r="J41" s="13">
        <v>325.79000000000002</v>
      </c>
      <c r="K41" s="13">
        <f t="shared" si="2"/>
        <v>0</v>
      </c>
      <c r="L41" s="129"/>
      <c r="M41" s="13">
        <v>488.68</v>
      </c>
      <c r="N41" s="13">
        <f t="shared" si="3"/>
        <v>0</v>
      </c>
      <c r="O41" s="107"/>
      <c r="P41" s="107"/>
      <c r="Q41" s="107"/>
      <c r="R41" s="107"/>
      <c r="S41" s="107"/>
      <c r="T41" s="107"/>
      <c r="U41" s="107"/>
      <c r="V41" s="15">
        <f t="shared" si="4"/>
        <v>0</v>
      </c>
      <c r="W41" s="107"/>
      <c r="X41" s="107"/>
      <c r="Y41" s="1"/>
      <c r="Z41" s="120"/>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row>
    <row r="42" spans="1:72" ht="15.75">
      <c r="A42" s="242" t="s">
        <v>45</v>
      </c>
      <c r="B42" s="243"/>
      <c r="C42" s="243"/>
      <c r="D42" s="244"/>
      <c r="E42" s="124" t="s">
        <v>28</v>
      </c>
      <c r="F42" s="128"/>
      <c r="G42" s="14">
        <v>650</v>
      </c>
      <c r="H42" s="14">
        <f t="shared" si="5"/>
        <v>0</v>
      </c>
      <c r="I42" s="128"/>
      <c r="J42" s="13">
        <f>G42*1.5</f>
        <v>975</v>
      </c>
      <c r="K42" s="13">
        <f t="shared" si="2"/>
        <v>0</v>
      </c>
      <c r="L42" s="129"/>
      <c r="M42" s="13">
        <v>1747.46</v>
      </c>
      <c r="N42" s="13">
        <f t="shared" si="3"/>
        <v>0</v>
      </c>
      <c r="O42" s="107"/>
      <c r="P42" s="107"/>
      <c r="Q42" s="107"/>
      <c r="R42" s="107"/>
      <c r="S42" s="107"/>
      <c r="T42" s="107"/>
      <c r="U42" s="107"/>
      <c r="V42" s="15">
        <f t="shared" si="4"/>
        <v>0</v>
      </c>
      <c r="W42" s="107"/>
      <c r="X42" s="107"/>
      <c r="Y42" s="1"/>
      <c r="Z42" s="120"/>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row>
    <row r="43" spans="1:72" ht="15.75">
      <c r="A43" s="242" t="s">
        <v>46</v>
      </c>
      <c r="B43" s="243"/>
      <c r="C43" s="243"/>
      <c r="D43" s="244"/>
      <c r="E43" s="124" t="s">
        <v>28</v>
      </c>
      <c r="F43" s="128"/>
      <c r="G43" s="14"/>
      <c r="H43" s="14">
        <f t="shared" si="5"/>
        <v>0</v>
      </c>
      <c r="I43" s="128"/>
      <c r="J43" s="13">
        <f t="shared" ref="J43" si="6">G43*1.5</f>
        <v>0</v>
      </c>
      <c r="K43" s="13">
        <f t="shared" si="2"/>
        <v>0</v>
      </c>
      <c r="L43" s="129"/>
      <c r="M43" s="13">
        <f t="shared" ref="M43" si="7">G43*2.25</f>
        <v>0</v>
      </c>
      <c r="N43" s="13">
        <f t="shared" si="3"/>
        <v>0</v>
      </c>
      <c r="O43" s="107"/>
      <c r="P43" s="107"/>
      <c r="Q43" s="107"/>
      <c r="R43" s="107"/>
      <c r="S43" s="107"/>
      <c r="T43" s="107"/>
      <c r="U43" s="107"/>
      <c r="V43" s="15">
        <f t="shared" si="4"/>
        <v>0</v>
      </c>
      <c r="W43" s="107"/>
      <c r="X43" s="107"/>
      <c r="Y43" s="1"/>
      <c r="Z43" s="120"/>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row>
    <row r="44" spans="1:72" ht="15.75">
      <c r="A44" s="7"/>
      <c r="B44" s="7"/>
      <c r="C44" s="7"/>
      <c r="D44" s="7"/>
      <c r="E44" s="7"/>
      <c r="F44" s="7">
        <f>V44</f>
        <v>0</v>
      </c>
      <c r="G44" s="6" t="s">
        <v>47</v>
      </c>
      <c r="H44" s="19">
        <f>SUM(H21:H43)</f>
        <v>40953.549999999996</v>
      </c>
      <c r="I44" s="103"/>
      <c r="J44" s="6" t="s">
        <v>48</v>
      </c>
      <c r="K44" s="6">
        <f>SUM(K21:K43)</f>
        <v>5300.58</v>
      </c>
      <c r="L44" s="145"/>
      <c r="M44" s="21" t="s">
        <v>48</v>
      </c>
      <c r="N44" s="6">
        <f>SUM(N21:N43)</f>
        <v>0</v>
      </c>
      <c r="O44" s="16"/>
      <c r="P44" s="16"/>
      <c r="Q44" s="16"/>
      <c r="R44" s="16"/>
      <c r="S44" s="16"/>
      <c r="T44" s="16"/>
      <c r="U44" s="16"/>
      <c r="V44" s="16"/>
      <c r="W44" s="16"/>
      <c r="X44" s="16"/>
      <c r="Y44" s="1"/>
      <c r="Z44" s="120"/>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row>
    <row r="45" spans="1:72" ht="15.75">
      <c r="A45" s="7"/>
      <c r="B45" s="7"/>
      <c r="C45" s="7"/>
      <c r="D45" s="7"/>
      <c r="E45" s="7"/>
      <c r="F45" s="7"/>
      <c r="G45" s="6" t="s">
        <v>49</v>
      </c>
      <c r="H45" s="19">
        <f>H44+K44+N44</f>
        <v>46254.13</v>
      </c>
      <c r="I45" s="22"/>
      <c r="J45" s="22"/>
      <c r="K45" s="22"/>
      <c r="L45" s="7"/>
      <c r="M45" s="23"/>
      <c r="N45" s="22"/>
      <c r="O45" s="16"/>
      <c r="P45" s="16"/>
      <c r="Q45" s="16"/>
      <c r="R45" s="16"/>
      <c r="S45" s="16"/>
      <c r="T45" s="16"/>
      <c r="U45" s="16"/>
      <c r="V45" s="16"/>
      <c r="W45" s="16"/>
      <c r="X45" s="16"/>
      <c r="Y45" s="1"/>
      <c r="Z45" s="120"/>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row>
    <row r="46" spans="1:72" ht="15.75">
      <c r="A46" s="281" t="s">
        <v>50</v>
      </c>
      <c r="B46" s="281"/>
      <c r="C46" s="281"/>
      <c r="D46" s="281"/>
      <c r="E46" s="24"/>
      <c r="F46" s="25"/>
      <c r="G46" s="26" t="s">
        <v>51</v>
      </c>
      <c r="H46" s="6">
        <f>+H45*0.06</f>
        <v>2775.2477999999996</v>
      </c>
      <c r="I46" s="22"/>
      <c r="J46" s="7"/>
      <c r="K46" s="7"/>
      <c r="L46" s="7"/>
      <c r="M46" s="7"/>
      <c r="N46" s="7"/>
      <c r="O46" s="16"/>
      <c r="P46" s="16"/>
      <c r="Q46" s="16"/>
      <c r="R46" s="16"/>
      <c r="S46" s="16"/>
      <c r="T46" s="16"/>
      <c r="U46" s="16"/>
      <c r="V46" s="16"/>
      <c r="W46" s="16"/>
      <c r="X46" s="16"/>
      <c r="Y46" s="1"/>
      <c r="Z46" s="120"/>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row>
    <row r="47" spans="1:72" ht="15.75">
      <c r="A47" s="173"/>
      <c r="B47" s="173"/>
      <c r="C47" s="173"/>
      <c r="D47" s="173"/>
      <c r="E47" s="7"/>
      <c r="F47" s="7"/>
      <c r="G47" s="176"/>
      <c r="H47" s="22"/>
      <c r="I47" s="174"/>
      <c r="J47" s="7"/>
      <c r="K47" s="7"/>
      <c r="L47" s="7"/>
      <c r="M47" s="7"/>
      <c r="N47" s="7"/>
      <c r="O47" s="16"/>
      <c r="P47" s="16"/>
      <c r="Q47" s="16"/>
      <c r="R47" s="16"/>
      <c r="S47" s="16"/>
      <c r="T47" s="16"/>
      <c r="U47" s="16"/>
      <c r="V47" s="16"/>
      <c r="W47" s="16"/>
      <c r="X47" s="16"/>
      <c r="Y47" s="1"/>
      <c r="Z47" s="120"/>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row>
    <row r="48" spans="1:72" ht="15.75">
      <c r="A48" s="37"/>
      <c r="B48" s="37"/>
      <c r="C48" s="37"/>
      <c r="D48" s="37"/>
      <c r="E48" s="7"/>
      <c r="F48" s="7"/>
      <c r="G48" s="176"/>
      <c r="H48" s="22"/>
      <c r="I48" s="22"/>
      <c r="J48" s="7"/>
      <c r="K48" s="7"/>
      <c r="L48" s="7"/>
      <c r="M48" s="7"/>
      <c r="N48" s="7"/>
      <c r="O48" s="16"/>
      <c r="P48" s="16"/>
      <c r="Q48" s="16"/>
      <c r="R48" s="16"/>
      <c r="S48" s="16"/>
      <c r="T48" s="16"/>
      <c r="U48" s="16"/>
      <c r="V48" s="16"/>
      <c r="W48" s="16"/>
      <c r="X48" s="16"/>
      <c r="Y48" s="1"/>
      <c r="Z48" s="120"/>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row>
    <row r="49" spans="1:72" ht="15.75">
      <c r="A49" s="262" t="s">
        <v>52</v>
      </c>
      <c r="B49" s="262"/>
      <c r="C49" s="262"/>
      <c r="D49" s="262"/>
      <c r="E49" s="7"/>
      <c r="F49" s="7"/>
      <c r="G49" s="38"/>
      <c r="H49" s="22"/>
      <c r="I49" s="22"/>
      <c r="J49" s="7"/>
      <c r="K49" s="7"/>
      <c r="L49" s="7"/>
      <c r="M49" s="7"/>
      <c r="N49" s="7"/>
      <c r="O49" s="16"/>
      <c r="P49" s="16"/>
      <c r="Q49" s="16"/>
      <c r="R49" s="16"/>
      <c r="S49" s="16"/>
      <c r="T49" s="16"/>
      <c r="U49" s="16"/>
      <c r="V49" s="16"/>
      <c r="W49" s="16"/>
      <c r="X49" s="16"/>
      <c r="Y49" s="1"/>
      <c r="Z49" s="120"/>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row>
    <row r="50" spans="1:72" ht="15.75">
      <c r="A50" s="255" t="s">
        <v>7</v>
      </c>
      <c r="B50" s="255"/>
      <c r="C50" s="255"/>
      <c r="D50" s="255"/>
      <c r="E50" s="28" t="s">
        <v>8</v>
      </c>
      <c r="F50" s="175" t="s">
        <v>9</v>
      </c>
      <c r="G50" s="175" t="s">
        <v>10</v>
      </c>
      <c r="H50" s="175" t="s">
        <v>0</v>
      </c>
      <c r="I50" s="38"/>
      <c r="J50" s="118" t="s">
        <v>53</v>
      </c>
      <c r="K50" s="118" t="s">
        <v>54</v>
      </c>
      <c r="L50" s="118" t="s">
        <v>55</v>
      </c>
      <c r="M50" s="118" t="s">
        <v>56</v>
      </c>
      <c r="N50" s="16"/>
      <c r="O50" s="16"/>
      <c r="P50" s="16"/>
      <c r="Q50" s="16"/>
      <c r="R50" s="16"/>
      <c r="S50" s="16"/>
      <c r="T50" s="16"/>
      <c r="U50" s="16"/>
      <c r="V50" s="16"/>
      <c r="W50" s="16"/>
      <c r="X50" s="16"/>
      <c r="Y50" s="1"/>
      <c r="Z50" s="120"/>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row>
    <row r="51" spans="1:72" ht="33.6" customHeight="1">
      <c r="A51" s="257" t="s">
        <v>133</v>
      </c>
      <c r="B51" s="258"/>
      <c r="C51" s="258"/>
      <c r="D51" s="258"/>
      <c r="E51" s="31" t="s">
        <v>57</v>
      </c>
      <c r="F51" s="146">
        <v>0</v>
      </c>
      <c r="G51" s="127">
        <v>150</v>
      </c>
      <c r="H51" s="127">
        <f t="shared" ref="H51:H57" si="8">F51*G51</f>
        <v>0</v>
      </c>
      <c r="I51" s="30"/>
      <c r="J51" s="31"/>
      <c r="K51" s="31"/>
      <c r="L51" s="31"/>
      <c r="M51" s="31">
        <f>J51+K51+L51</f>
        <v>0</v>
      </c>
      <c r="N51" s="16"/>
      <c r="O51" s="16"/>
      <c r="P51" s="16"/>
      <c r="Q51" s="16"/>
      <c r="R51" s="16"/>
      <c r="S51" s="16"/>
      <c r="T51" s="16"/>
      <c r="U51" s="16"/>
      <c r="V51" s="16"/>
      <c r="W51" s="16"/>
      <c r="X51" s="16"/>
      <c r="Y51" s="1"/>
      <c r="Z51" s="120"/>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row>
    <row r="52" spans="1:72" ht="33.6" customHeight="1">
      <c r="A52" s="257" t="s">
        <v>134</v>
      </c>
      <c r="B52" s="258"/>
      <c r="C52" s="258"/>
      <c r="D52" s="258"/>
      <c r="E52" s="31" t="s">
        <v>57</v>
      </c>
      <c r="F52" s="146">
        <v>0</v>
      </c>
      <c r="G52" s="127">
        <v>150</v>
      </c>
      <c r="H52" s="127">
        <f t="shared" si="8"/>
        <v>0</v>
      </c>
      <c r="I52" s="30"/>
      <c r="J52" s="31"/>
      <c r="K52" s="31"/>
      <c r="L52" s="31"/>
      <c r="M52" s="31">
        <f>J52+K52+L52</f>
        <v>0</v>
      </c>
      <c r="N52" s="16"/>
      <c r="O52" s="16"/>
      <c r="P52" s="16"/>
      <c r="Q52" s="16"/>
      <c r="R52" s="16"/>
      <c r="S52" s="16"/>
      <c r="T52" s="16"/>
      <c r="U52" s="16"/>
      <c r="V52" s="16"/>
      <c r="W52" s="16"/>
      <c r="X52" s="16"/>
      <c r="Y52" s="1"/>
      <c r="Z52" s="120"/>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row>
    <row r="53" spans="1:72" ht="33.6" customHeight="1">
      <c r="A53" s="257" t="s">
        <v>58</v>
      </c>
      <c r="B53" s="258"/>
      <c r="C53" s="258"/>
      <c r="D53" s="258"/>
      <c r="E53" s="31" t="s">
        <v>57</v>
      </c>
      <c r="F53" s="146">
        <v>0</v>
      </c>
      <c r="G53" s="127">
        <v>60</v>
      </c>
      <c r="H53" s="127">
        <f t="shared" si="8"/>
        <v>0</v>
      </c>
      <c r="I53" s="30"/>
      <c r="J53" s="31"/>
      <c r="K53" s="31"/>
      <c r="L53" s="31"/>
      <c r="M53" s="31">
        <f>J53+K53+L53</f>
        <v>0</v>
      </c>
      <c r="N53" s="16"/>
      <c r="O53" s="16"/>
      <c r="P53" s="16"/>
      <c r="Q53" s="16"/>
      <c r="R53" s="16"/>
      <c r="S53" s="16"/>
      <c r="T53" s="16"/>
      <c r="U53" s="16"/>
      <c r="V53" s="16"/>
      <c r="W53" s="16"/>
      <c r="X53" s="16"/>
      <c r="Y53" s="1"/>
      <c r="Z53" s="120"/>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row>
    <row r="54" spans="1:72" ht="33.6" customHeight="1">
      <c r="A54" s="257" t="s">
        <v>135</v>
      </c>
      <c r="B54" s="258"/>
      <c r="C54" s="258"/>
      <c r="D54" s="258"/>
      <c r="E54" s="31" t="s">
        <v>57</v>
      </c>
      <c r="F54" s="146">
        <v>0</v>
      </c>
      <c r="G54" s="127">
        <v>120</v>
      </c>
      <c r="H54" s="127">
        <f t="shared" si="8"/>
        <v>0</v>
      </c>
      <c r="I54" s="30"/>
      <c r="J54" s="31"/>
      <c r="K54" s="31"/>
      <c r="L54" s="31"/>
      <c r="M54" s="31">
        <f>J54+K54+L54</f>
        <v>0</v>
      </c>
      <c r="N54" s="16"/>
      <c r="O54" s="16"/>
      <c r="P54" s="16"/>
      <c r="Q54" s="16"/>
      <c r="R54" s="16"/>
      <c r="S54" s="16"/>
      <c r="T54" s="16"/>
      <c r="U54" s="16"/>
      <c r="V54" s="16"/>
      <c r="W54" s="16"/>
      <c r="X54" s="16"/>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33.6" customHeight="1">
      <c r="A55" s="257"/>
      <c r="B55" s="258"/>
      <c r="C55" s="258"/>
      <c r="D55" s="258"/>
      <c r="E55" s="31" t="s">
        <v>57</v>
      </c>
      <c r="F55" s="146">
        <v>0</v>
      </c>
      <c r="G55" s="127"/>
      <c r="H55" s="127">
        <f t="shared" si="8"/>
        <v>0</v>
      </c>
      <c r="I55" s="30"/>
      <c r="J55" s="31"/>
      <c r="K55" s="31"/>
      <c r="L55" s="31"/>
      <c r="M55" s="31">
        <f t="shared" ref="M55:M57" si="9">J55+K55+L55</f>
        <v>0</v>
      </c>
      <c r="N55" s="16"/>
      <c r="O55" s="16"/>
      <c r="P55" s="16"/>
      <c r="Q55" s="16"/>
      <c r="R55" s="16"/>
      <c r="S55" s="16"/>
      <c r="T55" s="16"/>
      <c r="U55" s="16"/>
      <c r="V55" s="16"/>
      <c r="W55" s="16"/>
      <c r="X55" s="16"/>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33.6" customHeight="1">
      <c r="A56" s="257"/>
      <c r="B56" s="258"/>
      <c r="C56" s="258"/>
      <c r="D56" s="258"/>
      <c r="E56" s="31" t="s">
        <v>59</v>
      </c>
      <c r="F56" s="146">
        <v>0</v>
      </c>
      <c r="G56" s="127"/>
      <c r="H56" s="127">
        <f t="shared" si="8"/>
        <v>0</v>
      </c>
      <c r="I56" s="30"/>
      <c r="J56" s="31"/>
      <c r="K56" s="31"/>
      <c r="L56" s="31"/>
      <c r="M56" s="31">
        <f t="shared" si="9"/>
        <v>0</v>
      </c>
      <c r="N56" s="16"/>
      <c r="O56" s="16"/>
      <c r="P56" s="16"/>
      <c r="Q56" s="16"/>
      <c r="R56" s="16"/>
      <c r="S56" s="16"/>
      <c r="T56" s="16"/>
      <c r="U56" s="16"/>
      <c r="V56" s="16"/>
      <c r="W56" s="16"/>
      <c r="X56" s="16"/>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33.6" customHeight="1">
      <c r="A57" s="257" t="s">
        <v>60</v>
      </c>
      <c r="B57" s="258"/>
      <c r="C57" s="258"/>
      <c r="D57" s="258"/>
      <c r="E57" s="31" t="s">
        <v>61</v>
      </c>
      <c r="F57" s="146">
        <v>0</v>
      </c>
      <c r="G57" s="127">
        <v>2.5</v>
      </c>
      <c r="H57" s="127">
        <f t="shared" si="8"/>
        <v>0</v>
      </c>
      <c r="I57" s="30"/>
      <c r="J57" s="31"/>
      <c r="K57" s="31"/>
      <c r="L57" s="31"/>
      <c r="M57" s="31">
        <f t="shared" si="9"/>
        <v>0</v>
      </c>
      <c r="N57" s="16"/>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16"/>
      <c r="B58" s="16"/>
      <c r="C58" s="16"/>
      <c r="D58" s="16"/>
      <c r="E58" s="16"/>
      <c r="F58" s="16"/>
      <c r="G58" s="34" t="s">
        <v>62</v>
      </c>
      <c r="H58" s="34">
        <f>SUM(H51:H57)</f>
        <v>0</v>
      </c>
      <c r="I58" s="22"/>
      <c r="J58" s="16"/>
      <c r="K58" s="16"/>
      <c r="L58" s="16"/>
      <c r="M58" s="139"/>
      <c r="N58" s="16"/>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16"/>
      <c r="B59" s="16"/>
      <c r="C59" s="16"/>
      <c r="D59" s="16"/>
      <c r="E59" s="16"/>
      <c r="F59" s="16"/>
      <c r="G59" s="118" t="s">
        <v>82</v>
      </c>
      <c r="H59" s="34">
        <f>H58+H45+H17</f>
        <v>46254.13</v>
      </c>
      <c r="I59" s="134"/>
      <c r="J59" s="62"/>
      <c r="K59" s="16"/>
      <c r="L59" s="16"/>
      <c r="M59" s="16"/>
      <c r="N59" s="16"/>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3" t="s">
        <v>83</v>
      </c>
      <c r="B60" s="7"/>
      <c r="C60" s="7"/>
      <c r="D60" s="16"/>
      <c r="E60" s="16"/>
      <c r="F60" s="16"/>
      <c r="G60" s="1"/>
      <c r="H60" s="42"/>
      <c r="I60" s="9"/>
      <c r="J60" s="62"/>
      <c r="K60" s="7"/>
      <c r="L60" s="16"/>
      <c r="M60" s="16"/>
      <c r="N60" s="16"/>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56" t="s">
        <v>7</v>
      </c>
      <c r="B61" s="256"/>
      <c r="C61" s="256"/>
      <c r="D61" s="256"/>
      <c r="E61" s="43" t="s">
        <v>8</v>
      </c>
      <c r="F61" s="119" t="s">
        <v>9</v>
      </c>
      <c r="G61" s="119" t="s">
        <v>10</v>
      </c>
      <c r="H61" s="44" t="s">
        <v>0</v>
      </c>
      <c r="I61" s="45" t="s">
        <v>84</v>
      </c>
      <c r="J61" s="46"/>
      <c r="K61" s="46" t="s">
        <v>85</v>
      </c>
      <c r="L61" s="47"/>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36" t="s">
        <v>86</v>
      </c>
      <c r="B62" s="237"/>
      <c r="C62" s="237"/>
      <c r="D62" s="237"/>
      <c r="E62" s="123" t="s">
        <v>87</v>
      </c>
      <c r="F62" s="128">
        <v>0.3</v>
      </c>
      <c r="G62" s="36">
        <v>2200</v>
      </c>
      <c r="H62" s="48">
        <f>(F62*G62)</f>
        <v>660</v>
      </c>
      <c r="I62" s="49"/>
      <c r="J62" s="50"/>
      <c r="K62" s="51"/>
      <c r="L62" s="62"/>
      <c r="M62" s="16"/>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15.75">
      <c r="A63" s="236" t="s">
        <v>88</v>
      </c>
      <c r="B63" s="237"/>
      <c r="C63" s="237"/>
      <c r="D63" s="237"/>
      <c r="E63" s="123" t="s">
        <v>87</v>
      </c>
      <c r="F63" s="128"/>
      <c r="G63" s="36">
        <v>2000</v>
      </c>
      <c r="H63" s="48">
        <f t="shared" ref="H63:H84" si="10">(F63*G63)</f>
        <v>0</v>
      </c>
      <c r="I63" s="49"/>
      <c r="J63" s="50"/>
      <c r="K63" s="51"/>
      <c r="L63" s="62"/>
      <c r="M63" s="16"/>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15.75">
      <c r="A64" s="236" t="s">
        <v>89</v>
      </c>
      <c r="B64" s="237"/>
      <c r="C64" s="237"/>
      <c r="D64" s="237"/>
      <c r="E64" s="123" t="s">
        <v>87</v>
      </c>
      <c r="F64" s="128"/>
      <c r="G64" s="36">
        <v>7000</v>
      </c>
      <c r="H64" s="48">
        <f t="shared" si="10"/>
        <v>0</v>
      </c>
      <c r="I64" s="49"/>
      <c r="J64" s="50"/>
      <c r="K64" s="51"/>
      <c r="L64" s="62"/>
      <c r="M64" s="16"/>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15.75">
      <c r="A65" s="236" t="s">
        <v>90</v>
      </c>
      <c r="B65" s="237"/>
      <c r="C65" s="237"/>
      <c r="D65" s="237"/>
      <c r="E65" s="123" t="s">
        <v>87</v>
      </c>
      <c r="F65" s="128"/>
      <c r="G65" s="36">
        <v>15200</v>
      </c>
      <c r="H65" s="48">
        <f t="shared" si="10"/>
        <v>0</v>
      </c>
      <c r="I65" s="49"/>
      <c r="J65" s="50"/>
      <c r="K65" s="51"/>
      <c r="L65" s="62"/>
      <c r="M65" s="16"/>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15.75">
      <c r="A66" s="236" t="s">
        <v>91</v>
      </c>
      <c r="B66" s="237"/>
      <c r="C66" s="237"/>
      <c r="D66" s="237"/>
      <c r="E66" s="123" t="s">
        <v>87</v>
      </c>
      <c r="F66" s="128"/>
      <c r="G66" s="36">
        <v>2200</v>
      </c>
      <c r="H66" s="48">
        <f t="shared" si="10"/>
        <v>0</v>
      </c>
      <c r="I66" s="55"/>
      <c r="J66" s="50"/>
      <c r="K66" s="51"/>
      <c r="L66" s="62"/>
      <c r="M66" s="16"/>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15.75">
      <c r="A67" s="236" t="s">
        <v>92</v>
      </c>
      <c r="B67" s="237"/>
      <c r="C67" s="237"/>
      <c r="D67" s="237"/>
      <c r="E67" s="123" t="s">
        <v>87</v>
      </c>
      <c r="F67" s="128"/>
      <c r="G67" s="36">
        <v>2000</v>
      </c>
      <c r="H67" s="48">
        <f t="shared" si="10"/>
        <v>0</v>
      </c>
      <c r="I67" s="49"/>
      <c r="J67" s="50"/>
      <c r="K67" s="51"/>
      <c r="L67" s="62"/>
      <c r="M67" s="16"/>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15.75">
      <c r="A68" s="236" t="s">
        <v>93</v>
      </c>
      <c r="B68" s="237"/>
      <c r="C68" s="237"/>
      <c r="D68" s="237"/>
      <c r="E68" s="123" t="s">
        <v>87</v>
      </c>
      <c r="F68" s="128"/>
      <c r="G68" s="36">
        <v>2500</v>
      </c>
      <c r="H68" s="48">
        <f t="shared" si="10"/>
        <v>0</v>
      </c>
      <c r="I68" s="55"/>
      <c r="J68" s="50"/>
      <c r="K68" s="51"/>
      <c r="L68" s="62"/>
      <c r="M68" s="16"/>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15.75">
      <c r="A69" s="236" t="s">
        <v>94</v>
      </c>
      <c r="B69" s="237"/>
      <c r="C69" s="237"/>
      <c r="D69" s="237"/>
      <c r="E69" s="123" t="s">
        <v>87</v>
      </c>
      <c r="F69" s="128"/>
      <c r="G69" s="36">
        <v>1600</v>
      </c>
      <c r="H69" s="48">
        <f t="shared" si="10"/>
        <v>0</v>
      </c>
      <c r="I69" s="49"/>
      <c r="J69" s="50"/>
      <c r="K69" s="51"/>
      <c r="L69" s="62"/>
      <c r="M69" s="16"/>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236" t="s">
        <v>95</v>
      </c>
      <c r="B70" s="237"/>
      <c r="C70" s="237"/>
      <c r="D70" s="237"/>
      <c r="E70" s="123" t="s">
        <v>87</v>
      </c>
      <c r="F70" s="128"/>
      <c r="G70" s="36">
        <v>1100</v>
      </c>
      <c r="H70" s="48">
        <f t="shared" si="10"/>
        <v>0</v>
      </c>
      <c r="I70" s="49"/>
      <c r="J70" s="50"/>
      <c r="K70" s="51"/>
      <c r="L70" s="62"/>
      <c r="M70" s="16"/>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36" t="s">
        <v>96</v>
      </c>
      <c r="B71" s="237"/>
      <c r="C71" s="237"/>
      <c r="D71" s="237"/>
      <c r="E71" s="123" t="s">
        <v>87</v>
      </c>
      <c r="F71" s="128"/>
      <c r="G71" s="36">
        <v>2700</v>
      </c>
      <c r="H71" s="48">
        <f t="shared" si="10"/>
        <v>0</v>
      </c>
      <c r="I71" s="59"/>
      <c r="J71" s="50"/>
      <c r="K71" s="51"/>
      <c r="L71" s="62"/>
      <c r="M71" s="16"/>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36" t="s">
        <v>97</v>
      </c>
      <c r="B72" s="237"/>
      <c r="C72" s="237"/>
      <c r="D72" s="237"/>
      <c r="E72" s="123" t="s">
        <v>87</v>
      </c>
      <c r="F72" s="128"/>
      <c r="G72" s="36">
        <v>2500</v>
      </c>
      <c r="H72" s="48">
        <f t="shared" si="10"/>
        <v>0</v>
      </c>
      <c r="I72" s="59"/>
      <c r="J72" s="50"/>
      <c r="K72" s="51"/>
      <c r="L72" s="62"/>
      <c r="M72" s="16"/>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15.75">
      <c r="A73" s="236" t="s">
        <v>98</v>
      </c>
      <c r="B73" s="237"/>
      <c r="C73" s="237"/>
      <c r="D73" s="237"/>
      <c r="E73" s="123" t="s">
        <v>87</v>
      </c>
      <c r="F73" s="128"/>
      <c r="G73" s="36">
        <v>13373</v>
      </c>
      <c r="H73" s="48">
        <f t="shared" si="10"/>
        <v>0</v>
      </c>
      <c r="I73" s="59"/>
      <c r="J73" s="50"/>
      <c r="K73" s="51"/>
      <c r="L73" s="62"/>
      <c r="M73" s="16"/>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15.75">
      <c r="A74" s="236" t="s">
        <v>99</v>
      </c>
      <c r="B74" s="237"/>
      <c r="C74" s="237"/>
      <c r="D74" s="237"/>
      <c r="E74" s="123" t="s">
        <v>87</v>
      </c>
      <c r="F74" s="128"/>
      <c r="G74" s="36">
        <v>800</v>
      </c>
      <c r="H74" s="48">
        <f t="shared" si="10"/>
        <v>0</v>
      </c>
      <c r="I74" s="59"/>
      <c r="J74" s="50"/>
      <c r="K74" s="51"/>
      <c r="L74" s="62"/>
      <c r="M74" s="16"/>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236" t="s">
        <v>156</v>
      </c>
      <c r="B75" s="237"/>
      <c r="C75" s="237"/>
      <c r="D75" s="237"/>
      <c r="E75" s="4" t="s">
        <v>87</v>
      </c>
      <c r="F75" s="128"/>
      <c r="G75" s="31">
        <v>1900</v>
      </c>
      <c r="H75" s="60">
        <f t="shared" si="10"/>
        <v>0</v>
      </c>
      <c r="I75" s="61"/>
      <c r="J75" s="50"/>
      <c r="K75" s="51"/>
      <c r="L75" s="62"/>
      <c r="M75" s="16"/>
      <c r="N75" s="16"/>
      <c r="O75" s="16"/>
      <c r="P75" s="16"/>
      <c r="Q75" s="16"/>
      <c r="R75" s="16"/>
      <c r="S75" s="16"/>
      <c r="T75" s="16"/>
      <c r="U75" s="16"/>
      <c r="V75" s="16"/>
      <c r="W75" s="16"/>
      <c r="X75" s="16"/>
      <c r="Y75" s="16"/>
      <c r="Z75" s="17"/>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row>
    <row r="76" spans="1:72" ht="15.75">
      <c r="A76" s="236" t="s">
        <v>101</v>
      </c>
      <c r="B76" s="237"/>
      <c r="C76" s="237"/>
      <c r="D76" s="237"/>
      <c r="E76" s="123" t="s">
        <v>87</v>
      </c>
      <c r="F76" s="128"/>
      <c r="G76" s="36">
        <v>2000</v>
      </c>
      <c r="H76" s="48">
        <f t="shared" si="10"/>
        <v>0</v>
      </c>
      <c r="I76" s="59"/>
      <c r="J76" s="50"/>
      <c r="K76" s="51"/>
      <c r="L76" s="62"/>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36" t="s">
        <v>102</v>
      </c>
      <c r="B77" s="237"/>
      <c r="C77" s="237"/>
      <c r="D77" s="237"/>
      <c r="E77" s="123" t="s">
        <v>87</v>
      </c>
      <c r="F77" s="128"/>
      <c r="G77" s="36">
        <v>200</v>
      </c>
      <c r="H77" s="48">
        <f t="shared" si="10"/>
        <v>0</v>
      </c>
      <c r="I77" s="59"/>
      <c r="J77" s="50"/>
      <c r="K77" s="51"/>
      <c r="L77" s="62"/>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15.75">
      <c r="A78" s="236" t="s">
        <v>103</v>
      </c>
      <c r="B78" s="237"/>
      <c r="C78" s="237"/>
      <c r="D78" s="237"/>
      <c r="E78" s="123" t="s">
        <v>87</v>
      </c>
      <c r="F78" s="128"/>
      <c r="G78" s="36">
        <v>1100</v>
      </c>
      <c r="H78" s="48">
        <f t="shared" si="10"/>
        <v>0</v>
      </c>
      <c r="I78" s="59"/>
      <c r="J78" s="50"/>
      <c r="K78" s="51"/>
      <c r="L78" s="62"/>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15.75">
      <c r="A79" s="236" t="s">
        <v>104</v>
      </c>
      <c r="B79" s="237"/>
      <c r="C79" s="237"/>
      <c r="D79" s="237"/>
      <c r="E79" s="123" t="s">
        <v>87</v>
      </c>
      <c r="F79" s="128"/>
      <c r="G79" s="36">
        <v>2200</v>
      </c>
      <c r="H79" s="48">
        <f t="shared" si="10"/>
        <v>0</v>
      </c>
      <c r="I79" s="59"/>
      <c r="J79" s="50"/>
      <c r="K79" s="51"/>
      <c r="L79" s="62"/>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236" t="s">
        <v>105</v>
      </c>
      <c r="B80" s="237"/>
      <c r="C80" s="237"/>
      <c r="D80" s="237"/>
      <c r="E80" s="4" t="s">
        <v>87</v>
      </c>
      <c r="F80" s="128"/>
      <c r="G80" s="31">
        <v>1420</v>
      </c>
      <c r="H80" s="60">
        <f t="shared" si="10"/>
        <v>0</v>
      </c>
      <c r="I80" s="64"/>
      <c r="J80" s="50"/>
      <c r="K80" s="51"/>
      <c r="L80" s="62"/>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236" t="s">
        <v>153</v>
      </c>
      <c r="B81" s="237"/>
      <c r="C81" s="237"/>
      <c r="D81" s="237"/>
      <c r="E81" s="4" t="s">
        <v>87</v>
      </c>
      <c r="F81" s="128"/>
      <c r="G81" s="31">
        <v>15200</v>
      </c>
      <c r="H81" s="60">
        <f t="shared" si="10"/>
        <v>0</v>
      </c>
      <c r="I81" s="166"/>
      <c r="J81" s="66"/>
      <c r="K81" s="67"/>
      <c r="L81" s="62"/>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36" t="s">
        <v>155</v>
      </c>
      <c r="B82" s="237"/>
      <c r="C82" s="237"/>
      <c r="D82" s="237"/>
      <c r="E82" s="4" t="s">
        <v>87</v>
      </c>
      <c r="F82" s="128"/>
      <c r="G82" s="31">
        <v>5800</v>
      </c>
      <c r="H82" s="60">
        <f t="shared" si="10"/>
        <v>0</v>
      </c>
      <c r="I82" s="166"/>
      <c r="J82" s="66"/>
      <c r="K82" s="67"/>
      <c r="L82" s="62"/>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36"/>
      <c r="B83" s="237"/>
      <c r="C83" s="237"/>
      <c r="D83" s="237"/>
      <c r="E83" s="4" t="s">
        <v>87</v>
      </c>
      <c r="F83" s="128"/>
      <c r="G83" s="31"/>
      <c r="H83" s="60">
        <f t="shared" si="10"/>
        <v>0</v>
      </c>
      <c r="I83" s="166"/>
      <c r="J83" s="66"/>
      <c r="K83" s="67"/>
      <c r="L83" s="62"/>
      <c r="M83" s="16"/>
      <c r="N83" s="16"/>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15.75">
      <c r="A84" s="236" t="s">
        <v>154</v>
      </c>
      <c r="B84" s="237"/>
      <c r="C84" s="237"/>
      <c r="D84" s="237"/>
      <c r="E84" s="4" t="s">
        <v>87</v>
      </c>
      <c r="F84" s="128"/>
      <c r="G84" s="31">
        <v>15000</v>
      </c>
      <c r="H84" s="60">
        <f t="shared" si="10"/>
        <v>0</v>
      </c>
      <c r="I84" s="166"/>
      <c r="J84" s="66"/>
      <c r="K84" s="67"/>
      <c r="L84" s="62"/>
      <c r="M84" s="16"/>
      <c r="N84" s="16"/>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6.5" thickBot="1">
      <c r="A85" s="236" t="s">
        <v>106</v>
      </c>
      <c r="B85" s="237"/>
      <c r="C85" s="237"/>
      <c r="D85" s="237"/>
      <c r="E85" s="123" t="s">
        <v>87</v>
      </c>
      <c r="F85" s="128">
        <v>1</v>
      </c>
      <c r="G85" s="36">
        <v>383.5</v>
      </c>
      <c r="H85" s="99">
        <f>(F85*G85)</f>
        <v>383.5</v>
      </c>
      <c r="I85" s="65"/>
      <c r="J85" s="66"/>
      <c r="K85" s="67"/>
      <c r="L85" s="62"/>
      <c r="M85" s="16"/>
      <c r="N85" s="16"/>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6.5" thickBot="1">
      <c r="A86" s="16"/>
      <c r="B86" s="16"/>
      <c r="C86" s="16"/>
      <c r="D86" s="16"/>
      <c r="E86" s="16"/>
      <c r="F86" s="18"/>
      <c r="G86" s="125" t="s">
        <v>107</v>
      </c>
      <c r="H86" s="110">
        <f>SUM(H62:H85)</f>
        <v>1043.5</v>
      </c>
      <c r="I86" s="68"/>
      <c r="J86" s="69"/>
      <c r="K86" s="70"/>
      <c r="L86" s="135"/>
      <c r="M86" s="7"/>
      <c r="N86" s="7"/>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16"/>
      <c r="B87" s="16"/>
      <c r="C87" s="16"/>
      <c r="D87" s="16"/>
      <c r="E87" s="16"/>
      <c r="F87" s="7"/>
      <c r="G87" s="38"/>
      <c r="H87" s="22"/>
      <c r="I87" s="71"/>
      <c r="J87" s="18"/>
      <c r="K87" s="137"/>
      <c r="L87" s="136"/>
      <c r="M87" s="7"/>
      <c r="N87" s="7"/>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5.75">
      <c r="A88" s="16"/>
      <c r="B88" s="16"/>
      <c r="C88" s="16"/>
      <c r="D88" s="16"/>
      <c r="E88" s="138">
        <v>0</v>
      </c>
      <c r="F88" s="7"/>
      <c r="G88" s="38"/>
      <c r="H88" s="142">
        <f>+E88</f>
        <v>0</v>
      </c>
      <c r="I88" s="245" t="s">
        <v>130</v>
      </c>
      <c r="J88" s="230" t="s">
        <v>108</v>
      </c>
      <c r="K88" s="232"/>
      <c r="L88" s="16"/>
      <c r="M88" s="7"/>
      <c r="N88" s="233"/>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234" t="s">
        <v>109</v>
      </c>
      <c r="G89" s="235"/>
      <c r="H89" s="73">
        <f>H59+H86</f>
        <v>47297.63</v>
      </c>
      <c r="I89" s="246"/>
      <c r="J89" s="231"/>
      <c r="K89" s="232"/>
      <c r="L89" s="16"/>
      <c r="M89" s="7"/>
      <c r="N89" s="233"/>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27"/>
      <c r="F90" s="74" t="s">
        <v>110</v>
      </c>
      <c r="G90" s="75">
        <v>0.25</v>
      </c>
      <c r="H90" s="116">
        <f>H89*G90</f>
        <v>11824.407499999999</v>
      </c>
      <c r="I90" s="115">
        <f>+M96</f>
        <v>-6528.9217349999972</v>
      </c>
      <c r="J90" s="117">
        <f>H90-M96</f>
        <v>18353.329234999997</v>
      </c>
      <c r="K90" s="9"/>
      <c r="L90" s="9"/>
      <c r="M90" s="9"/>
      <c r="N90" s="126" t="s">
        <v>132</v>
      </c>
      <c r="O90" s="12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16"/>
      <c r="B91" s="16"/>
      <c r="C91" s="16"/>
      <c r="D91" s="16"/>
      <c r="E91" s="27"/>
      <c r="F91" s="77" t="s">
        <v>111</v>
      </c>
      <c r="G91" s="78"/>
      <c r="H91" s="13">
        <f>H89+H90</f>
        <v>59122.037499999999</v>
      </c>
      <c r="I91" s="20"/>
      <c r="J91" s="79"/>
      <c r="K91" s="22"/>
      <c r="L91" s="22"/>
      <c r="M91" s="7"/>
      <c r="N91" s="126"/>
      <c r="O91" s="12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16"/>
      <c r="B92" s="16"/>
      <c r="C92" s="16"/>
      <c r="D92" s="16"/>
      <c r="E92" s="27"/>
      <c r="F92" s="124" t="s">
        <v>113</v>
      </c>
      <c r="G92" s="82">
        <v>0.06</v>
      </c>
      <c r="H92" s="13">
        <f>H91*G92</f>
        <v>3547.3222499999997</v>
      </c>
      <c r="I92" s="83"/>
      <c r="J92" s="80"/>
      <c r="K92" s="81" t="s">
        <v>112</v>
      </c>
      <c r="L92" s="111" t="s">
        <v>131</v>
      </c>
      <c r="M92" s="7"/>
      <c r="N92" s="135"/>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16"/>
      <c r="B93" s="16"/>
      <c r="C93" s="16"/>
      <c r="D93" s="16"/>
      <c r="E93" s="27"/>
      <c r="F93" s="4" t="s">
        <v>115</v>
      </c>
      <c r="G93" s="77"/>
      <c r="H93" s="13">
        <f>H91+H92</f>
        <v>62669.359749999996</v>
      </c>
      <c r="I93" s="80"/>
      <c r="J93" s="80" t="s">
        <v>114</v>
      </c>
      <c r="K93" s="6">
        <f>+H17</f>
        <v>0</v>
      </c>
      <c r="L93" s="112"/>
      <c r="M93" s="135"/>
      <c r="N93" s="7"/>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16"/>
      <c r="B94" s="16"/>
      <c r="C94" s="16"/>
      <c r="D94" s="16"/>
      <c r="E94" s="16"/>
      <c r="F94" s="124" t="s">
        <v>117</v>
      </c>
      <c r="G94" s="82">
        <v>0.2</v>
      </c>
      <c r="H94" s="13">
        <f>H93*G94</f>
        <v>12533.871950000001</v>
      </c>
      <c r="I94" s="80"/>
      <c r="J94" s="80" t="s">
        <v>116</v>
      </c>
      <c r="K94" s="6">
        <f>H44</f>
        <v>40953.549999999996</v>
      </c>
      <c r="L94" s="112"/>
      <c r="M94" s="135"/>
      <c r="N94" s="7"/>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16"/>
      <c r="B95" s="16"/>
      <c r="C95" s="16"/>
      <c r="D95" s="16"/>
      <c r="E95" s="16"/>
      <c r="F95" s="124" t="s">
        <v>119</v>
      </c>
      <c r="G95" s="74"/>
      <c r="H95" s="85">
        <f>H93+H94</f>
        <v>75203.231700000004</v>
      </c>
      <c r="I95" s="13"/>
      <c r="J95" s="80" t="s">
        <v>118</v>
      </c>
      <c r="K95" s="6">
        <f>H59-H46</f>
        <v>43478.8822</v>
      </c>
      <c r="L95" s="112"/>
      <c r="M95" s="84" t="s">
        <v>127</v>
      </c>
      <c r="N95" s="7"/>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16"/>
      <c r="B96" s="16"/>
      <c r="C96" s="16"/>
      <c r="D96" s="16"/>
      <c r="E96" s="16"/>
      <c r="F96" s="124" t="s">
        <v>125</v>
      </c>
      <c r="G96" s="87"/>
      <c r="H96" s="97">
        <f>'MAT (19)'!H124</f>
        <v>203459.92471200001</v>
      </c>
      <c r="I96" s="88" t="s">
        <v>120</v>
      </c>
      <c r="J96" s="86" t="s">
        <v>56</v>
      </c>
      <c r="K96" s="6">
        <f>SUM(K93:K95)</f>
        <v>84432.432199999996</v>
      </c>
      <c r="L96" s="113">
        <f>H95-H94</f>
        <v>62669.359750000003</v>
      </c>
      <c r="M96" s="114">
        <f>+(L96-K96)*0.3</f>
        <v>-6528.9217349999972</v>
      </c>
      <c r="N96" s="7"/>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16"/>
      <c r="B97" s="16" t="s">
        <v>121</v>
      </c>
      <c r="C97" s="16"/>
      <c r="D97" s="16"/>
      <c r="E97" s="16"/>
      <c r="F97" s="124" t="s">
        <v>126</v>
      </c>
      <c r="G97" s="90"/>
      <c r="H97" s="98">
        <f>H95+H96</f>
        <v>278663.15641200001</v>
      </c>
      <c r="I97" s="13"/>
      <c r="J97" s="89">
        <f>H95/H89</f>
        <v>1.59</v>
      </c>
      <c r="K97" s="7"/>
      <c r="L97" s="7"/>
      <c r="M97" s="23"/>
      <c r="N97" s="7"/>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16"/>
      <c r="B98" s="139" t="s">
        <v>122</v>
      </c>
      <c r="C98" s="139" t="s">
        <v>123</v>
      </c>
      <c r="D98" s="140" t="s">
        <v>124</v>
      </c>
      <c r="E98" s="132"/>
      <c r="F98" s="7"/>
      <c r="G98" s="92"/>
      <c r="H98" s="9"/>
      <c r="I98" s="7"/>
      <c r="J98" s="7"/>
      <c r="K98" s="7"/>
      <c r="L98" s="7"/>
      <c r="M98" s="9"/>
      <c r="N98" s="91"/>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16"/>
      <c r="B99" s="141">
        <v>0.27500000000000002</v>
      </c>
      <c r="C99" s="141">
        <v>0.05</v>
      </c>
      <c r="D99" s="141">
        <f>B99+C99</f>
        <v>0.32500000000000001</v>
      </c>
      <c r="E99" s="16"/>
      <c r="F99" s="92"/>
      <c r="G99" s="93"/>
      <c r="H99" s="9"/>
      <c r="I99" s="7"/>
      <c r="J99" s="7"/>
      <c r="K99" s="7"/>
      <c r="L99" s="7"/>
      <c r="M99" s="9"/>
      <c r="N99" s="7"/>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16"/>
      <c r="B100" s="16"/>
      <c r="C100" s="16"/>
      <c r="D100" s="16"/>
      <c r="E100" s="16"/>
      <c r="F100" s="23"/>
      <c r="G100" s="94"/>
      <c r="H100" s="93"/>
      <c r="I100" s="27"/>
      <c r="J100" s="7"/>
      <c r="K100" s="7"/>
      <c r="L100" s="7"/>
      <c r="M100" s="7"/>
      <c r="N100" s="7"/>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1"/>
      <c r="B101" s="1"/>
      <c r="C101" s="1"/>
      <c r="D101" s="1"/>
      <c r="E101" s="1"/>
      <c r="F101" s="23"/>
      <c r="G101" s="94"/>
      <c r="H101" s="93"/>
      <c r="I101" s="95"/>
      <c r="J101" s="18"/>
      <c r="K101" s="18"/>
      <c r="L101" s="18"/>
      <c r="M101" s="18"/>
      <c r="N101" s="18"/>
      <c r="O101" s="1"/>
      <c r="P101" s="1"/>
      <c r="Q101" s="1"/>
      <c r="R101" s="1"/>
      <c r="S101" s="1"/>
      <c r="T101" s="1"/>
      <c r="U101" s="1"/>
      <c r="V101" s="1"/>
      <c r="W101" s="1"/>
      <c r="X101" s="1"/>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1"/>
      <c r="B102" s="1"/>
      <c r="C102" s="1"/>
      <c r="D102" s="1"/>
      <c r="E102" s="1"/>
      <c r="F102" s="23"/>
      <c r="G102" s="76"/>
      <c r="H102" s="76"/>
      <c r="I102" s="18"/>
      <c r="J102" s="18"/>
      <c r="K102" s="18"/>
      <c r="L102" s="18"/>
      <c r="M102" s="18"/>
      <c r="N102" s="18"/>
      <c r="O102" s="1"/>
      <c r="P102" s="1"/>
      <c r="Q102" s="1"/>
      <c r="R102" s="1"/>
      <c r="S102" s="1"/>
      <c r="T102" s="1"/>
      <c r="U102" s="1"/>
      <c r="V102" s="1"/>
      <c r="W102" s="1"/>
      <c r="X102" s="1"/>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1"/>
      <c r="B103" s="1"/>
      <c r="C103" s="1"/>
      <c r="D103" s="1"/>
      <c r="E103" s="1"/>
      <c r="F103" s="23"/>
      <c r="G103" s="5"/>
      <c r="H103" s="1"/>
      <c r="I103" s="1"/>
      <c r="J103" s="18"/>
      <c r="K103" s="18"/>
      <c r="L103" s="18"/>
      <c r="M103" s="18"/>
      <c r="N103" s="18"/>
      <c r="O103" s="1"/>
      <c r="P103" s="1"/>
      <c r="Q103" s="1"/>
      <c r="R103" s="1"/>
      <c r="S103" s="1"/>
      <c r="T103" s="1"/>
      <c r="U103" s="1"/>
      <c r="V103" s="1"/>
      <c r="W103" s="1"/>
      <c r="X103" s="1"/>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1"/>
      <c r="B104" s="1"/>
      <c r="C104" s="1"/>
      <c r="D104" s="1"/>
      <c r="E104" s="1"/>
      <c r="F104" s="1"/>
      <c r="G104" s="18"/>
      <c r="H104" s="41"/>
      <c r="I104" s="1"/>
      <c r="J104" s="1"/>
      <c r="K104" s="1"/>
      <c r="L104" s="1"/>
      <c r="M104" s="1"/>
      <c r="N104" s="1"/>
      <c r="O104" s="1"/>
      <c r="P104" s="1"/>
      <c r="Q104" s="1"/>
      <c r="R104" s="1"/>
      <c r="S104" s="1"/>
      <c r="T104" s="1"/>
      <c r="U104" s="1"/>
      <c r="V104" s="1"/>
      <c r="W104" s="1"/>
      <c r="X104" s="1"/>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1"/>
      <c r="B105" s="1"/>
      <c r="C105" s="96"/>
      <c r="D105" s="1"/>
      <c r="E105" s="1"/>
      <c r="F105" s="1"/>
      <c r="G105" s="1"/>
      <c r="H105" s="1"/>
      <c r="I105" s="1"/>
      <c r="J105" s="1"/>
      <c r="K105" s="1"/>
      <c r="L105" s="1"/>
      <c r="M105" s="1"/>
      <c r="N105" s="1"/>
      <c r="O105" s="1"/>
      <c r="P105" s="1"/>
      <c r="Q105" s="1"/>
      <c r="R105" s="1"/>
      <c r="S105" s="1"/>
      <c r="T105" s="1"/>
      <c r="U105" s="1"/>
      <c r="V105" s="1"/>
      <c r="W105" s="1"/>
      <c r="X105" s="1"/>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1"/>
      <c r="B106" s="1"/>
      <c r="C106" s="96"/>
      <c r="D106" s="1"/>
      <c r="E106" s="1"/>
      <c r="F106" s="1"/>
      <c r="G106" s="18"/>
      <c r="H106" s="41"/>
      <c r="I106" s="1"/>
      <c r="J106" s="1"/>
      <c r="K106" s="1"/>
      <c r="L106" s="1"/>
      <c r="M106" s="1"/>
      <c r="N106" s="1"/>
      <c r="O106" s="1"/>
      <c r="P106" s="1"/>
      <c r="Q106" s="1"/>
      <c r="R106" s="1"/>
      <c r="S106" s="1"/>
      <c r="T106" s="1"/>
      <c r="U106" s="1"/>
      <c r="V106" s="1"/>
      <c r="W106" s="1"/>
      <c r="X106" s="1"/>
      <c r="Y106" s="1"/>
      <c r="Z106" s="120"/>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row>
    <row r="107" spans="1:72" ht="15.75">
      <c r="A107" s="1"/>
      <c r="B107" s="1"/>
      <c r="C107" s="96"/>
      <c r="D107" s="1"/>
      <c r="E107" s="1"/>
      <c r="F107" s="1"/>
      <c r="G107" s="1"/>
      <c r="H107" s="1"/>
      <c r="I107" s="1"/>
      <c r="J107" s="1"/>
      <c r="K107" s="1"/>
      <c r="L107" s="1"/>
      <c r="M107" s="1"/>
      <c r="N107" s="1"/>
      <c r="O107" s="1"/>
      <c r="P107" s="1"/>
      <c r="Q107" s="1"/>
      <c r="R107" s="1"/>
      <c r="S107" s="1"/>
      <c r="T107" s="1"/>
      <c r="U107" s="1"/>
      <c r="V107" s="1"/>
      <c r="W107" s="1"/>
      <c r="X107" s="1"/>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1"/>
      <c r="B108" s="1"/>
      <c r="C108" s="96"/>
      <c r="D108" s="1"/>
      <c r="E108" s="1"/>
      <c r="F108" s="1"/>
      <c r="G108" s="1"/>
      <c r="H108" s="1"/>
      <c r="I108" s="1"/>
      <c r="J108" s="1"/>
      <c r="K108" s="1"/>
      <c r="L108" s="1"/>
      <c r="M108" s="1"/>
      <c r="N108" s="1"/>
      <c r="O108" s="1"/>
      <c r="P108" s="1"/>
      <c r="Q108" s="1"/>
      <c r="R108" s="1"/>
      <c r="S108" s="1"/>
      <c r="T108" s="1"/>
      <c r="U108" s="1"/>
      <c r="V108" s="1"/>
      <c r="W108" s="1"/>
      <c r="X108" s="1"/>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1"/>
      <c r="B109" s="1"/>
      <c r="C109" s="40"/>
      <c r="D109" s="96"/>
      <c r="E109" s="96"/>
      <c r="F109" s="1"/>
      <c r="G109" s="1"/>
      <c r="H109" s="1"/>
      <c r="I109" s="1"/>
      <c r="J109" s="1"/>
      <c r="K109" s="1"/>
      <c r="L109" s="1"/>
      <c r="M109" s="1"/>
      <c r="N109" s="1"/>
      <c r="O109" s="1"/>
      <c r="P109" s="1"/>
      <c r="Q109" s="1"/>
      <c r="R109" s="1"/>
      <c r="S109" s="1"/>
      <c r="T109" s="1"/>
      <c r="U109" s="1"/>
      <c r="V109" s="1"/>
      <c r="W109" s="1"/>
      <c r="X109" s="1"/>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1"/>
      <c r="B110" s="96"/>
      <c r="C110" s="1"/>
      <c r="D110" s="1"/>
      <c r="E110" s="1"/>
      <c r="F110" s="1"/>
      <c r="G110" s="1"/>
      <c r="H110" s="1"/>
      <c r="I110" s="1"/>
      <c r="J110" s="1"/>
      <c r="K110" s="1"/>
      <c r="L110" s="1"/>
      <c r="M110" s="1"/>
      <c r="N110" s="1"/>
      <c r="O110" s="1"/>
      <c r="P110" s="1"/>
      <c r="Q110" s="1"/>
      <c r="R110" s="1"/>
      <c r="S110" s="1"/>
      <c r="T110" s="1"/>
      <c r="U110" s="1"/>
      <c r="V110" s="1"/>
      <c r="W110" s="1"/>
      <c r="X110" s="1"/>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1"/>
      <c r="B111" s="96"/>
      <c r="C111" s="1"/>
      <c r="D111" s="1"/>
      <c r="E111" s="1"/>
      <c r="F111" s="1"/>
      <c r="G111" s="1"/>
      <c r="H111" s="1"/>
      <c r="I111" s="1"/>
      <c r="J111" s="1"/>
      <c r="K111" s="1"/>
      <c r="L111" s="1"/>
      <c r="M111" s="1"/>
      <c r="N111" s="1"/>
      <c r="O111" s="1"/>
      <c r="P111" s="1"/>
      <c r="Q111" s="1"/>
      <c r="R111" s="1"/>
      <c r="S111" s="1"/>
      <c r="T111" s="1"/>
      <c r="U111" s="1"/>
      <c r="V111" s="1"/>
      <c r="W111" s="1"/>
      <c r="X111" s="1"/>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5.75">
      <c r="A112" s="1"/>
      <c r="B112" s="96"/>
      <c r="C112" s="96"/>
      <c r="D112" s="96"/>
      <c r="E112" s="96"/>
      <c r="F112" s="1"/>
      <c r="G112" s="1"/>
      <c r="H112" s="1"/>
      <c r="I112" s="1"/>
      <c r="J112" s="1"/>
      <c r="K112" s="1"/>
      <c r="L112" s="1"/>
      <c r="M112" s="1"/>
      <c r="N112" s="1"/>
      <c r="O112" s="1"/>
      <c r="P112" s="1"/>
      <c r="Q112" s="1"/>
      <c r="R112" s="1"/>
      <c r="S112" s="1"/>
      <c r="T112" s="1"/>
      <c r="U112" s="1"/>
      <c r="V112" s="1"/>
      <c r="W112" s="1"/>
      <c r="X112" s="1"/>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5.75">
      <c r="A113" s="1"/>
      <c r="B113" s="1"/>
      <c r="C113" s="1"/>
      <c r="D113" s="1"/>
      <c r="E113" s="1"/>
      <c r="F113" s="96"/>
      <c r="G113" s="72"/>
      <c r="H113" s="1"/>
      <c r="I113" s="1"/>
      <c r="J113" s="1"/>
      <c r="K113" s="1"/>
      <c r="L113" s="1"/>
      <c r="M113" s="1"/>
      <c r="N113" s="1"/>
      <c r="O113" s="1"/>
      <c r="P113" s="1"/>
      <c r="Q113" s="1"/>
      <c r="R113" s="1"/>
      <c r="S113" s="1"/>
      <c r="T113" s="1"/>
      <c r="U113" s="1"/>
      <c r="V113" s="1"/>
      <c r="W113" s="1"/>
      <c r="X113" s="1"/>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
      <c r="B118" s="1"/>
      <c r="C118" s="1"/>
      <c r="D118" s="1"/>
      <c r="E118" s="1"/>
      <c r="F118" s="1"/>
      <c r="G118" s="1"/>
      <c r="H118" s="1"/>
      <c r="I118" s="1"/>
      <c r="J118" s="1"/>
      <c r="K118" s="1"/>
      <c r="L118" s="1"/>
      <c r="O118" s="1"/>
      <c r="P118" s="1"/>
      <c r="Q118" s="1"/>
      <c r="R118" s="1"/>
      <c r="S118" s="1"/>
      <c r="T118" s="1"/>
      <c r="U118" s="1"/>
      <c r="V118" s="1"/>
      <c r="W118" s="1"/>
      <c r="X118" s="1"/>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F119" s="1"/>
      <c r="G119" s="1"/>
      <c r="H119" s="1"/>
      <c r="I119" s="1"/>
      <c r="J119" s="1"/>
      <c r="K119" s="1"/>
      <c r="L119" s="1"/>
      <c r="O119" s="1"/>
      <c r="P119" s="1"/>
      <c r="Q119" s="1"/>
      <c r="R119" s="1"/>
      <c r="S119" s="1"/>
      <c r="T119" s="1"/>
      <c r="U119" s="1"/>
      <c r="V119" s="1"/>
      <c r="W119" s="1"/>
      <c r="X119" s="1"/>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J120" s="1"/>
      <c r="K120" s="1"/>
      <c r="L120" s="1"/>
      <c r="M120" s="1"/>
      <c r="N120" s="1"/>
      <c r="O120" s="1"/>
      <c r="P120" s="1"/>
      <c r="Q120" s="1"/>
      <c r="R120" s="1"/>
      <c r="S120" s="1"/>
      <c r="T120" s="1"/>
      <c r="U120" s="1"/>
      <c r="V120" s="1"/>
      <c r="W120" s="1"/>
      <c r="X120" s="1"/>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sheetData>
  <mergeCells count="78">
    <mergeCell ref="A15:D15"/>
    <mergeCell ref="A1:H1"/>
    <mergeCell ref="A2:H2"/>
    <mergeCell ref="B5:J5"/>
    <mergeCell ref="A8:D8"/>
    <mergeCell ref="J8:M8"/>
    <mergeCell ref="A9:D9"/>
    <mergeCell ref="A10:D10"/>
    <mergeCell ref="A11:D11"/>
    <mergeCell ref="A12:D12"/>
    <mergeCell ref="A13:D13"/>
    <mergeCell ref="A14:D14"/>
    <mergeCell ref="A28:D28"/>
    <mergeCell ref="A16:D16"/>
    <mergeCell ref="O19:U19"/>
    <mergeCell ref="V19:X19"/>
    <mergeCell ref="A20:D20"/>
    <mergeCell ref="A21:D21"/>
    <mergeCell ref="A22:D22"/>
    <mergeCell ref="A23:D23"/>
    <mergeCell ref="A24:D24"/>
    <mergeCell ref="A25:D25"/>
    <mergeCell ref="A26:D26"/>
    <mergeCell ref="A27:D27"/>
    <mergeCell ref="A41:D41"/>
    <mergeCell ref="A29:D29"/>
    <mergeCell ref="A30:D30"/>
    <mergeCell ref="A31:D31"/>
    <mergeCell ref="A32:D32"/>
    <mergeCell ref="A33:D33"/>
    <mergeCell ref="A34:D34"/>
    <mergeCell ref="A35:D35"/>
    <mergeCell ref="A36:D36"/>
    <mergeCell ref="A38:D38"/>
    <mergeCell ref="A39:D39"/>
    <mergeCell ref="A40:D40"/>
    <mergeCell ref="A57:D57"/>
    <mergeCell ref="A42:D42"/>
    <mergeCell ref="A43:D43"/>
    <mergeCell ref="A46:D46"/>
    <mergeCell ref="A49:D49"/>
    <mergeCell ref="A50:D50"/>
    <mergeCell ref="A51:D51"/>
    <mergeCell ref="A52:D52"/>
    <mergeCell ref="A53:D53"/>
    <mergeCell ref="A54:D54"/>
    <mergeCell ref="A55:D55"/>
    <mergeCell ref="A56:D56"/>
    <mergeCell ref="A72:D72"/>
    <mergeCell ref="A61:D61"/>
    <mergeCell ref="A62:D62"/>
    <mergeCell ref="A63:D63"/>
    <mergeCell ref="A64:D64"/>
    <mergeCell ref="A65:D65"/>
    <mergeCell ref="A66:D66"/>
    <mergeCell ref="A67:D67"/>
    <mergeCell ref="A68:D68"/>
    <mergeCell ref="A69:D69"/>
    <mergeCell ref="A70:D70"/>
    <mergeCell ref="A71:D71"/>
    <mergeCell ref="A84:D84"/>
    <mergeCell ref="A73:D73"/>
    <mergeCell ref="A74:D74"/>
    <mergeCell ref="A75:D75"/>
    <mergeCell ref="A76:D76"/>
    <mergeCell ref="A77:D77"/>
    <mergeCell ref="A78:D78"/>
    <mergeCell ref="A79:D79"/>
    <mergeCell ref="A80:D80"/>
    <mergeCell ref="A81:D81"/>
    <mergeCell ref="A82:D82"/>
    <mergeCell ref="A83:D83"/>
    <mergeCell ref="A85:D85"/>
    <mergeCell ref="I88:I89"/>
    <mergeCell ref="J88:J89"/>
    <mergeCell ref="K88:K89"/>
    <mergeCell ref="N88:N89"/>
    <mergeCell ref="F89:G89"/>
  </mergeCells>
  <pageMargins left="0.7" right="0.7" top="0.75" bottom="0.75" header="0.3" footer="0.3"/>
  <pageSetup paperSize="9" scale="29" fitToWidth="0" orientation="landscape" horizontalDpi="300" verticalDpi="300" r:id="rId1"/>
  <rowBreaks count="1" manualBreakCount="1">
    <brk id="99" max="16383"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F264D-A24B-418C-9EA1-AABA23949929}">
  <sheetPr>
    <pageSetUpPr fitToPage="1"/>
  </sheetPr>
  <dimension ref="A1:BT147"/>
  <sheetViews>
    <sheetView view="pageBreakPreview" topLeftCell="A91" zoomScale="87" zoomScaleNormal="70" zoomScaleSheetLayoutView="87" workbookViewId="0">
      <selection activeCell="I31" sqref="I31"/>
    </sheetView>
  </sheetViews>
  <sheetFormatPr baseColWidth="10" defaultColWidth="10.7109375" defaultRowHeight="15"/>
  <cols>
    <col min="3" max="3" width="11.42578125" customWidth="1"/>
    <col min="4" max="4" width="21.7109375" bestFit="1" customWidth="1"/>
    <col min="5" max="6" width="11.42578125" customWidth="1"/>
    <col min="7" max="7" width="13.42578125" customWidth="1"/>
    <col min="8" max="8" width="15.42578125" customWidth="1"/>
    <col min="10" max="10" width="13" customWidth="1"/>
    <col min="11" max="12" width="13.42578125" customWidth="1"/>
    <col min="13" max="13" width="12.42578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137</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184</v>
      </c>
      <c r="B9" s="274"/>
      <c r="C9" s="274"/>
      <c r="D9" s="275"/>
      <c r="E9" s="4" t="s">
        <v>11</v>
      </c>
      <c r="F9" s="129">
        <v>6</v>
      </c>
      <c r="G9" s="129">
        <v>2540.0100000000002</v>
      </c>
      <c r="H9" s="148">
        <f>G9*F9</f>
        <v>15240.060000000001</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66" t="s">
        <v>185</v>
      </c>
      <c r="B10" s="267"/>
      <c r="C10" s="267"/>
      <c r="D10" s="268"/>
      <c r="E10" s="4" t="s">
        <v>11</v>
      </c>
      <c r="F10" s="129">
        <v>6</v>
      </c>
      <c r="G10" s="129">
        <v>1001</v>
      </c>
      <c r="H10" s="148">
        <f t="shared" ref="H10:H29" si="0">G10*F10</f>
        <v>6006</v>
      </c>
      <c r="I10" s="38"/>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66" t="s">
        <v>186</v>
      </c>
      <c r="B11" s="267"/>
      <c r="C11" s="267"/>
      <c r="D11" s="268"/>
      <c r="E11" s="4" t="s">
        <v>11</v>
      </c>
      <c r="F11" s="129">
        <v>4</v>
      </c>
      <c r="G11" s="129">
        <v>450.5</v>
      </c>
      <c r="H11" s="148">
        <f t="shared" si="0"/>
        <v>1802</v>
      </c>
      <c r="I11" s="38"/>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66" t="s">
        <v>187</v>
      </c>
      <c r="B12" s="267"/>
      <c r="C12" s="267"/>
      <c r="D12" s="268"/>
      <c r="E12" s="4" t="s">
        <v>11</v>
      </c>
      <c r="F12" s="129">
        <v>4</v>
      </c>
      <c r="G12" s="129">
        <v>136.52000000000001</v>
      </c>
      <c r="H12" s="148">
        <f t="shared" si="0"/>
        <v>546.08000000000004</v>
      </c>
      <c r="I12" s="38"/>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66" t="s">
        <v>188</v>
      </c>
      <c r="B13" s="267"/>
      <c r="C13" s="267"/>
      <c r="D13" s="268"/>
      <c r="E13" s="4" t="s">
        <v>11</v>
      </c>
      <c r="F13" s="129">
        <v>2</v>
      </c>
      <c r="G13" s="129">
        <v>620.97</v>
      </c>
      <c r="H13" s="148">
        <f t="shared" si="0"/>
        <v>1241.94</v>
      </c>
      <c r="I13" s="38"/>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66" t="s">
        <v>189</v>
      </c>
      <c r="B14" s="267"/>
      <c r="C14" s="267"/>
      <c r="D14" s="268"/>
      <c r="E14" s="4" t="s">
        <v>11</v>
      </c>
      <c r="F14" s="129">
        <v>6</v>
      </c>
      <c r="G14" s="129">
        <v>382.32</v>
      </c>
      <c r="H14" s="148">
        <f t="shared" si="0"/>
        <v>2293.92</v>
      </c>
      <c r="I14" s="38"/>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66" t="s">
        <v>190</v>
      </c>
      <c r="B15" s="267"/>
      <c r="C15" s="267"/>
      <c r="D15" s="268"/>
      <c r="E15" s="4" t="s">
        <v>11</v>
      </c>
      <c r="F15" s="129">
        <v>6</v>
      </c>
      <c r="G15" s="129">
        <v>200</v>
      </c>
      <c r="H15" s="148">
        <f t="shared" si="0"/>
        <v>1200</v>
      </c>
      <c r="I15" s="38"/>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t="s">
        <v>191</v>
      </c>
      <c r="B16" s="267"/>
      <c r="C16" s="267"/>
      <c r="D16" s="268"/>
      <c r="E16" s="4" t="s">
        <v>11</v>
      </c>
      <c r="F16" s="129">
        <v>6</v>
      </c>
      <c r="G16" s="129">
        <v>70</v>
      </c>
      <c r="H16" s="148">
        <f t="shared" si="0"/>
        <v>420</v>
      </c>
      <c r="I16" s="38"/>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266" t="s">
        <v>192</v>
      </c>
      <c r="B17" s="267"/>
      <c r="C17" s="267"/>
      <c r="D17" s="268"/>
      <c r="E17" s="4" t="s">
        <v>11</v>
      </c>
      <c r="F17" s="129">
        <v>2</v>
      </c>
      <c r="G17" s="129">
        <v>467.05</v>
      </c>
      <c r="H17" s="148">
        <f t="shared" si="0"/>
        <v>934.1</v>
      </c>
      <c r="I17" s="38"/>
      <c r="J17" s="16"/>
      <c r="K17" s="139"/>
      <c r="L17" s="139"/>
      <c r="M17" s="139"/>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2" t="s">
        <v>203</v>
      </c>
      <c r="B18" s="267"/>
      <c r="C18" s="267"/>
      <c r="D18" s="268"/>
      <c r="E18" s="4" t="s">
        <v>11</v>
      </c>
      <c r="F18" s="129">
        <v>80</v>
      </c>
      <c r="G18" s="129">
        <v>495.41</v>
      </c>
      <c r="H18" s="148">
        <f t="shared" si="0"/>
        <v>39632.800000000003</v>
      </c>
      <c r="I18" s="38"/>
      <c r="J18" s="16"/>
      <c r="K18" s="139"/>
      <c r="L18" s="139"/>
      <c r="M18" s="139"/>
      <c r="N18" s="139"/>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266" t="s">
        <v>193</v>
      </c>
      <c r="B19" s="267"/>
      <c r="C19" s="267"/>
      <c r="D19" s="268"/>
      <c r="E19" s="4" t="s">
        <v>11</v>
      </c>
      <c r="F19" s="129">
        <v>4</v>
      </c>
      <c r="G19" s="129">
        <v>212.43</v>
      </c>
      <c r="H19" s="148">
        <f t="shared" si="0"/>
        <v>849.72</v>
      </c>
      <c r="I19" s="38"/>
      <c r="J19" s="16"/>
      <c r="K19" s="139"/>
      <c r="L19" s="139"/>
      <c r="M19" s="139"/>
      <c r="N19" s="139"/>
      <c r="O19" s="16"/>
      <c r="P19" s="16"/>
      <c r="Q19" s="16"/>
      <c r="R19" s="16"/>
      <c r="S19" s="16"/>
      <c r="T19" s="16"/>
      <c r="U19" s="16"/>
      <c r="V19" s="16"/>
      <c r="W19" s="16"/>
      <c r="X19" s="16"/>
      <c r="Y19" s="1"/>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15.75">
      <c r="A20" s="266" t="s">
        <v>205</v>
      </c>
      <c r="B20" s="267"/>
      <c r="C20" s="267"/>
      <c r="D20" s="268"/>
      <c r="E20" s="4" t="s">
        <v>11</v>
      </c>
      <c r="F20" s="129">
        <v>40</v>
      </c>
      <c r="G20" s="129">
        <v>15</v>
      </c>
      <c r="H20" s="148">
        <f t="shared" si="0"/>
        <v>600</v>
      </c>
      <c r="I20" s="38"/>
      <c r="J20" s="16"/>
      <c r="K20" s="139"/>
      <c r="L20" s="139"/>
      <c r="M20" s="139"/>
      <c r="N20" s="139"/>
      <c r="O20" s="16"/>
      <c r="P20" s="16"/>
      <c r="Q20" s="16"/>
      <c r="R20" s="16"/>
      <c r="S20" s="16"/>
      <c r="T20" s="16"/>
      <c r="U20" s="16"/>
      <c r="V20" s="16"/>
      <c r="W20" s="16"/>
      <c r="X20" s="16"/>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66" t="s">
        <v>206</v>
      </c>
      <c r="B21" s="267"/>
      <c r="C21" s="267"/>
      <c r="D21" s="268"/>
      <c r="E21" s="4" t="s">
        <v>11</v>
      </c>
      <c r="F21" s="129">
        <v>40</v>
      </c>
      <c r="G21" s="129">
        <v>15</v>
      </c>
      <c r="H21" s="148">
        <f t="shared" si="0"/>
        <v>600</v>
      </c>
      <c r="I21" s="38"/>
      <c r="J21" s="16"/>
      <c r="K21" s="139"/>
      <c r="L21" s="139"/>
      <c r="M21" s="139"/>
      <c r="N21" s="139"/>
      <c r="O21" s="16"/>
      <c r="P21" s="16"/>
      <c r="Q21" s="16"/>
      <c r="R21" s="16"/>
      <c r="S21" s="16"/>
      <c r="T21" s="16"/>
      <c r="U21" s="16"/>
      <c r="V21" s="16"/>
      <c r="W21" s="16"/>
      <c r="X21" s="16"/>
      <c r="Y21" s="1"/>
      <c r="Z21" s="120"/>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row>
    <row r="22" spans="1:72" ht="15.75">
      <c r="A22" s="266" t="s">
        <v>194</v>
      </c>
      <c r="B22" s="267"/>
      <c r="C22" s="267"/>
      <c r="D22" s="268"/>
      <c r="E22" s="4" t="s">
        <v>11</v>
      </c>
      <c r="F22" s="129">
        <v>2</v>
      </c>
      <c r="G22" s="129">
        <v>698.25</v>
      </c>
      <c r="H22" s="148">
        <f t="shared" si="0"/>
        <v>1396.5</v>
      </c>
      <c r="I22" s="134"/>
      <c r="J22" s="16"/>
      <c r="K22" s="139"/>
      <c r="L22" s="139"/>
      <c r="M22" s="139"/>
      <c r="N22" s="139"/>
      <c r="O22" s="16"/>
      <c r="P22" s="16"/>
      <c r="Q22" s="16"/>
      <c r="R22" s="16"/>
      <c r="S22" s="16"/>
      <c r="T22" s="16"/>
      <c r="U22" s="16"/>
      <c r="V22" s="16"/>
      <c r="W22" s="16"/>
      <c r="X22" s="16"/>
      <c r="Y22" s="1"/>
      <c r="Z22" s="120"/>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row>
    <row r="23" spans="1:72" ht="15.75">
      <c r="A23" s="266" t="s">
        <v>204</v>
      </c>
      <c r="B23" s="267"/>
      <c r="C23" s="267"/>
      <c r="D23" s="268"/>
      <c r="E23" s="4" t="s">
        <v>183</v>
      </c>
      <c r="F23" s="129">
        <v>1</v>
      </c>
      <c r="G23" s="129">
        <v>500</v>
      </c>
      <c r="H23" s="148">
        <f t="shared" si="0"/>
        <v>500</v>
      </c>
      <c r="I23" s="134"/>
      <c r="J23" s="16"/>
      <c r="K23" s="139"/>
      <c r="L23" s="139"/>
      <c r="M23" s="139"/>
      <c r="N23" s="139"/>
      <c r="O23" s="16"/>
      <c r="P23" s="16"/>
      <c r="Q23" s="16"/>
      <c r="R23" s="16"/>
      <c r="S23" s="16"/>
      <c r="T23" s="16"/>
      <c r="U23" s="16"/>
      <c r="V23" s="16"/>
      <c r="W23" s="16"/>
      <c r="X23" s="16"/>
      <c r="Y23" s="1"/>
      <c r="Z23" s="120"/>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row>
    <row r="24" spans="1:72" ht="15.75">
      <c r="A24" s="266" t="s">
        <v>195</v>
      </c>
      <c r="B24" s="267"/>
      <c r="C24" s="267"/>
      <c r="D24" s="268"/>
      <c r="E24" s="4" t="s">
        <v>11</v>
      </c>
      <c r="F24" s="129">
        <v>1</v>
      </c>
      <c r="G24" s="129">
        <v>160.08000000000001</v>
      </c>
      <c r="H24" s="148">
        <f t="shared" si="0"/>
        <v>160.08000000000001</v>
      </c>
      <c r="I24" s="134"/>
      <c r="J24" s="16"/>
      <c r="K24" s="139"/>
      <c r="L24" s="139"/>
      <c r="M24" s="139"/>
      <c r="N24" s="139"/>
      <c r="O24" s="16"/>
      <c r="P24" s="16"/>
      <c r="Q24" s="16"/>
      <c r="R24" s="16"/>
      <c r="S24" s="16"/>
      <c r="T24" s="16"/>
      <c r="U24" s="16"/>
      <c r="V24" s="16"/>
      <c r="W24" s="16"/>
      <c r="X24" s="16"/>
      <c r="Y24" s="1"/>
      <c r="Z24" s="120"/>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row>
    <row r="25" spans="1:72" ht="15.75">
      <c r="A25" s="266" t="s">
        <v>197</v>
      </c>
      <c r="B25" s="267"/>
      <c r="C25" s="267"/>
      <c r="D25" s="268"/>
      <c r="E25" s="4" t="s">
        <v>196</v>
      </c>
      <c r="F25" s="129">
        <v>1</v>
      </c>
      <c r="G25" s="129">
        <v>12.63</v>
      </c>
      <c r="H25" s="148">
        <f t="shared" si="0"/>
        <v>12.63</v>
      </c>
      <c r="I25" s="134"/>
      <c r="J25" s="16"/>
      <c r="K25" s="139"/>
      <c r="L25" s="280" t="s">
        <v>158</v>
      </c>
      <c r="M25" s="280"/>
      <c r="N25" s="280"/>
      <c r="O25" s="280"/>
      <c r="P25" s="280"/>
      <c r="Q25" s="280"/>
      <c r="R25" s="16"/>
      <c r="S25" s="16"/>
      <c r="T25" s="16"/>
      <c r="U25" s="16"/>
      <c r="V25" s="16"/>
      <c r="W25" s="16"/>
      <c r="X25" s="16"/>
      <c r="Y25" s="1"/>
      <c r="Z25" s="120"/>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row>
    <row r="26" spans="1:72" ht="15.75">
      <c r="A26" s="272" t="s">
        <v>198</v>
      </c>
      <c r="B26" s="267"/>
      <c r="C26" s="267"/>
      <c r="D26" s="268"/>
      <c r="E26" s="4" t="s">
        <v>11</v>
      </c>
      <c r="F26" s="129">
        <v>1</v>
      </c>
      <c r="G26" s="129">
        <v>27.6</v>
      </c>
      <c r="H26" s="148">
        <f t="shared" si="0"/>
        <v>27.6</v>
      </c>
      <c r="I26" s="134"/>
      <c r="J26" s="16"/>
      <c r="K26" s="139"/>
      <c r="L26" s="280"/>
      <c r="M26" s="280"/>
      <c r="N26" s="280"/>
      <c r="O26" s="280"/>
      <c r="P26" s="280"/>
      <c r="Q26" s="280"/>
      <c r="R26" s="16"/>
      <c r="S26" s="16"/>
      <c r="T26" s="16"/>
      <c r="U26" s="16"/>
      <c r="V26" s="16"/>
      <c r="W26" s="16"/>
      <c r="X26" s="16"/>
      <c r="Y26" s="1"/>
      <c r="Z26" s="120"/>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row>
    <row r="27" spans="1:72" ht="15.75">
      <c r="A27" s="266" t="s">
        <v>199</v>
      </c>
      <c r="B27" s="267"/>
      <c r="C27" s="267"/>
      <c r="D27" s="268"/>
      <c r="E27" s="4" t="s">
        <v>11</v>
      </c>
      <c r="F27" s="129">
        <v>1</v>
      </c>
      <c r="G27" s="129">
        <v>70.34</v>
      </c>
      <c r="H27" s="148">
        <f t="shared" si="0"/>
        <v>70.34</v>
      </c>
      <c r="I27" s="134"/>
      <c r="J27" s="16"/>
      <c r="K27" s="139"/>
      <c r="L27" s="280"/>
      <c r="M27" s="280"/>
      <c r="N27" s="280"/>
      <c r="O27" s="280"/>
      <c r="P27" s="280"/>
      <c r="Q27" s="280"/>
      <c r="R27" s="16"/>
      <c r="S27" s="16"/>
      <c r="T27" s="16"/>
      <c r="U27" s="16"/>
      <c r="V27" s="16"/>
      <c r="W27" s="16"/>
      <c r="X27" s="16"/>
      <c r="Y27" s="1"/>
      <c r="Z27" s="120"/>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row>
    <row r="28" spans="1:72" ht="15.75">
      <c r="A28" s="266" t="s">
        <v>201</v>
      </c>
      <c r="B28" s="267"/>
      <c r="C28" s="267"/>
      <c r="D28" s="268"/>
      <c r="E28" s="4" t="s">
        <v>200</v>
      </c>
      <c r="F28" s="129">
        <v>1</v>
      </c>
      <c r="G28" s="129">
        <v>897.84</v>
      </c>
      <c r="H28" s="148">
        <f t="shared" si="0"/>
        <v>897.84</v>
      </c>
      <c r="I28" s="134"/>
      <c r="J28" s="16"/>
      <c r="K28" s="139"/>
      <c r="L28" s="280"/>
      <c r="M28" s="280"/>
      <c r="N28" s="280"/>
      <c r="O28" s="280"/>
      <c r="P28" s="280"/>
      <c r="Q28" s="280"/>
      <c r="R28" s="16"/>
      <c r="S28" s="16"/>
      <c r="T28" s="16"/>
      <c r="U28" s="16"/>
      <c r="V28" s="16"/>
      <c r="W28" s="16"/>
      <c r="X28" s="16"/>
      <c r="Y28" s="1"/>
      <c r="Z28" s="120"/>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row>
    <row r="29" spans="1:72" ht="15.75">
      <c r="A29" s="266" t="s">
        <v>202</v>
      </c>
      <c r="B29" s="267"/>
      <c r="C29" s="267"/>
      <c r="D29" s="268"/>
      <c r="E29" s="4" t="s">
        <v>11</v>
      </c>
      <c r="F29" s="129">
        <v>1</v>
      </c>
      <c r="G29" s="129">
        <v>48000</v>
      </c>
      <c r="H29" s="148">
        <f t="shared" si="0"/>
        <v>48000</v>
      </c>
      <c r="I29" s="134">
        <f>H29*1.455</f>
        <v>69840</v>
      </c>
      <c r="J29" s="16"/>
      <c r="K29" s="139"/>
      <c r="L29" s="139"/>
      <c r="M29" s="139"/>
      <c r="N29" s="139"/>
      <c r="O29" s="16"/>
      <c r="P29" s="16"/>
      <c r="Q29" s="16"/>
      <c r="R29" s="16"/>
      <c r="S29" s="16"/>
      <c r="T29" s="16"/>
      <c r="U29" s="16"/>
      <c r="V29" s="16"/>
      <c r="W29" s="16"/>
      <c r="X29" s="16"/>
      <c r="Y29" s="1"/>
      <c r="Z29" s="120"/>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row>
    <row r="30" spans="1:72" ht="15.75">
      <c r="A30" s="16"/>
      <c r="B30" s="16"/>
      <c r="C30" s="16"/>
      <c r="D30" s="16"/>
      <c r="E30" s="16"/>
      <c r="F30" s="16"/>
      <c r="G30" s="6" t="s">
        <v>12</v>
      </c>
      <c r="H30" s="6">
        <f>SUM(H9:H29)</f>
        <v>122431.61</v>
      </c>
      <c r="I30" s="134"/>
      <c r="J30" s="2"/>
      <c r="K30" s="139"/>
      <c r="L30" s="139"/>
      <c r="M30" s="143"/>
      <c r="N30" s="139"/>
      <c r="O30" s="16"/>
      <c r="P30" s="16"/>
      <c r="Q30" s="16"/>
      <c r="R30" s="16"/>
      <c r="S30" s="16"/>
      <c r="T30" s="16"/>
      <c r="U30" s="16"/>
      <c r="V30" s="16"/>
      <c r="W30" s="16"/>
      <c r="X30" s="16"/>
      <c r="Y30" s="1"/>
      <c r="Z30" s="120"/>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row>
    <row r="31" spans="1:72" ht="15.75">
      <c r="A31" s="27"/>
      <c r="B31" s="16"/>
      <c r="C31" s="16"/>
      <c r="D31" s="16"/>
      <c r="E31" s="16"/>
      <c r="F31" s="16"/>
      <c r="G31" s="16"/>
      <c r="H31" s="30"/>
      <c r="I31" s="30"/>
      <c r="J31" s="144"/>
      <c r="K31" s="144"/>
      <c r="L31" s="16"/>
      <c r="M31" s="3"/>
      <c r="N31" s="16"/>
      <c r="O31" s="16"/>
      <c r="P31" s="16"/>
      <c r="Q31" s="16"/>
      <c r="R31" s="16"/>
      <c r="S31" s="16"/>
      <c r="T31" s="16"/>
      <c r="U31" s="16"/>
      <c r="V31" s="16"/>
      <c r="W31" s="16"/>
      <c r="X31" s="16"/>
      <c r="Y31" s="1"/>
      <c r="Z31" s="120"/>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row>
    <row r="32" spans="1:72" ht="15.75">
      <c r="A32" s="3" t="s">
        <v>13</v>
      </c>
      <c r="B32" s="7"/>
      <c r="C32" s="7"/>
      <c r="D32" s="7"/>
      <c r="E32" s="7"/>
      <c r="F32" s="7"/>
      <c r="G32" s="8"/>
      <c r="H32" s="9"/>
      <c r="I32" s="9"/>
      <c r="J32" s="10"/>
      <c r="K32" s="7"/>
      <c r="L32" s="7"/>
      <c r="M32" s="7"/>
      <c r="N32" s="7"/>
      <c r="O32" s="269" t="s">
        <v>14</v>
      </c>
      <c r="P32" s="270"/>
      <c r="Q32" s="270"/>
      <c r="R32" s="270"/>
      <c r="S32" s="270"/>
      <c r="T32" s="270"/>
      <c r="U32" s="271"/>
      <c r="V32" s="263" t="s">
        <v>15</v>
      </c>
      <c r="W32" s="263"/>
      <c r="X32" s="264"/>
      <c r="Y32" s="1" t="s">
        <v>157</v>
      </c>
      <c r="Z32" s="120"/>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row>
    <row r="33" spans="1:72" ht="31.5">
      <c r="A33" s="265" t="s">
        <v>16</v>
      </c>
      <c r="B33" s="265"/>
      <c r="C33" s="265"/>
      <c r="D33" s="265"/>
      <c r="E33" s="121" t="s">
        <v>8</v>
      </c>
      <c r="F33" s="121" t="s">
        <v>9</v>
      </c>
      <c r="G33" s="121" t="s">
        <v>159</v>
      </c>
      <c r="H33" s="121" t="s">
        <v>0</v>
      </c>
      <c r="I33" s="121" t="s">
        <v>9</v>
      </c>
      <c r="J33" s="121" t="s">
        <v>17</v>
      </c>
      <c r="K33" s="121" t="s">
        <v>0</v>
      </c>
      <c r="L33" s="121" t="s">
        <v>9</v>
      </c>
      <c r="M33" s="11" t="s">
        <v>160</v>
      </c>
      <c r="N33" s="121" t="s">
        <v>0</v>
      </c>
      <c r="O33" s="121" t="s">
        <v>18</v>
      </c>
      <c r="P33" s="121" t="s">
        <v>19</v>
      </c>
      <c r="Q33" s="121" t="s">
        <v>20</v>
      </c>
      <c r="R33" s="121" t="s">
        <v>21</v>
      </c>
      <c r="S33" s="121" t="s">
        <v>22</v>
      </c>
      <c r="T33" s="121" t="s">
        <v>23</v>
      </c>
      <c r="U33" s="121" t="s">
        <v>24</v>
      </c>
      <c r="V33" s="11" t="s">
        <v>25</v>
      </c>
      <c r="W33" s="11" t="s">
        <v>24</v>
      </c>
      <c r="X33" s="11" t="s">
        <v>26</v>
      </c>
      <c r="Y33" s="1"/>
      <c r="Z33" s="120"/>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row>
    <row r="34" spans="1:72" ht="15.75">
      <c r="A34" s="242" t="s">
        <v>30</v>
      </c>
      <c r="B34" s="243"/>
      <c r="C34" s="243"/>
      <c r="D34" s="244"/>
      <c r="E34" s="124" t="s">
        <v>28</v>
      </c>
      <c r="F34" s="128"/>
      <c r="G34" s="12">
        <v>390.39</v>
      </c>
      <c r="H34" s="12">
        <f t="shared" ref="H34:H48" si="1">F34*G34</f>
        <v>0</v>
      </c>
      <c r="I34" s="128"/>
      <c r="J34" s="13">
        <v>358.81</v>
      </c>
      <c r="K34" s="13">
        <f t="shared" ref="K34:K56" si="2">I34*J34</f>
        <v>0</v>
      </c>
      <c r="L34" s="129"/>
      <c r="M34" s="13">
        <v>538.27</v>
      </c>
      <c r="N34" s="13">
        <f t="shared" ref="N34:N56" si="3">L34*M34</f>
        <v>0</v>
      </c>
      <c r="O34" s="107"/>
      <c r="P34" s="107"/>
      <c r="Q34" s="107"/>
      <c r="R34" s="107"/>
      <c r="S34" s="107"/>
      <c r="T34" s="107"/>
      <c r="U34" s="107"/>
      <c r="V34" s="15">
        <f t="shared" ref="V34:V56" si="4">+O34+P34+Q34+R34+S34+T34+U34-W34-X34</f>
        <v>0</v>
      </c>
      <c r="W34" s="107"/>
      <c r="X34" s="107"/>
      <c r="Y34" s="16"/>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ht="15.75">
      <c r="A35" s="260" t="s">
        <v>163</v>
      </c>
      <c r="B35" s="260"/>
      <c r="C35" s="260"/>
      <c r="D35" s="260"/>
      <c r="E35" s="124" t="s">
        <v>28</v>
      </c>
      <c r="F35" s="128"/>
      <c r="G35" s="12">
        <v>243.45</v>
      </c>
      <c r="H35" s="12">
        <f t="shared" si="1"/>
        <v>0</v>
      </c>
      <c r="I35" s="128"/>
      <c r="J35" s="13">
        <v>211.59</v>
      </c>
      <c r="K35" s="13">
        <f t="shared" si="2"/>
        <v>0</v>
      </c>
      <c r="L35" s="129"/>
      <c r="M35" s="13">
        <v>317.39</v>
      </c>
      <c r="N35" s="13">
        <f t="shared" si="3"/>
        <v>0</v>
      </c>
      <c r="O35" s="107"/>
      <c r="P35" s="107"/>
      <c r="Q35" s="107"/>
      <c r="R35" s="107"/>
      <c r="S35" s="107"/>
      <c r="T35" s="107"/>
      <c r="U35" s="107"/>
      <c r="V35" s="15">
        <f t="shared" si="4"/>
        <v>0</v>
      </c>
      <c r="W35" s="107"/>
      <c r="X35" s="107"/>
      <c r="Y35" s="16" t="s">
        <v>168</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s="102" customFormat="1" ht="15.75">
      <c r="A36" s="242" t="s">
        <v>31</v>
      </c>
      <c r="B36" s="243"/>
      <c r="C36" s="243"/>
      <c r="D36" s="244"/>
      <c r="E36" s="124" t="s">
        <v>28</v>
      </c>
      <c r="F36" s="128"/>
      <c r="G36" s="14">
        <v>390.39</v>
      </c>
      <c r="H36" s="12">
        <f t="shared" si="1"/>
        <v>0</v>
      </c>
      <c r="I36" s="128"/>
      <c r="J36" s="13">
        <v>358.81</v>
      </c>
      <c r="K36" s="13">
        <f t="shared" si="2"/>
        <v>0</v>
      </c>
      <c r="L36" s="129"/>
      <c r="M36" s="13">
        <v>538.22</v>
      </c>
      <c r="N36" s="13">
        <f t="shared" si="3"/>
        <v>0</v>
      </c>
      <c r="O36" s="107"/>
      <c r="P36" s="107"/>
      <c r="Q36" s="107"/>
      <c r="R36" s="107"/>
      <c r="S36" s="107"/>
      <c r="T36" s="107"/>
      <c r="U36" s="107"/>
      <c r="V36" s="15">
        <f t="shared" si="4"/>
        <v>0</v>
      </c>
      <c r="W36" s="107"/>
      <c r="X36" s="107"/>
      <c r="Y36" s="7" t="s">
        <v>161</v>
      </c>
      <c r="Z36" s="101"/>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row>
    <row r="37" spans="1:72" s="106" customFormat="1" ht="15.75">
      <c r="A37" s="242" t="s">
        <v>32</v>
      </c>
      <c r="B37" s="243"/>
      <c r="C37" s="243"/>
      <c r="D37" s="244"/>
      <c r="E37" s="124" t="s">
        <v>28</v>
      </c>
      <c r="F37" s="128"/>
      <c r="G37" s="14">
        <v>231.67</v>
      </c>
      <c r="H37" s="12">
        <f t="shared" si="1"/>
        <v>0</v>
      </c>
      <c r="I37" s="128"/>
      <c r="J37" s="13">
        <v>197.63</v>
      </c>
      <c r="K37" s="13">
        <f t="shared" si="2"/>
        <v>0</v>
      </c>
      <c r="L37" s="129"/>
      <c r="M37" s="13">
        <v>296.45</v>
      </c>
      <c r="N37" s="13">
        <f t="shared" si="3"/>
        <v>0</v>
      </c>
      <c r="O37" s="107"/>
      <c r="P37" s="107"/>
      <c r="Q37" s="107"/>
      <c r="R37" s="107"/>
      <c r="S37" s="107"/>
      <c r="T37" s="107"/>
      <c r="U37" s="107"/>
      <c r="V37" s="15">
        <f t="shared" si="4"/>
        <v>0</v>
      </c>
      <c r="W37" s="107"/>
      <c r="X37" s="107"/>
      <c r="Y37" s="104" t="s">
        <v>162</v>
      </c>
      <c r="Z37" s="105"/>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c r="BO37" s="104"/>
      <c r="BP37" s="104"/>
      <c r="BQ37" s="104"/>
      <c r="BR37" s="104"/>
      <c r="BS37" s="104"/>
      <c r="BT37" s="104"/>
    </row>
    <row r="38" spans="1:72" ht="15.75">
      <c r="A38" s="242" t="s">
        <v>33</v>
      </c>
      <c r="B38" s="243"/>
      <c r="C38" s="243"/>
      <c r="D38" s="244"/>
      <c r="E38" s="124" t="s">
        <v>28</v>
      </c>
      <c r="F38" s="128"/>
      <c r="G38" s="14">
        <v>310.62</v>
      </c>
      <c r="H38" s="12">
        <f t="shared" si="1"/>
        <v>0</v>
      </c>
      <c r="I38" s="128"/>
      <c r="J38" s="13">
        <v>291.24</v>
      </c>
      <c r="K38" s="13">
        <f t="shared" si="2"/>
        <v>0</v>
      </c>
      <c r="L38" s="129"/>
      <c r="M38" s="13">
        <v>436.87</v>
      </c>
      <c r="N38" s="13">
        <f t="shared" si="3"/>
        <v>0</v>
      </c>
      <c r="O38" s="107"/>
      <c r="P38" s="107"/>
      <c r="Q38" s="107"/>
      <c r="R38" s="107"/>
      <c r="S38" s="107"/>
      <c r="T38" s="107"/>
      <c r="U38" s="107"/>
      <c r="V38" s="15">
        <f t="shared" si="4"/>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s="100" customFormat="1" ht="15.75">
      <c r="A39" s="242" t="s">
        <v>34</v>
      </c>
      <c r="B39" s="243"/>
      <c r="C39" s="243"/>
      <c r="D39" s="244"/>
      <c r="E39" s="124" t="s">
        <v>28</v>
      </c>
      <c r="F39" s="128"/>
      <c r="G39" s="14">
        <v>310.62</v>
      </c>
      <c r="H39" s="12">
        <f t="shared" si="1"/>
        <v>0</v>
      </c>
      <c r="I39" s="128"/>
      <c r="J39" s="13">
        <v>291.24</v>
      </c>
      <c r="K39" s="13">
        <f t="shared" si="2"/>
        <v>0</v>
      </c>
      <c r="L39" s="129"/>
      <c r="M39" s="13">
        <v>436.87</v>
      </c>
      <c r="N39" s="13">
        <f t="shared" si="3"/>
        <v>0</v>
      </c>
      <c r="O39" s="107"/>
      <c r="P39" s="107"/>
      <c r="Q39" s="107"/>
      <c r="R39" s="107"/>
      <c r="S39" s="107"/>
      <c r="T39" s="107"/>
      <c r="U39" s="107"/>
      <c r="V39" s="15">
        <f t="shared" si="4"/>
        <v>0</v>
      </c>
      <c r="W39" s="107"/>
      <c r="X39" s="107"/>
      <c r="Y39" s="16" t="s">
        <v>164</v>
      </c>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s="106" customFormat="1" ht="15.75">
      <c r="A40" s="260" t="s">
        <v>128</v>
      </c>
      <c r="B40" s="260"/>
      <c r="C40" s="260"/>
      <c r="D40" s="260"/>
      <c r="E40" s="124" t="s">
        <v>28</v>
      </c>
      <c r="F40" s="128"/>
      <c r="G40" s="14"/>
      <c r="H40" s="12">
        <f t="shared" si="1"/>
        <v>0</v>
      </c>
      <c r="I40" s="128"/>
      <c r="J40" s="13">
        <v>0</v>
      </c>
      <c r="K40" s="13">
        <f t="shared" si="2"/>
        <v>0</v>
      </c>
      <c r="L40" s="129"/>
      <c r="M40" s="13">
        <v>0</v>
      </c>
      <c r="N40" s="13">
        <f t="shared" si="3"/>
        <v>0</v>
      </c>
      <c r="O40" s="107"/>
      <c r="P40" s="107"/>
      <c r="Q40" s="107"/>
      <c r="R40" s="107"/>
      <c r="S40" s="107"/>
      <c r="T40" s="108"/>
      <c r="U40" s="107"/>
      <c r="V40" s="15">
        <f t="shared" si="4"/>
        <v>0</v>
      </c>
      <c r="W40" s="107"/>
      <c r="X40" s="107"/>
      <c r="Y40" s="104"/>
      <c r="Z40" s="105"/>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c r="BQ40" s="104"/>
      <c r="BR40" s="104"/>
      <c r="BS40" s="104"/>
      <c r="BT40" s="104"/>
    </row>
    <row r="41" spans="1:72" ht="15.75">
      <c r="A41" s="242" t="s">
        <v>35</v>
      </c>
      <c r="B41" s="243"/>
      <c r="C41" s="243"/>
      <c r="D41" s="244"/>
      <c r="E41" s="124" t="s">
        <v>28</v>
      </c>
      <c r="F41" s="128"/>
      <c r="G41" s="14">
        <v>199.6</v>
      </c>
      <c r="H41" s="14">
        <f t="shared" si="1"/>
        <v>0</v>
      </c>
      <c r="I41" s="128"/>
      <c r="J41" s="13">
        <v>159.6</v>
      </c>
      <c r="K41" s="13">
        <f t="shared" si="2"/>
        <v>0</v>
      </c>
      <c r="L41" s="129"/>
      <c r="M41" s="13">
        <v>239.4</v>
      </c>
      <c r="N41" s="13">
        <f t="shared" si="3"/>
        <v>0</v>
      </c>
      <c r="O41" s="107"/>
      <c r="P41" s="107"/>
      <c r="Q41" s="107"/>
      <c r="R41" s="107"/>
      <c r="S41" s="107"/>
      <c r="T41" s="108"/>
      <c r="U41" s="107"/>
      <c r="V41" s="15">
        <f t="shared" si="4"/>
        <v>0</v>
      </c>
      <c r="W41" s="107"/>
      <c r="X41" s="107"/>
      <c r="Y41" s="16"/>
      <c r="Z41" s="17"/>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row>
    <row r="42" spans="1:72" s="106" customFormat="1" ht="15.75">
      <c r="A42" s="260" t="s">
        <v>129</v>
      </c>
      <c r="B42" s="260"/>
      <c r="C42" s="260"/>
      <c r="D42" s="260"/>
      <c r="E42" s="124" t="s">
        <v>28</v>
      </c>
      <c r="F42" s="128"/>
      <c r="G42" s="14">
        <v>199.6</v>
      </c>
      <c r="H42" s="14">
        <f t="shared" si="1"/>
        <v>0</v>
      </c>
      <c r="I42" s="128"/>
      <c r="J42" s="13">
        <v>159.6</v>
      </c>
      <c r="K42" s="13">
        <f t="shared" si="2"/>
        <v>0</v>
      </c>
      <c r="L42" s="129"/>
      <c r="M42" s="13">
        <v>239.4</v>
      </c>
      <c r="N42" s="13">
        <f t="shared" si="3"/>
        <v>0</v>
      </c>
      <c r="O42" s="107"/>
      <c r="P42" s="107"/>
      <c r="Q42" s="107"/>
      <c r="R42" s="107"/>
      <c r="S42" s="107"/>
      <c r="T42" s="108"/>
      <c r="U42" s="107"/>
      <c r="V42" s="15">
        <f t="shared" si="4"/>
        <v>0</v>
      </c>
      <c r="W42" s="107"/>
      <c r="X42" s="107"/>
      <c r="Y42" s="104"/>
      <c r="Z42" s="105"/>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c r="BO42" s="104"/>
      <c r="BP42" s="104"/>
      <c r="BQ42" s="104"/>
      <c r="BR42" s="104"/>
      <c r="BS42" s="104"/>
      <c r="BT42" s="104"/>
    </row>
    <row r="43" spans="1:72" s="100" customFormat="1" ht="15.75">
      <c r="A43" s="260" t="s">
        <v>36</v>
      </c>
      <c r="B43" s="260"/>
      <c r="C43" s="260"/>
      <c r="D43" s="260"/>
      <c r="E43" s="124" t="s">
        <v>28</v>
      </c>
      <c r="F43" s="128"/>
      <c r="G43" s="14">
        <v>199.6</v>
      </c>
      <c r="H43" s="14">
        <f t="shared" si="1"/>
        <v>0</v>
      </c>
      <c r="I43" s="128"/>
      <c r="J43" s="13">
        <v>159.6</v>
      </c>
      <c r="K43" s="13">
        <f t="shared" si="2"/>
        <v>0</v>
      </c>
      <c r="L43" s="129"/>
      <c r="M43" s="13">
        <v>239.4</v>
      </c>
      <c r="N43" s="13">
        <f t="shared" si="3"/>
        <v>0</v>
      </c>
      <c r="O43" s="107"/>
      <c r="P43" s="107"/>
      <c r="Q43" s="107"/>
      <c r="R43" s="107"/>
      <c r="S43" s="107"/>
      <c r="T43" s="108"/>
      <c r="U43" s="107"/>
      <c r="V43" s="15">
        <f t="shared" si="4"/>
        <v>0</v>
      </c>
      <c r="W43" s="107"/>
      <c r="X43" s="107"/>
      <c r="Y43" s="16"/>
      <c r="Z43" s="17"/>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row>
    <row r="44" spans="1:72" s="100" customFormat="1" ht="15.75">
      <c r="A44" s="260" t="s">
        <v>37</v>
      </c>
      <c r="B44" s="260"/>
      <c r="C44" s="260"/>
      <c r="D44" s="260"/>
      <c r="E44" s="124" t="s">
        <v>28</v>
      </c>
      <c r="F44" s="128"/>
      <c r="G44" s="14">
        <v>211.15</v>
      </c>
      <c r="H44" s="12">
        <f t="shared" si="1"/>
        <v>0</v>
      </c>
      <c r="I44" s="128"/>
      <c r="J44" s="13">
        <v>173.29</v>
      </c>
      <c r="K44" s="13">
        <f t="shared" si="2"/>
        <v>0</v>
      </c>
      <c r="L44" s="129"/>
      <c r="M44" s="13">
        <v>259.94</v>
      </c>
      <c r="N44" s="13">
        <f t="shared" si="3"/>
        <v>0</v>
      </c>
      <c r="O44" s="107"/>
      <c r="P44" s="107"/>
      <c r="Q44" s="107"/>
      <c r="R44" s="107"/>
      <c r="S44" s="107"/>
      <c r="T44" s="108"/>
      <c r="U44" s="107"/>
      <c r="V44" s="15">
        <f t="shared" si="4"/>
        <v>0</v>
      </c>
      <c r="W44" s="107"/>
      <c r="X44" s="107"/>
      <c r="Y44" s="16" t="s">
        <v>166</v>
      </c>
      <c r="Z44" s="17"/>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row>
    <row r="45" spans="1:72" ht="15.75">
      <c r="A45" s="260" t="s">
        <v>38</v>
      </c>
      <c r="B45" s="260"/>
      <c r="C45" s="260"/>
      <c r="D45" s="260"/>
      <c r="E45" s="124" t="s">
        <v>28</v>
      </c>
      <c r="F45" s="128"/>
      <c r="G45" s="14">
        <v>199.6</v>
      </c>
      <c r="H45" s="12">
        <f t="shared" si="1"/>
        <v>0</v>
      </c>
      <c r="I45" s="128"/>
      <c r="J45" s="13">
        <v>159.6</v>
      </c>
      <c r="K45" s="13">
        <f t="shared" si="2"/>
        <v>0</v>
      </c>
      <c r="L45" s="129"/>
      <c r="M45" s="13">
        <v>239.4</v>
      </c>
      <c r="N45" s="13">
        <f t="shared" si="3"/>
        <v>0</v>
      </c>
      <c r="O45" s="107"/>
      <c r="P45" s="107"/>
      <c r="Q45" s="107"/>
      <c r="R45" s="107"/>
      <c r="S45" s="107"/>
      <c r="T45" s="108"/>
      <c r="U45" s="107"/>
      <c r="V45" s="15">
        <f t="shared" si="4"/>
        <v>0</v>
      </c>
      <c r="W45" s="107"/>
      <c r="X45" s="107"/>
      <c r="Y45" s="16" t="s">
        <v>165</v>
      </c>
      <c r="Z45" s="17"/>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row>
    <row r="46" spans="1:72" ht="15.75">
      <c r="A46" s="260" t="s">
        <v>39</v>
      </c>
      <c r="B46" s="260"/>
      <c r="C46" s="260"/>
      <c r="D46" s="260"/>
      <c r="E46" s="124" t="s">
        <v>28</v>
      </c>
      <c r="F46" s="128"/>
      <c r="G46" s="14">
        <v>187.81</v>
      </c>
      <c r="H46" s="14">
        <f t="shared" si="1"/>
        <v>0</v>
      </c>
      <c r="I46" s="128"/>
      <c r="J46" s="13">
        <v>145.62</v>
      </c>
      <c r="K46" s="13">
        <f t="shared" si="2"/>
        <v>0</v>
      </c>
      <c r="L46" s="129"/>
      <c r="M46" s="13">
        <v>218.43</v>
      </c>
      <c r="N46" s="13">
        <f t="shared" si="3"/>
        <v>0</v>
      </c>
      <c r="O46" s="107"/>
      <c r="P46" s="107"/>
      <c r="Q46" s="107"/>
      <c r="R46" s="107"/>
      <c r="S46" s="107"/>
      <c r="T46" s="108"/>
      <c r="U46" s="107"/>
      <c r="V46" s="15">
        <f t="shared" si="4"/>
        <v>0</v>
      </c>
      <c r="W46" s="107"/>
      <c r="X46" s="107"/>
      <c r="Y46" s="16"/>
      <c r="Z46" s="17"/>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row>
    <row r="47" spans="1:72" s="100" customFormat="1" ht="15.75">
      <c r="A47" s="242" t="s">
        <v>40</v>
      </c>
      <c r="B47" s="243"/>
      <c r="C47" s="243"/>
      <c r="D47" s="244"/>
      <c r="E47" s="124" t="s">
        <v>28</v>
      </c>
      <c r="F47" s="128"/>
      <c r="G47" s="14"/>
      <c r="H47" s="14">
        <f t="shared" si="1"/>
        <v>0</v>
      </c>
      <c r="I47" s="128"/>
      <c r="J47" s="13">
        <v>0</v>
      </c>
      <c r="K47" s="13">
        <f t="shared" si="2"/>
        <v>0</v>
      </c>
      <c r="L47" s="129"/>
      <c r="M47" s="13"/>
      <c r="N47" s="13">
        <f t="shared" si="3"/>
        <v>0</v>
      </c>
      <c r="O47" s="107"/>
      <c r="P47" s="107"/>
      <c r="Q47" s="107"/>
      <c r="R47" s="107"/>
      <c r="S47" s="107"/>
      <c r="T47" s="108"/>
      <c r="U47" s="107"/>
      <c r="V47" s="15">
        <f t="shared" si="4"/>
        <v>0</v>
      </c>
      <c r="W47" s="107"/>
      <c r="X47" s="107"/>
      <c r="Y47" s="3"/>
      <c r="Z47" s="17"/>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row>
    <row r="48" spans="1:72" s="100" customFormat="1" ht="15.75">
      <c r="A48" s="242" t="s">
        <v>41</v>
      </c>
      <c r="B48" s="243"/>
      <c r="C48" s="243"/>
      <c r="D48" s="244"/>
      <c r="E48" s="124" t="s">
        <v>28</v>
      </c>
      <c r="F48" s="128"/>
      <c r="G48" s="14">
        <v>187.81</v>
      </c>
      <c r="H48" s="14">
        <f t="shared" si="1"/>
        <v>0</v>
      </c>
      <c r="I48" s="128"/>
      <c r="J48" s="13">
        <v>145.62</v>
      </c>
      <c r="K48" s="13">
        <f t="shared" si="2"/>
        <v>0</v>
      </c>
      <c r="L48" s="129"/>
      <c r="M48" s="13">
        <v>218.43</v>
      </c>
      <c r="N48" s="13">
        <f t="shared" si="3"/>
        <v>0</v>
      </c>
      <c r="O48" s="107"/>
      <c r="P48" s="107"/>
      <c r="Q48" s="107"/>
      <c r="R48" s="107"/>
      <c r="S48" s="107"/>
      <c r="T48" s="107"/>
      <c r="U48" s="107"/>
      <c r="V48" s="15">
        <f t="shared" si="4"/>
        <v>0</v>
      </c>
      <c r="W48" s="107"/>
      <c r="X48" s="107"/>
      <c r="Y48" s="16" t="s">
        <v>167</v>
      </c>
      <c r="Z48" s="17"/>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row>
    <row r="49" spans="1:72" ht="15.75">
      <c r="A49" s="242" t="s">
        <v>42</v>
      </c>
      <c r="B49" s="243"/>
      <c r="C49" s="243"/>
      <c r="D49" s="244"/>
      <c r="E49" s="124" t="s">
        <v>28</v>
      </c>
      <c r="F49" s="128"/>
      <c r="G49" s="14">
        <v>94.81</v>
      </c>
      <c r="H49" s="14">
        <f>F49*G49</f>
        <v>0</v>
      </c>
      <c r="I49" s="128"/>
      <c r="J49" s="13">
        <v>145.62</v>
      </c>
      <c r="K49" s="13">
        <f t="shared" si="2"/>
        <v>0</v>
      </c>
      <c r="L49" s="129"/>
      <c r="M49" s="13">
        <v>218.43</v>
      </c>
      <c r="N49" s="13">
        <f t="shared" si="3"/>
        <v>0</v>
      </c>
      <c r="O49" s="109"/>
      <c r="P49" s="109"/>
      <c r="Q49" s="109"/>
      <c r="R49" s="109"/>
      <c r="S49" s="109"/>
      <c r="T49" s="109"/>
      <c r="U49" s="107"/>
      <c r="V49" s="15">
        <f t="shared" si="4"/>
        <v>0</v>
      </c>
      <c r="W49" s="107"/>
      <c r="X49" s="107"/>
      <c r="Y49" s="16"/>
      <c r="Z49" s="17"/>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row>
    <row r="50" spans="1:72" ht="15.75">
      <c r="A50" s="167" t="s">
        <v>169</v>
      </c>
      <c r="B50" s="168"/>
      <c r="C50" s="168"/>
      <c r="D50" s="169"/>
      <c r="E50" s="124" t="s">
        <v>28</v>
      </c>
      <c r="F50" s="128"/>
      <c r="G50" s="12">
        <v>243.45</v>
      </c>
      <c r="H50" s="12">
        <f t="shared" ref="H50:H56" si="5">F50*G50</f>
        <v>0</v>
      </c>
      <c r="I50" s="128"/>
      <c r="J50" s="13">
        <v>211.59</v>
      </c>
      <c r="K50" s="13">
        <f t="shared" si="2"/>
        <v>0</v>
      </c>
      <c r="L50" s="129"/>
      <c r="M50" s="13">
        <v>317.39</v>
      </c>
      <c r="N50" s="13">
        <f t="shared" si="3"/>
        <v>0</v>
      </c>
      <c r="O50" s="109"/>
      <c r="P50" s="109"/>
      <c r="Q50" s="109"/>
      <c r="R50" s="109"/>
      <c r="S50" s="109"/>
      <c r="T50" s="109"/>
      <c r="U50" s="107"/>
      <c r="V50" s="15">
        <v>0</v>
      </c>
      <c r="W50" s="107"/>
      <c r="X50" s="107"/>
      <c r="Y50" s="16" t="s">
        <v>170</v>
      </c>
      <c r="Z50" s="17"/>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row>
    <row r="51" spans="1:72" ht="15.75">
      <c r="A51" s="260" t="s">
        <v>27</v>
      </c>
      <c r="B51" s="260"/>
      <c r="C51" s="260"/>
      <c r="D51" s="260"/>
      <c r="E51" s="124" t="s">
        <v>28</v>
      </c>
      <c r="F51" s="128"/>
      <c r="G51" s="12">
        <v>339.75</v>
      </c>
      <c r="H51" s="12">
        <f t="shared" si="5"/>
        <v>0</v>
      </c>
      <c r="I51" s="128"/>
      <c r="J51" s="13">
        <v>325.79000000000002</v>
      </c>
      <c r="K51" s="13">
        <f t="shared" si="2"/>
        <v>0</v>
      </c>
      <c r="L51" s="129"/>
      <c r="M51" s="13">
        <v>488.68</v>
      </c>
      <c r="N51" s="13">
        <f t="shared" si="3"/>
        <v>0</v>
      </c>
      <c r="O51" s="107"/>
      <c r="P51" s="107"/>
      <c r="Q51" s="107"/>
      <c r="R51" s="107"/>
      <c r="S51" s="107"/>
      <c r="T51" s="107"/>
      <c r="U51" s="107"/>
      <c r="V51" s="15">
        <f>+O51+P51+Q51+R51+S51+T51+U51-W51-X51</f>
        <v>0</v>
      </c>
      <c r="W51" s="107"/>
      <c r="X51" s="107"/>
      <c r="Y51" s="16"/>
      <c r="Z51" s="17"/>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row>
    <row r="52" spans="1:72" ht="15.75">
      <c r="A52" s="260" t="s">
        <v>29</v>
      </c>
      <c r="B52" s="260"/>
      <c r="C52" s="260"/>
      <c r="D52" s="260"/>
      <c r="E52" s="124" t="s">
        <v>28</v>
      </c>
      <c r="F52" s="128"/>
      <c r="G52" s="12">
        <v>339.75</v>
      </c>
      <c r="H52" s="12">
        <f t="shared" si="5"/>
        <v>0</v>
      </c>
      <c r="I52" s="128"/>
      <c r="J52" s="13">
        <v>325.79000000000002</v>
      </c>
      <c r="K52" s="13">
        <f t="shared" si="2"/>
        <v>0</v>
      </c>
      <c r="L52" s="129"/>
      <c r="M52" s="13">
        <v>488.68</v>
      </c>
      <c r="N52" s="13">
        <f t="shared" si="3"/>
        <v>0</v>
      </c>
      <c r="O52" s="107"/>
      <c r="P52" s="107"/>
      <c r="Q52" s="107"/>
      <c r="R52" s="107"/>
      <c r="S52" s="107"/>
      <c r="T52" s="107"/>
      <c r="U52" s="107"/>
      <c r="V52" s="15">
        <f>+O52+P52+Q52+R52+S52+T52+U52-W52-X52</f>
        <v>0</v>
      </c>
      <c r="W52" s="107"/>
      <c r="X52" s="107"/>
      <c r="Y52" s="16"/>
      <c r="Z52" s="17"/>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row>
    <row r="53" spans="1:72" ht="15.75">
      <c r="A53" s="242" t="s">
        <v>43</v>
      </c>
      <c r="B53" s="243"/>
      <c r="C53" s="243"/>
      <c r="D53" s="244"/>
      <c r="E53" s="124" t="s">
        <v>28</v>
      </c>
      <c r="F53" s="128"/>
      <c r="G53" s="12">
        <v>339.75</v>
      </c>
      <c r="H53" s="12">
        <f t="shared" si="5"/>
        <v>0</v>
      </c>
      <c r="I53" s="128"/>
      <c r="J53" s="13">
        <v>325.79000000000002</v>
      </c>
      <c r="K53" s="13">
        <f t="shared" si="2"/>
        <v>0</v>
      </c>
      <c r="L53" s="129"/>
      <c r="M53" s="13">
        <v>488.68</v>
      </c>
      <c r="N53" s="13">
        <f t="shared" si="3"/>
        <v>0</v>
      </c>
      <c r="O53" s="107"/>
      <c r="P53" s="107"/>
      <c r="Q53" s="107"/>
      <c r="R53" s="107"/>
      <c r="S53" s="107"/>
      <c r="T53" s="107"/>
      <c r="U53" s="107"/>
      <c r="V53" s="15">
        <f t="shared" si="4"/>
        <v>0</v>
      </c>
      <c r="W53" s="107"/>
      <c r="X53" s="107"/>
      <c r="Y53" s="16"/>
      <c r="Z53" s="17"/>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row>
    <row r="54" spans="1:72" ht="15.75">
      <c r="A54" s="242" t="s">
        <v>44</v>
      </c>
      <c r="B54" s="243"/>
      <c r="C54" s="243"/>
      <c r="D54" s="244"/>
      <c r="E54" s="124" t="s">
        <v>28</v>
      </c>
      <c r="F54" s="128"/>
      <c r="G54" s="12">
        <v>339.75</v>
      </c>
      <c r="H54" s="12">
        <f t="shared" si="5"/>
        <v>0</v>
      </c>
      <c r="I54" s="128"/>
      <c r="J54" s="13">
        <v>325.79000000000002</v>
      </c>
      <c r="K54" s="13">
        <f t="shared" si="2"/>
        <v>0</v>
      </c>
      <c r="L54" s="129"/>
      <c r="M54" s="13">
        <v>488.68</v>
      </c>
      <c r="N54" s="13">
        <f t="shared" si="3"/>
        <v>0</v>
      </c>
      <c r="O54" s="107"/>
      <c r="P54" s="107"/>
      <c r="Q54" s="107"/>
      <c r="R54" s="107"/>
      <c r="S54" s="107"/>
      <c r="T54" s="107"/>
      <c r="U54" s="107"/>
      <c r="V54" s="15">
        <f t="shared" si="4"/>
        <v>0</v>
      </c>
      <c r="W54" s="107"/>
      <c r="X54" s="107"/>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15.75">
      <c r="A55" s="242" t="s">
        <v>45</v>
      </c>
      <c r="B55" s="243"/>
      <c r="C55" s="243"/>
      <c r="D55" s="244"/>
      <c r="E55" s="124" t="s">
        <v>28</v>
      </c>
      <c r="F55" s="128"/>
      <c r="G55" s="14">
        <v>1004.49</v>
      </c>
      <c r="H55" s="14">
        <f t="shared" si="5"/>
        <v>0</v>
      </c>
      <c r="I55" s="128"/>
      <c r="J55" s="13">
        <v>1164.98</v>
      </c>
      <c r="K55" s="13">
        <f t="shared" si="2"/>
        <v>0</v>
      </c>
      <c r="L55" s="129"/>
      <c r="M55" s="13">
        <v>1747.46</v>
      </c>
      <c r="N55" s="13">
        <f t="shared" si="3"/>
        <v>0</v>
      </c>
      <c r="O55" s="107"/>
      <c r="P55" s="107"/>
      <c r="Q55" s="107"/>
      <c r="R55" s="107"/>
      <c r="S55" s="107"/>
      <c r="T55" s="107"/>
      <c r="U55" s="107"/>
      <c r="V55" s="15">
        <f t="shared" si="4"/>
        <v>0</v>
      </c>
      <c r="W55" s="107"/>
      <c r="X55" s="107"/>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15.75">
      <c r="A56" s="242" t="s">
        <v>46</v>
      </c>
      <c r="B56" s="243"/>
      <c r="C56" s="243"/>
      <c r="D56" s="244"/>
      <c r="E56" s="124" t="s">
        <v>28</v>
      </c>
      <c r="F56" s="128"/>
      <c r="G56" s="14"/>
      <c r="H56" s="14">
        <f t="shared" si="5"/>
        <v>0</v>
      </c>
      <c r="I56" s="128"/>
      <c r="J56" s="13">
        <f t="shared" ref="J56" si="6">G56*1.5</f>
        <v>0</v>
      </c>
      <c r="K56" s="13">
        <f t="shared" si="2"/>
        <v>0</v>
      </c>
      <c r="L56" s="129"/>
      <c r="M56" s="13">
        <f t="shared" ref="M56" si="7">G56*2.25</f>
        <v>0</v>
      </c>
      <c r="N56" s="13">
        <f t="shared" si="3"/>
        <v>0</v>
      </c>
      <c r="O56" s="107"/>
      <c r="P56" s="107"/>
      <c r="Q56" s="107"/>
      <c r="R56" s="107"/>
      <c r="S56" s="107"/>
      <c r="T56" s="107"/>
      <c r="U56" s="107"/>
      <c r="V56" s="15">
        <f t="shared" si="4"/>
        <v>0</v>
      </c>
      <c r="W56" s="107"/>
      <c r="X56" s="107"/>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15.75">
      <c r="A57" s="7"/>
      <c r="B57" s="7"/>
      <c r="C57" s="7"/>
      <c r="D57" s="7"/>
      <c r="E57" s="7"/>
      <c r="F57" s="7">
        <f>V57</f>
        <v>0</v>
      </c>
      <c r="G57" s="6" t="s">
        <v>47</v>
      </c>
      <c r="H57" s="19">
        <f>SUM(H34:H56)</f>
        <v>0</v>
      </c>
      <c r="I57" s="103"/>
      <c r="J57" s="6" t="s">
        <v>48</v>
      </c>
      <c r="K57" s="6">
        <f>SUM(K34:K56)</f>
        <v>0</v>
      </c>
      <c r="L57" s="145"/>
      <c r="M57" s="21" t="s">
        <v>48</v>
      </c>
      <c r="N57" s="6">
        <f>SUM(N34:N56)</f>
        <v>0</v>
      </c>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7"/>
      <c r="B58" s="7"/>
      <c r="C58" s="7"/>
      <c r="D58" s="7"/>
      <c r="E58" s="7"/>
      <c r="F58" s="7"/>
      <c r="G58" s="6" t="s">
        <v>49</v>
      </c>
      <c r="H58" s="19">
        <f>H57+K57+N57</f>
        <v>0</v>
      </c>
      <c r="I58" s="22"/>
      <c r="J58" s="22"/>
      <c r="K58" s="22"/>
      <c r="L58" s="7"/>
      <c r="M58" s="23"/>
      <c r="N58" s="22"/>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261" t="s">
        <v>50</v>
      </c>
      <c r="B59" s="261"/>
      <c r="C59" s="261"/>
      <c r="D59" s="261"/>
      <c r="E59" s="24"/>
      <c r="F59" s="25"/>
      <c r="G59" s="26" t="s">
        <v>51</v>
      </c>
      <c r="H59" s="6">
        <f>+H58*0.06</f>
        <v>0</v>
      </c>
      <c r="I59" s="22"/>
      <c r="J59" s="7"/>
      <c r="K59" s="7"/>
      <c r="L59" s="7"/>
      <c r="M59" s="7"/>
      <c r="N59" s="7"/>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27"/>
      <c r="B60" s="7"/>
      <c r="C60" s="7"/>
      <c r="D60" s="7"/>
      <c r="E60" s="7"/>
      <c r="F60" s="7"/>
      <c r="G60" s="124"/>
      <c r="H60" s="14">
        <f>+H58+H59</f>
        <v>0</v>
      </c>
      <c r="I60" s="22"/>
      <c r="J60" s="7"/>
      <c r="K60" s="7"/>
      <c r="L60" s="7"/>
      <c r="M60" s="7"/>
      <c r="N60" s="7"/>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62" t="s">
        <v>52</v>
      </c>
      <c r="B61" s="262"/>
      <c r="C61" s="262"/>
      <c r="D61" s="262"/>
      <c r="E61" s="16"/>
      <c r="F61" s="16"/>
      <c r="G61" s="16"/>
      <c r="H61" s="16"/>
      <c r="I61" s="16"/>
      <c r="J61" s="16"/>
      <c r="K61" s="16"/>
      <c r="L61" s="16"/>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55" t="s">
        <v>7</v>
      </c>
      <c r="B62" s="255"/>
      <c r="C62" s="255"/>
      <c r="D62" s="255"/>
      <c r="E62" s="28" t="s">
        <v>8</v>
      </c>
      <c r="F62" s="118" t="s">
        <v>9</v>
      </c>
      <c r="G62" s="118" t="s">
        <v>10</v>
      </c>
      <c r="H62" s="118" t="s">
        <v>0</v>
      </c>
      <c r="I62" s="38"/>
      <c r="J62" s="118" t="s">
        <v>53</v>
      </c>
      <c r="K62" s="118" t="s">
        <v>54</v>
      </c>
      <c r="L62" s="118" t="s">
        <v>55</v>
      </c>
      <c r="M62" s="118" t="s">
        <v>56</v>
      </c>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33.6" customHeight="1">
      <c r="A63" s="257" t="s">
        <v>133</v>
      </c>
      <c r="B63" s="258"/>
      <c r="C63" s="258"/>
      <c r="D63" s="258"/>
      <c r="E63" s="31" t="s">
        <v>57</v>
      </c>
      <c r="F63" s="146">
        <v>0</v>
      </c>
      <c r="G63" s="127">
        <v>170</v>
      </c>
      <c r="H63" s="127">
        <f t="shared" ref="H63:H69" si="8">F63*G63</f>
        <v>0</v>
      </c>
      <c r="I63" s="30"/>
      <c r="J63" s="31"/>
      <c r="K63" s="31"/>
      <c r="L63" s="31"/>
      <c r="M63" s="31">
        <f>J63+K63+L63</f>
        <v>0</v>
      </c>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33.6" customHeight="1">
      <c r="A64" s="257" t="s">
        <v>134</v>
      </c>
      <c r="B64" s="258"/>
      <c r="C64" s="258"/>
      <c r="D64" s="258"/>
      <c r="E64" s="31" t="s">
        <v>57</v>
      </c>
      <c r="F64" s="146">
        <v>8</v>
      </c>
      <c r="G64" s="127">
        <v>180</v>
      </c>
      <c r="H64" s="127">
        <f t="shared" si="8"/>
        <v>1440</v>
      </c>
      <c r="I64" s="30"/>
      <c r="J64" s="31"/>
      <c r="K64" s="31"/>
      <c r="L64" s="31"/>
      <c r="M64" s="31">
        <f>J64+K64+L64</f>
        <v>0</v>
      </c>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33.6" customHeight="1">
      <c r="A65" s="257" t="s">
        <v>58</v>
      </c>
      <c r="B65" s="258"/>
      <c r="C65" s="258"/>
      <c r="D65" s="258"/>
      <c r="E65" s="31" t="s">
        <v>57</v>
      </c>
      <c r="F65" s="146">
        <v>0</v>
      </c>
      <c r="G65" s="127">
        <v>80</v>
      </c>
      <c r="H65" s="127">
        <f t="shared" si="8"/>
        <v>0</v>
      </c>
      <c r="I65" s="30"/>
      <c r="J65" s="31"/>
      <c r="K65" s="31"/>
      <c r="L65" s="31"/>
      <c r="M65" s="31">
        <f>J65+K65+L65</f>
        <v>0</v>
      </c>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33.6" customHeight="1">
      <c r="A66" s="257" t="s">
        <v>135</v>
      </c>
      <c r="B66" s="258"/>
      <c r="C66" s="258"/>
      <c r="D66" s="258"/>
      <c r="E66" s="31" t="s">
        <v>57</v>
      </c>
      <c r="F66" s="146">
        <v>0</v>
      </c>
      <c r="G66" s="127">
        <v>150</v>
      </c>
      <c r="H66" s="127">
        <f t="shared" si="8"/>
        <v>0</v>
      </c>
      <c r="I66" s="30"/>
      <c r="J66" s="31"/>
      <c r="K66" s="31"/>
      <c r="L66" s="31"/>
      <c r="M66" s="31">
        <f>J66+K66+L66</f>
        <v>0</v>
      </c>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33.6" customHeight="1">
      <c r="A67" s="257"/>
      <c r="B67" s="258"/>
      <c r="C67" s="258"/>
      <c r="D67" s="258"/>
      <c r="E67" s="31" t="s">
        <v>57</v>
      </c>
      <c r="F67" s="146">
        <v>0</v>
      </c>
      <c r="G67" s="127"/>
      <c r="H67" s="127">
        <f t="shared" si="8"/>
        <v>0</v>
      </c>
      <c r="I67" s="30"/>
      <c r="J67" s="31"/>
      <c r="K67" s="31"/>
      <c r="L67" s="31"/>
      <c r="M67" s="31">
        <f t="shared" ref="M67:M69" si="9">J67+K67+L67</f>
        <v>0</v>
      </c>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33.6" customHeight="1">
      <c r="A68" s="257"/>
      <c r="B68" s="258"/>
      <c r="C68" s="258"/>
      <c r="D68" s="258"/>
      <c r="E68" s="31" t="s">
        <v>59</v>
      </c>
      <c r="F68" s="146">
        <v>0</v>
      </c>
      <c r="G68" s="127"/>
      <c r="H68" s="127">
        <f t="shared" si="8"/>
        <v>0</v>
      </c>
      <c r="I68" s="30"/>
      <c r="J68" s="31"/>
      <c r="K68" s="31"/>
      <c r="L68" s="31"/>
      <c r="M68" s="31">
        <f t="shared" si="9"/>
        <v>0</v>
      </c>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33.6" customHeight="1">
      <c r="A69" s="257" t="s">
        <v>60</v>
      </c>
      <c r="B69" s="258"/>
      <c r="C69" s="258"/>
      <c r="D69" s="258"/>
      <c r="E69" s="31" t="s">
        <v>61</v>
      </c>
      <c r="F69" s="146">
        <v>0</v>
      </c>
      <c r="G69" s="127">
        <v>2.5</v>
      </c>
      <c r="H69" s="127">
        <f t="shared" si="8"/>
        <v>0</v>
      </c>
      <c r="I69" s="30"/>
      <c r="J69" s="31"/>
      <c r="K69" s="31"/>
      <c r="L69" s="31"/>
      <c r="M69" s="31">
        <f t="shared" si="9"/>
        <v>0</v>
      </c>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16"/>
      <c r="B70" s="16"/>
      <c r="C70" s="16"/>
      <c r="D70" s="16"/>
      <c r="E70" s="16"/>
      <c r="F70" s="16"/>
      <c r="G70" s="34" t="s">
        <v>62</v>
      </c>
      <c r="H70" s="34">
        <f>SUM(H63:H69)</f>
        <v>1440</v>
      </c>
      <c r="I70" s="22"/>
      <c r="J70" s="16"/>
      <c r="K70" s="16"/>
      <c r="L70" s="16"/>
      <c r="M70" s="139"/>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53" t="s">
        <v>63</v>
      </c>
      <c r="B71" s="253"/>
      <c r="C71" s="16"/>
      <c r="D71" s="16"/>
      <c r="E71" s="16"/>
      <c r="F71" s="16"/>
      <c r="G71" s="16"/>
      <c r="H71" s="16"/>
      <c r="I71" s="16"/>
      <c r="J71" s="16"/>
      <c r="K71" s="16"/>
      <c r="L71" s="16"/>
      <c r="M71" s="139"/>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55" t="s">
        <v>7</v>
      </c>
      <c r="B72" s="255"/>
      <c r="C72" s="255"/>
      <c r="D72" s="255"/>
      <c r="E72" s="28" t="s">
        <v>8</v>
      </c>
      <c r="F72" s="118" t="s">
        <v>9</v>
      </c>
      <c r="G72" s="118" t="s">
        <v>10</v>
      </c>
      <c r="H72" s="118" t="s">
        <v>0</v>
      </c>
      <c r="I72" s="38"/>
      <c r="J72" s="35" t="s">
        <v>64</v>
      </c>
      <c r="K72" s="35" t="s">
        <v>65</v>
      </c>
      <c r="L72" s="35" t="s">
        <v>66</v>
      </c>
      <c r="M72" s="35" t="s">
        <v>56</v>
      </c>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21.6" customHeight="1">
      <c r="A73" s="236" t="s">
        <v>67</v>
      </c>
      <c r="B73" s="237"/>
      <c r="C73" s="237"/>
      <c r="D73" s="259"/>
      <c r="E73" s="32" t="s">
        <v>68</v>
      </c>
      <c r="F73" s="147">
        <v>80</v>
      </c>
      <c r="G73" s="30">
        <v>23</v>
      </c>
      <c r="H73" s="33">
        <f>F73*G73</f>
        <v>1840</v>
      </c>
      <c r="I73" s="30"/>
      <c r="J73" s="36"/>
      <c r="K73" s="36"/>
      <c r="L73" s="36"/>
      <c r="M73" s="36">
        <f>J73+K73+L73</f>
        <v>0</v>
      </c>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21.6" customHeight="1">
      <c r="A74" s="236" t="s">
        <v>69</v>
      </c>
      <c r="B74" s="237"/>
      <c r="C74" s="237"/>
      <c r="D74" s="259"/>
      <c r="E74" s="32" t="s">
        <v>68</v>
      </c>
      <c r="F74" s="147">
        <v>0</v>
      </c>
      <c r="G74" s="29">
        <v>24</v>
      </c>
      <c r="H74" s="33">
        <f>F74*G74</f>
        <v>0</v>
      </c>
      <c r="I74" s="30"/>
      <c r="J74" s="36"/>
      <c r="K74" s="36"/>
      <c r="L74" s="36"/>
      <c r="M74" s="36">
        <f>J74+K74+L74</f>
        <v>0</v>
      </c>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16"/>
      <c r="B75" s="16"/>
      <c r="C75" s="16"/>
      <c r="D75" s="16"/>
      <c r="E75" s="16"/>
      <c r="F75" s="16"/>
      <c r="G75" s="118" t="s">
        <v>70</v>
      </c>
      <c r="H75" s="34">
        <f>SUM(H73:H74)</f>
        <v>1840</v>
      </c>
      <c r="I75" s="30"/>
      <c r="J75" s="16"/>
      <c r="K75" s="16"/>
      <c r="L75" s="16"/>
      <c r="M75" s="16"/>
      <c r="N75" s="16"/>
      <c r="O75" s="16"/>
      <c r="P75" s="16"/>
      <c r="Q75" s="16"/>
      <c r="R75" s="16"/>
      <c r="S75" s="16"/>
      <c r="T75" s="16"/>
      <c r="U75" s="16"/>
      <c r="V75" s="16"/>
      <c r="W75" s="16"/>
      <c r="X75" s="16"/>
      <c r="Y75" s="1"/>
      <c r="Z75" s="120"/>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row>
    <row r="76" spans="1:72" ht="15.75">
      <c r="A76" s="253" t="s">
        <v>71</v>
      </c>
      <c r="B76" s="253"/>
      <c r="C76" s="16"/>
      <c r="D76" s="16"/>
      <c r="E76" s="16"/>
      <c r="F76" s="16"/>
      <c r="G76" s="16"/>
      <c r="H76" s="16"/>
      <c r="I76" s="16"/>
      <c r="J76" s="16"/>
      <c r="K76" s="16"/>
      <c r="L76" s="16"/>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55" t="s">
        <v>7</v>
      </c>
      <c r="B77" s="255"/>
      <c r="C77" s="255"/>
      <c r="D77" s="255"/>
      <c r="E77" s="28" t="s">
        <v>8</v>
      </c>
      <c r="F77" s="118" t="s">
        <v>9</v>
      </c>
      <c r="G77" s="118" t="s">
        <v>10</v>
      </c>
      <c r="H77" s="118" t="s">
        <v>0</v>
      </c>
      <c r="I77" s="38"/>
      <c r="J77" s="37"/>
      <c r="K77" s="16"/>
      <c r="L77" s="16"/>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20.100000000000001" customHeight="1">
      <c r="A78" s="236" t="s">
        <v>179</v>
      </c>
      <c r="B78" s="237"/>
      <c r="C78" s="237"/>
      <c r="D78" s="237"/>
      <c r="E78" s="32" t="s">
        <v>72</v>
      </c>
      <c r="F78" s="128">
        <v>0</v>
      </c>
      <c r="G78" s="29">
        <v>65</v>
      </c>
      <c r="H78" s="33">
        <f>F78*G78</f>
        <v>0</v>
      </c>
      <c r="I78" s="17"/>
      <c r="J78" s="16"/>
      <c r="K78" s="16"/>
      <c r="L78" s="16"/>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20.100000000000001" customHeight="1">
      <c r="A79" s="236" t="s">
        <v>73</v>
      </c>
      <c r="B79" s="237"/>
      <c r="C79" s="237"/>
      <c r="D79" s="237"/>
      <c r="E79" s="32" t="s">
        <v>72</v>
      </c>
      <c r="F79" s="128">
        <v>2</v>
      </c>
      <c r="G79" s="29">
        <v>250</v>
      </c>
      <c r="H79" s="33">
        <f>F79*G79</f>
        <v>500</v>
      </c>
      <c r="I79" s="17"/>
      <c r="J79" s="16"/>
      <c r="K79" s="16"/>
      <c r="L79" s="16"/>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16"/>
      <c r="B80" s="16"/>
      <c r="C80" s="16"/>
      <c r="D80" s="16"/>
      <c r="E80" s="16"/>
      <c r="F80" s="16"/>
      <c r="G80" s="118" t="s">
        <v>74</v>
      </c>
      <c r="H80" s="34">
        <f>SUM(H78:H79)</f>
        <v>500</v>
      </c>
      <c r="I80" s="22"/>
      <c r="J80" s="16"/>
      <c r="K80" s="16"/>
      <c r="L80" s="16"/>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3" t="s">
        <v>75</v>
      </c>
      <c r="B81" s="16"/>
      <c r="C81" s="16"/>
      <c r="D81" s="16"/>
      <c r="E81" s="16"/>
      <c r="F81" s="16"/>
      <c r="G81" s="38"/>
      <c r="H81" s="22"/>
      <c r="I81" s="22"/>
      <c r="J81" s="16"/>
      <c r="K81" s="16"/>
      <c r="L81" s="16"/>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53" t="s">
        <v>76</v>
      </c>
      <c r="B82" s="253"/>
      <c r="C82" s="16"/>
      <c r="D82" s="16"/>
      <c r="E82" s="16"/>
      <c r="F82" s="16"/>
      <c r="G82" s="16"/>
      <c r="H82" s="16"/>
      <c r="I82" s="16"/>
      <c r="J82" s="254"/>
      <c r="K82" s="254"/>
      <c r="L82" s="16"/>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55" t="s">
        <v>7</v>
      </c>
      <c r="B83" s="255"/>
      <c r="C83" s="255"/>
      <c r="D83" s="255"/>
      <c r="E83" s="28" t="s">
        <v>8</v>
      </c>
      <c r="F83" s="118" t="s">
        <v>9</v>
      </c>
      <c r="G83" s="118" t="s">
        <v>10</v>
      </c>
      <c r="H83" s="118" t="s">
        <v>0</v>
      </c>
      <c r="I83" s="38"/>
      <c r="J83" s="130"/>
      <c r="K83" s="130"/>
      <c r="L83" s="130"/>
      <c r="M83" s="130"/>
      <c r="N83" s="130"/>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24" customHeight="1">
      <c r="A84" s="237" t="s">
        <v>77</v>
      </c>
      <c r="B84" s="237"/>
      <c r="C84" s="237"/>
      <c r="D84" s="237"/>
      <c r="E84" s="39" t="s">
        <v>11</v>
      </c>
      <c r="F84" s="128">
        <v>20</v>
      </c>
      <c r="G84" s="29">
        <v>600</v>
      </c>
      <c r="H84" s="20">
        <f>F84*G84</f>
        <v>12000</v>
      </c>
      <c r="I84" s="131"/>
      <c r="J84" s="130"/>
      <c r="K84" s="130"/>
      <c r="L84" s="130"/>
      <c r="M84" s="130"/>
      <c r="N84" s="130"/>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5.75">
      <c r="A85" s="16"/>
      <c r="B85" s="16"/>
      <c r="C85" s="16"/>
      <c r="D85" s="16"/>
      <c r="E85" s="16"/>
      <c r="F85" s="16"/>
      <c r="G85" s="118"/>
      <c r="H85" s="34">
        <f>SUM(H84)</f>
        <v>12000</v>
      </c>
      <c r="I85" s="131"/>
      <c r="J85" s="130"/>
      <c r="K85" s="130"/>
      <c r="L85" s="130"/>
      <c r="M85" s="130"/>
      <c r="N85" s="130"/>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5.75">
      <c r="A86" s="253" t="s">
        <v>78</v>
      </c>
      <c r="B86" s="253"/>
      <c r="C86" s="16"/>
      <c r="D86" s="16"/>
      <c r="E86" s="16"/>
      <c r="F86" s="16"/>
      <c r="G86" s="16"/>
      <c r="H86" s="1"/>
      <c r="I86" s="132"/>
      <c r="J86" s="130"/>
      <c r="K86" s="130"/>
      <c r="L86" s="130"/>
      <c r="M86" s="130"/>
      <c r="N86" s="130"/>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255" t="s">
        <v>7</v>
      </c>
      <c r="B87" s="255"/>
      <c r="C87" s="255"/>
      <c r="D87" s="255"/>
      <c r="E87" s="28" t="s">
        <v>8</v>
      </c>
      <c r="F87" s="118" t="s">
        <v>9</v>
      </c>
      <c r="G87" s="118" t="s">
        <v>10</v>
      </c>
      <c r="H87" s="118" t="s">
        <v>0</v>
      </c>
      <c r="I87" s="38"/>
      <c r="J87" s="16"/>
      <c r="K87" s="16"/>
      <c r="L87" s="133"/>
      <c r="M87" s="16"/>
      <c r="N87" s="16"/>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8.600000000000001" customHeight="1">
      <c r="A88" s="236" t="s">
        <v>79</v>
      </c>
      <c r="B88" s="237"/>
      <c r="C88" s="237"/>
      <c r="D88" s="237"/>
      <c r="E88" s="32" t="s">
        <v>80</v>
      </c>
      <c r="F88" s="128">
        <v>8</v>
      </c>
      <c r="G88" s="29">
        <v>900</v>
      </c>
      <c r="H88" s="20">
        <f>F88*G88</f>
        <v>7200</v>
      </c>
      <c r="I88" s="22"/>
      <c r="J88" s="16"/>
      <c r="K88" s="16"/>
      <c r="L88" s="16"/>
      <c r="M88" s="16"/>
      <c r="N88" s="16"/>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16"/>
      <c r="G89" s="118" t="s">
        <v>81</v>
      </c>
      <c r="H89" s="34">
        <f>SUM(H88)</f>
        <v>7200</v>
      </c>
      <c r="I89" s="22"/>
      <c r="J89" s="16"/>
      <c r="K89" s="16"/>
      <c r="L89" s="16"/>
      <c r="M89" s="16"/>
      <c r="N89" s="16"/>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16"/>
      <c r="F90" s="16"/>
      <c r="G90" s="118" t="s">
        <v>82</v>
      </c>
      <c r="H90" s="34">
        <f>H70+H75+H80+H85+H89+H59+H58+H30</f>
        <v>145411.60999999999</v>
      </c>
      <c r="I90" s="134"/>
      <c r="J90" s="62"/>
      <c r="K90" s="16"/>
      <c r="L90" s="16"/>
      <c r="M90" s="16"/>
      <c r="N90" s="16"/>
      <c r="O90" s="1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3" t="s">
        <v>83</v>
      </c>
      <c r="B91" s="7"/>
      <c r="C91" s="7"/>
      <c r="D91" s="16"/>
      <c r="E91" s="16"/>
      <c r="F91" s="16"/>
      <c r="G91" s="1"/>
      <c r="H91" s="42"/>
      <c r="I91" s="9"/>
      <c r="J91" s="62"/>
      <c r="K91" s="7"/>
      <c r="L91" s="16"/>
      <c r="M91" s="16"/>
      <c r="N91" s="16"/>
      <c r="O91" s="1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256" t="s">
        <v>7</v>
      </c>
      <c r="B92" s="256"/>
      <c r="C92" s="256"/>
      <c r="D92" s="256"/>
      <c r="E92" s="43" t="s">
        <v>8</v>
      </c>
      <c r="F92" s="119" t="s">
        <v>9</v>
      </c>
      <c r="G92" s="119" t="s">
        <v>10</v>
      </c>
      <c r="H92" s="44" t="s">
        <v>0</v>
      </c>
      <c r="I92" s="45" t="s">
        <v>84</v>
      </c>
      <c r="J92" s="46"/>
      <c r="K92" s="46" t="s">
        <v>85</v>
      </c>
      <c r="L92" s="47"/>
      <c r="M92" s="16"/>
      <c r="N92" s="16"/>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236" t="s">
        <v>86</v>
      </c>
      <c r="B93" s="237"/>
      <c r="C93" s="237"/>
      <c r="D93" s="237"/>
      <c r="E93" s="123" t="s">
        <v>87</v>
      </c>
      <c r="F93" s="128"/>
      <c r="G93" s="36">
        <v>2200</v>
      </c>
      <c r="H93" s="48">
        <f>(F93*G93)</f>
        <v>0</v>
      </c>
      <c r="I93" s="49"/>
      <c r="J93" s="50"/>
      <c r="K93" s="51"/>
      <c r="L93" s="62"/>
      <c r="M93" s="16"/>
      <c r="N93" s="16"/>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236" t="s">
        <v>88</v>
      </c>
      <c r="B94" s="237"/>
      <c r="C94" s="237"/>
      <c r="D94" s="237"/>
      <c r="E94" s="123" t="s">
        <v>87</v>
      </c>
      <c r="F94" s="128"/>
      <c r="G94" s="36">
        <v>2000</v>
      </c>
      <c r="H94" s="48">
        <f t="shared" ref="H94:H111" si="10">(F94*G94)</f>
        <v>0</v>
      </c>
      <c r="I94" s="49"/>
      <c r="J94" s="50"/>
      <c r="K94" s="51"/>
      <c r="L94" s="62"/>
      <c r="M94" s="16"/>
      <c r="N94" s="16"/>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236" t="s">
        <v>89</v>
      </c>
      <c r="B95" s="237"/>
      <c r="C95" s="237"/>
      <c r="D95" s="237"/>
      <c r="E95" s="123" t="s">
        <v>87</v>
      </c>
      <c r="F95" s="128"/>
      <c r="G95" s="36">
        <v>7000</v>
      </c>
      <c r="H95" s="48">
        <f t="shared" si="10"/>
        <v>0</v>
      </c>
      <c r="I95" s="49"/>
      <c r="J95" s="50"/>
      <c r="K95" s="51"/>
      <c r="L95" s="62"/>
      <c r="M95" s="16"/>
      <c r="N95" s="16"/>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236" t="s">
        <v>90</v>
      </c>
      <c r="B96" s="237"/>
      <c r="C96" s="237"/>
      <c r="D96" s="237"/>
      <c r="E96" s="123" t="s">
        <v>87</v>
      </c>
      <c r="F96" s="128"/>
      <c r="G96" s="36">
        <v>15200</v>
      </c>
      <c r="H96" s="48">
        <f t="shared" si="10"/>
        <v>0</v>
      </c>
      <c r="I96" s="49"/>
      <c r="J96" s="50"/>
      <c r="K96" s="51"/>
      <c r="L96" s="62"/>
      <c r="M96" s="16"/>
      <c r="N96" s="16"/>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247" t="s">
        <v>91</v>
      </c>
      <c r="B97" s="248"/>
      <c r="C97" s="248"/>
      <c r="D97" s="248"/>
      <c r="E97" s="52" t="s">
        <v>87</v>
      </c>
      <c r="F97" s="128"/>
      <c r="G97" s="53">
        <v>2200</v>
      </c>
      <c r="H97" s="54">
        <f t="shared" si="10"/>
        <v>0</v>
      </c>
      <c r="I97" s="55"/>
      <c r="J97" s="50"/>
      <c r="K97" s="51"/>
      <c r="L97" s="62"/>
      <c r="M97" s="16"/>
      <c r="N97" s="16"/>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236" t="s">
        <v>92</v>
      </c>
      <c r="B98" s="237"/>
      <c r="C98" s="237"/>
      <c r="D98" s="237"/>
      <c r="E98" s="123" t="s">
        <v>87</v>
      </c>
      <c r="F98" s="128"/>
      <c r="G98" s="36">
        <v>2000</v>
      </c>
      <c r="H98" s="48">
        <f t="shared" si="10"/>
        <v>0</v>
      </c>
      <c r="I98" s="49"/>
      <c r="J98" s="50"/>
      <c r="K98" s="51"/>
      <c r="L98" s="62"/>
      <c r="M98" s="16"/>
      <c r="N98" s="16"/>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247" t="s">
        <v>93</v>
      </c>
      <c r="B99" s="248"/>
      <c r="C99" s="248"/>
      <c r="D99" s="248"/>
      <c r="E99" s="52" t="s">
        <v>87</v>
      </c>
      <c r="F99" s="128"/>
      <c r="G99" s="53">
        <v>2500</v>
      </c>
      <c r="H99" s="54">
        <f t="shared" si="10"/>
        <v>0</v>
      </c>
      <c r="I99" s="55"/>
      <c r="J99" s="50"/>
      <c r="K99" s="51"/>
      <c r="L99" s="62"/>
      <c r="M99" s="16"/>
      <c r="N99" s="16"/>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236" t="s">
        <v>94</v>
      </c>
      <c r="B100" s="237"/>
      <c r="C100" s="237"/>
      <c r="D100" s="237"/>
      <c r="E100" s="123" t="s">
        <v>87</v>
      </c>
      <c r="F100" s="128"/>
      <c r="G100" s="36">
        <v>1600</v>
      </c>
      <c r="H100" s="48">
        <f t="shared" si="10"/>
        <v>0</v>
      </c>
      <c r="I100" s="49"/>
      <c r="J100" s="50"/>
      <c r="K100" s="51"/>
      <c r="L100" s="62"/>
      <c r="M100" s="16"/>
      <c r="N100" s="16"/>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249" t="s">
        <v>95</v>
      </c>
      <c r="B101" s="250"/>
      <c r="C101" s="250"/>
      <c r="D101" s="250"/>
      <c r="E101" s="56" t="s">
        <v>87</v>
      </c>
      <c r="F101" s="128"/>
      <c r="G101" s="57">
        <v>1100</v>
      </c>
      <c r="H101" s="58">
        <f t="shared" si="10"/>
        <v>0</v>
      </c>
      <c r="I101" s="49"/>
      <c r="J101" s="50"/>
      <c r="K101" s="51"/>
      <c r="L101" s="62"/>
      <c r="M101" s="16"/>
      <c r="N101" s="16"/>
      <c r="O101" s="16"/>
      <c r="P101" s="16"/>
      <c r="Q101" s="16"/>
      <c r="R101" s="16"/>
      <c r="S101" s="16"/>
      <c r="T101" s="16"/>
      <c r="U101" s="16"/>
      <c r="V101" s="16"/>
      <c r="W101" s="16"/>
      <c r="X101" s="16"/>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236" t="s">
        <v>96</v>
      </c>
      <c r="B102" s="237"/>
      <c r="C102" s="237"/>
      <c r="D102" s="237"/>
      <c r="E102" s="123" t="s">
        <v>87</v>
      </c>
      <c r="F102" s="128"/>
      <c r="G102" s="36">
        <v>2700</v>
      </c>
      <c r="H102" s="48">
        <f t="shared" si="10"/>
        <v>0</v>
      </c>
      <c r="I102" s="59"/>
      <c r="J102" s="50"/>
      <c r="K102" s="51"/>
      <c r="L102" s="62"/>
      <c r="M102" s="16"/>
      <c r="N102" s="16"/>
      <c r="O102" s="16"/>
      <c r="P102" s="16"/>
      <c r="Q102" s="16"/>
      <c r="R102" s="16"/>
      <c r="S102" s="16"/>
      <c r="T102" s="16"/>
      <c r="U102" s="16"/>
      <c r="V102" s="16"/>
      <c r="W102" s="16"/>
      <c r="X102" s="16"/>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238" t="s">
        <v>97</v>
      </c>
      <c r="B103" s="239"/>
      <c r="C103" s="239"/>
      <c r="D103" s="240"/>
      <c r="E103" s="123" t="s">
        <v>87</v>
      </c>
      <c r="F103" s="128"/>
      <c r="G103" s="36">
        <v>2500</v>
      </c>
      <c r="H103" s="48">
        <f t="shared" si="10"/>
        <v>0</v>
      </c>
      <c r="I103" s="59"/>
      <c r="J103" s="50"/>
      <c r="K103" s="51"/>
      <c r="L103" s="62"/>
      <c r="M103" s="16"/>
      <c r="N103" s="16"/>
      <c r="O103" s="16"/>
      <c r="P103" s="16"/>
      <c r="Q103" s="16"/>
      <c r="R103" s="16"/>
      <c r="S103" s="16"/>
      <c r="T103" s="16"/>
      <c r="U103" s="16"/>
      <c r="V103" s="16"/>
      <c r="W103" s="16"/>
      <c r="X103" s="16"/>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236" t="s">
        <v>98</v>
      </c>
      <c r="B104" s="237"/>
      <c r="C104" s="237"/>
      <c r="D104" s="237"/>
      <c r="E104" s="123" t="s">
        <v>87</v>
      </c>
      <c r="F104" s="128"/>
      <c r="G104" s="36">
        <v>13373</v>
      </c>
      <c r="H104" s="48">
        <f t="shared" si="10"/>
        <v>0</v>
      </c>
      <c r="I104" s="59"/>
      <c r="J104" s="50"/>
      <c r="K104" s="51"/>
      <c r="L104" s="62"/>
      <c r="M104" s="16"/>
      <c r="N104" s="16"/>
      <c r="O104" s="16"/>
      <c r="P104" s="16"/>
      <c r="Q104" s="16"/>
      <c r="R104" s="16"/>
      <c r="S104" s="16"/>
      <c r="T104" s="16"/>
      <c r="U104" s="16"/>
      <c r="V104" s="16"/>
      <c r="W104" s="16"/>
      <c r="X104" s="16"/>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238" t="s">
        <v>99</v>
      </c>
      <c r="B105" s="239"/>
      <c r="C105" s="239"/>
      <c r="D105" s="240"/>
      <c r="E105" s="123" t="s">
        <v>87</v>
      </c>
      <c r="F105" s="128"/>
      <c r="G105" s="36">
        <v>800</v>
      </c>
      <c r="H105" s="48">
        <f t="shared" si="10"/>
        <v>0</v>
      </c>
      <c r="I105" s="59"/>
      <c r="J105" s="50"/>
      <c r="K105" s="51"/>
      <c r="L105" s="62"/>
      <c r="M105" s="16"/>
      <c r="N105" s="16"/>
      <c r="O105" s="16"/>
      <c r="P105" s="16"/>
      <c r="Q105" s="16"/>
      <c r="R105" s="16"/>
      <c r="S105" s="16"/>
      <c r="T105" s="16"/>
      <c r="U105" s="16"/>
      <c r="V105" s="16"/>
      <c r="W105" s="16"/>
      <c r="X105" s="16"/>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251" t="s">
        <v>100</v>
      </c>
      <c r="B106" s="252"/>
      <c r="C106" s="252"/>
      <c r="D106" s="252"/>
      <c r="E106" s="4" t="s">
        <v>87</v>
      </c>
      <c r="F106" s="128"/>
      <c r="G106" s="31">
        <v>1900</v>
      </c>
      <c r="H106" s="60">
        <f t="shared" si="10"/>
        <v>0</v>
      </c>
      <c r="I106" s="61"/>
      <c r="J106" s="50"/>
      <c r="K106" s="51"/>
      <c r="L106" s="62"/>
      <c r="M106" s="16"/>
      <c r="N106" s="16"/>
      <c r="O106" s="16"/>
      <c r="P106" s="16"/>
      <c r="Q106" s="16"/>
      <c r="R106" s="16"/>
      <c r="S106" s="16"/>
      <c r="T106" s="16"/>
      <c r="U106" s="16"/>
      <c r="V106" s="16"/>
      <c r="W106" s="16"/>
      <c r="X106" s="16"/>
      <c r="Y106" s="16"/>
      <c r="Z106" s="17"/>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row>
    <row r="107" spans="1:72" ht="15.75">
      <c r="A107" s="236" t="s">
        <v>101</v>
      </c>
      <c r="B107" s="237"/>
      <c r="C107" s="237"/>
      <c r="D107" s="237"/>
      <c r="E107" s="123" t="s">
        <v>87</v>
      </c>
      <c r="F107" s="128"/>
      <c r="G107" s="36">
        <v>2000</v>
      </c>
      <c r="H107" s="48">
        <f t="shared" si="10"/>
        <v>0</v>
      </c>
      <c r="I107" s="59"/>
      <c r="J107" s="50"/>
      <c r="K107" s="51"/>
      <c r="L107" s="62"/>
      <c r="M107" s="16"/>
      <c r="N107" s="16"/>
      <c r="O107" s="16"/>
      <c r="P107" s="16"/>
      <c r="Q107" s="16"/>
      <c r="R107" s="16"/>
      <c r="S107" s="16"/>
      <c r="T107" s="16"/>
      <c r="U107" s="16"/>
      <c r="V107" s="16"/>
      <c r="W107" s="16"/>
      <c r="X107" s="16"/>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236" t="s">
        <v>102</v>
      </c>
      <c r="B108" s="237"/>
      <c r="C108" s="237"/>
      <c r="D108" s="237"/>
      <c r="E108" s="123" t="s">
        <v>87</v>
      </c>
      <c r="F108" s="128"/>
      <c r="G108" s="36">
        <v>200</v>
      </c>
      <c r="H108" s="48">
        <f t="shared" si="10"/>
        <v>0</v>
      </c>
      <c r="I108" s="59"/>
      <c r="J108" s="50"/>
      <c r="K108" s="51"/>
      <c r="L108" s="62"/>
      <c r="M108" s="16"/>
      <c r="N108" s="16"/>
      <c r="O108" s="16"/>
      <c r="P108" s="16"/>
      <c r="Q108" s="16"/>
      <c r="R108" s="16"/>
      <c r="S108" s="16"/>
      <c r="T108" s="16"/>
      <c r="U108" s="16"/>
      <c r="V108" s="16"/>
      <c r="W108" s="16"/>
      <c r="X108" s="16"/>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238" t="s">
        <v>103</v>
      </c>
      <c r="B109" s="239"/>
      <c r="C109" s="239"/>
      <c r="D109" s="240"/>
      <c r="E109" s="123" t="s">
        <v>87</v>
      </c>
      <c r="F109" s="128"/>
      <c r="G109" s="36">
        <v>1100</v>
      </c>
      <c r="H109" s="48">
        <f t="shared" si="10"/>
        <v>0</v>
      </c>
      <c r="I109" s="59"/>
      <c r="J109" s="50"/>
      <c r="K109" s="51"/>
      <c r="L109" s="62"/>
      <c r="M109" s="16"/>
      <c r="N109" s="16"/>
      <c r="O109" s="16"/>
      <c r="P109" s="16"/>
      <c r="Q109" s="16"/>
      <c r="R109" s="16"/>
      <c r="S109" s="16"/>
      <c r="T109" s="16"/>
      <c r="U109" s="16"/>
      <c r="V109" s="16"/>
      <c r="W109" s="16"/>
      <c r="X109" s="16"/>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241" t="s">
        <v>104</v>
      </c>
      <c r="B110" s="241"/>
      <c r="C110" s="241"/>
      <c r="D110" s="241"/>
      <c r="E110" s="63" t="s">
        <v>87</v>
      </c>
      <c r="F110" s="128"/>
      <c r="G110" s="36">
        <v>2200</v>
      </c>
      <c r="H110" s="48">
        <f t="shared" si="10"/>
        <v>0</v>
      </c>
      <c r="I110" s="59"/>
      <c r="J110" s="50"/>
      <c r="K110" s="51"/>
      <c r="L110" s="62"/>
      <c r="M110" s="16"/>
      <c r="N110" s="16"/>
      <c r="O110" s="16"/>
      <c r="P110" s="16"/>
      <c r="Q110" s="16"/>
      <c r="R110" s="16"/>
      <c r="S110" s="16"/>
      <c r="T110" s="16"/>
      <c r="U110" s="16"/>
      <c r="V110" s="16"/>
      <c r="W110" s="16"/>
      <c r="X110" s="16"/>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242" t="s">
        <v>105</v>
      </c>
      <c r="B111" s="243"/>
      <c r="C111" s="243"/>
      <c r="D111" s="244"/>
      <c r="E111" s="4" t="s">
        <v>87</v>
      </c>
      <c r="F111" s="128"/>
      <c r="G111" s="31">
        <v>1420</v>
      </c>
      <c r="H111" s="60">
        <f t="shared" si="10"/>
        <v>0</v>
      </c>
      <c r="I111" s="64"/>
      <c r="J111" s="50"/>
      <c r="K111" s="51"/>
      <c r="L111" s="62"/>
      <c r="M111" s="16"/>
      <c r="N111" s="16"/>
      <c r="O111" s="16"/>
      <c r="P111" s="16"/>
      <c r="Q111" s="16"/>
      <c r="R111" s="16"/>
      <c r="S111" s="16"/>
      <c r="T111" s="16"/>
      <c r="U111" s="16"/>
      <c r="V111" s="16"/>
      <c r="W111" s="16"/>
      <c r="X111" s="16"/>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6.5" thickBot="1">
      <c r="A112" s="236" t="s">
        <v>106</v>
      </c>
      <c r="B112" s="237"/>
      <c r="C112" s="237"/>
      <c r="D112" s="237"/>
      <c r="E112" s="123" t="s">
        <v>87</v>
      </c>
      <c r="F112" s="128"/>
      <c r="G112" s="36">
        <v>383.5</v>
      </c>
      <c r="H112" s="99">
        <f>(F112*G112)</f>
        <v>0</v>
      </c>
      <c r="I112" s="65"/>
      <c r="J112" s="66"/>
      <c r="K112" s="67"/>
      <c r="L112" s="62"/>
      <c r="M112" s="16"/>
      <c r="N112" s="16"/>
      <c r="O112" s="16"/>
      <c r="P112" s="16"/>
      <c r="Q112" s="16"/>
      <c r="R112" s="16"/>
      <c r="S112" s="16"/>
      <c r="T112" s="16"/>
      <c r="U112" s="16"/>
      <c r="V112" s="16"/>
      <c r="W112" s="16"/>
      <c r="X112" s="16"/>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6.5" thickBot="1">
      <c r="A113" s="16"/>
      <c r="B113" s="16"/>
      <c r="C113" s="16"/>
      <c r="D113" s="16"/>
      <c r="E113" s="16"/>
      <c r="F113" s="18"/>
      <c r="G113" s="125" t="s">
        <v>107</v>
      </c>
      <c r="H113" s="110">
        <f>SUM(H93:H112)</f>
        <v>0</v>
      </c>
      <c r="I113" s="68"/>
      <c r="J113" s="69"/>
      <c r="K113" s="70"/>
      <c r="L113" s="135"/>
      <c r="M113" s="7"/>
      <c r="N113" s="7"/>
      <c r="O113" s="16"/>
      <c r="P113" s="16"/>
      <c r="Q113" s="16"/>
      <c r="R113" s="16"/>
      <c r="S113" s="16"/>
      <c r="T113" s="16"/>
      <c r="U113" s="16"/>
      <c r="V113" s="16"/>
      <c r="W113" s="16"/>
      <c r="X113" s="16"/>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6"/>
      <c r="B114" s="16"/>
      <c r="C114" s="16"/>
      <c r="D114" s="16"/>
      <c r="E114" s="16"/>
      <c r="F114" s="7"/>
      <c r="G114" s="38"/>
      <c r="H114" s="22"/>
      <c r="I114" s="71"/>
      <c r="J114" s="18"/>
      <c r="K114" s="137"/>
      <c r="L114" s="136"/>
      <c r="M114" s="7"/>
      <c r="N114" s="7"/>
      <c r="O114" s="16"/>
      <c r="P114" s="16"/>
      <c r="Q114" s="16"/>
      <c r="R114" s="16"/>
      <c r="S114" s="16"/>
      <c r="T114" s="16"/>
      <c r="U114" s="16"/>
      <c r="V114" s="16"/>
      <c r="W114" s="16"/>
      <c r="X114" s="16"/>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6"/>
      <c r="B115" s="16"/>
      <c r="C115" s="16"/>
      <c r="D115" s="16"/>
      <c r="E115" s="138">
        <v>0</v>
      </c>
      <c r="F115" s="7"/>
      <c r="G115" s="38"/>
      <c r="H115" s="142">
        <f>+E115</f>
        <v>0</v>
      </c>
      <c r="I115" s="245" t="s">
        <v>130</v>
      </c>
      <c r="J115" s="230" t="s">
        <v>108</v>
      </c>
      <c r="K115" s="232"/>
      <c r="L115" s="16"/>
      <c r="M115" s="7"/>
      <c r="N115" s="233"/>
      <c r="O115" s="16"/>
      <c r="P115" s="16"/>
      <c r="Q115" s="16"/>
      <c r="R115" s="16"/>
      <c r="S115" s="16"/>
      <c r="T115" s="16"/>
      <c r="U115" s="16"/>
      <c r="V115" s="16"/>
      <c r="W115" s="16"/>
      <c r="X115" s="16"/>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6"/>
      <c r="B116" s="16"/>
      <c r="C116" s="16"/>
      <c r="D116" s="16"/>
      <c r="E116" s="16"/>
      <c r="F116" s="234" t="s">
        <v>109</v>
      </c>
      <c r="G116" s="235"/>
      <c r="H116" s="73">
        <f>H90+H113</f>
        <v>145411.60999999999</v>
      </c>
      <c r="I116" s="246"/>
      <c r="J116" s="231"/>
      <c r="K116" s="232"/>
      <c r="L116" s="16"/>
      <c r="M116" s="7"/>
      <c r="N116" s="233"/>
      <c r="O116" s="16"/>
      <c r="P116" s="16"/>
      <c r="Q116" s="16"/>
      <c r="R116" s="16"/>
      <c r="S116" s="16"/>
      <c r="T116" s="16"/>
      <c r="U116" s="16"/>
      <c r="V116" s="16"/>
      <c r="W116" s="16"/>
      <c r="X116" s="16"/>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6"/>
      <c r="B117" s="16">
        <f>1.13*1.15</f>
        <v>1.2994999999999999</v>
      </c>
      <c r="C117" s="16"/>
      <c r="D117" s="16" t="s">
        <v>173</v>
      </c>
      <c r="E117" s="27"/>
      <c r="F117" s="74" t="s">
        <v>110</v>
      </c>
      <c r="G117" s="172">
        <v>1.1000000000000001</v>
      </c>
      <c r="H117" s="116">
        <f>H116*G117-H116</f>
        <v>14541.161000000022</v>
      </c>
      <c r="I117" s="115">
        <f>+(H124-K123)*0.23</f>
        <v>-14808.157916239992</v>
      </c>
      <c r="J117" s="117">
        <f>H117-M123</f>
        <v>44029.145822000006</v>
      </c>
      <c r="K117" s="9"/>
      <c r="L117" s="9"/>
      <c r="M117" s="9"/>
      <c r="N117" s="126" t="s">
        <v>171</v>
      </c>
      <c r="O117" s="126"/>
      <c r="P117" s="16"/>
      <c r="Q117" s="16"/>
      <c r="R117" s="16"/>
      <c r="S117" s="16"/>
      <c r="T117" s="16"/>
      <c r="U117" s="16"/>
      <c r="V117" s="16"/>
      <c r="W117" s="16"/>
      <c r="X117" s="16"/>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6"/>
      <c r="B118" s="16"/>
      <c r="C118" s="16"/>
      <c r="D118" s="16"/>
      <c r="E118" s="27"/>
      <c r="F118" s="77" t="s">
        <v>111</v>
      </c>
      <c r="G118" s="78"/>
      <c r="H118" s="13">
        <f>H116+H117</f>
        <v>159952.77100000001</v>
      </c>
      <c r="I118" s="20"/>
      <c r="J118" s="79"/>
      <c r="K118" s="22"/>
      <c r="L118" s="22"/>
      <c r="M118" s="7"/>
      <c r="N118" s="126"/>
      <c r="O118" s="126"/>
      <c r="P118" s="16"/>
      <c r="Q118" s="16"/>
      <c r="R118" s="16"/>
      <c r="S118" s="16"/>
      <c r="T118" s="16"/>
      <c r="U118" s="16"/>
      <c r="V118" s="16"/>
      <c r="W118" s="16"/>
      <c r="X118" s="16"/>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A119" s="16"/>
      <c r="B119" s="16"/>
      <c r="C119" s="16"/>
      <c r="D119" s="16"/>
      <c r="E119" s="27"/>
      <c r="F119" s="124" t="s">
        <v>113</v>
      </c>
      <c r="G119" s="82">
        <v>0.06</v>
      </c>
      <c r="H119" s="13">
        <f>H118*G119</f>
        <v>9597.16626</v>
      </c>
      <c r="I119" s="83"/>
      <c r="J119" s="80"/>
      <c r="K119" s="81" t="s">
        <v>112</v>
      </c>
      <c r="L119" s="111" t="s">
        <v>131</v>
      </c>
      <c r="M119" s="7"/>
      <c r="N119" s="135"/>
      <c r="O119" s="16"/>
      <c r="P119" s="16"/>
      <c r="Q119" s="16"/>
      <c r="R119" s="16"/>
      <c r="S119" s="16"/>
      <c r="T119" s="16"/>
      <c r="U119" s="16"/>
      <c r="V119" s="16"/>
      <c r="W119" s="16"/>
      <c r="X119" s="16"/>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A120" s="16"/>
      <c r="B120" s="16"/>
      <c r="C120" s="16"/>
      <c r="D120" s="16"/>
      <c r="E120" s="27"/>
      <c r="F120" s="4" t="s">
        <v>115</v>
      </c>
      <c r="G120" s="77"/>
      <c r="H120" s="13">
        <f>H118+H119</f>
        <v>169549.93726000001</v>
      </c>
      <c r="I120" s="80"/>
      <c r="J120" s="80" t="s">
        <v>114</v>
      </c>
      <c r="K120" s="6">
        <f>+H30</f>
        <v>122431.61</v>
      </c>
      <c r="L120" s="112"/>
      <c r="M120" s="135"/>
      <c r="N120" s="7"/>
      <c r="O120" s="16"/>
      <c r="P120" s="16"/>
      <c r="Q120" s="16"/>
      <c r="R120" s="16"/>
      <c r="S120" s="16"/>
      <c r="T120" s="16"/>
      <c r="U120" s="16"/>
      <c r="V120" s="16"/>
      <c r="W120" s="16"/>
      <c r="X120" s="16"/>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row r="121" spans="1:72" ht="15.75">
      <c r="A121" s="16"/>
      <c r="B121" s="16"/>
      <c r="C121" s="16"/>
      <c r="D121" s="16"/>
      <c r="E121" s="170">
        <v>0.27500000000000002</v>
      </c>
      <c r="F121" s="124" t="s">
        <v>117</v>
      </c>
      <c r="G121" s="82">
        <v>0.2</v>
      </c>
      <c r="H121" s="13">
        <f>H120*G121</f>
        <v>33909.987452000001</v>
      </c>
      <c r="I121" s="80"/>
      <c r="J121" s="80" t="s">
        <v>116</v>
      </c>
      <c r="K121" s="6">
        <f>H58</f>
        <v>0</v>
      </c>
      <c r="L121" s="112"/>
      <c r="M121" s="135"/>
      <c r="N121" s="7"/>
      <c r="O121" s="16"/>
      <c r="P121" s="16"/>
      <c r="Q121" s="16"/>
      <c r="R121" s="16"/>
      <c r="S121" s="16"/>
      <c r="T121" s="16"/>
      <c r="U121" s="16"/>
      <c r="V121" s="16"/>
      <c r="W121" s="16"/>
      <c r="X121" s="16"/>
      <c r="Y121" s="1"/>
      <c r="Z121" s="120"/>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row>
    <row r="122" spans="1:72" ht="15.75">
      <c r="A122" s="16"/>
      <c r="B122" s="16"/>
      <c r="C122" s="16"/>
      <c r="D122" s="16"/>
      <c r="E122" s="16"/>
      <c r="F122" s="124" t="s">
        <v>119</v>
      </c>
      <c r="G122" s="74"/>
      <c r="H122" s="85">
        <f>H120+H121</f>
        <v>203459.92471200001</v>
      </c>
      <c r="I122" s="13"/>
      <c r="J122" s="80" t="s">
        <v>118</v>
      </c>
      <c r="K122" s="6">
        <f>H90-H60</f>
        <v>145411.60999999999</v>
      </c>
      <c r="L122" s="112"/>
      <c r="M122" s="84" t="s">
        <v>127</v>
      </c>
      <c r="N122" s="7"/>
      <c r="O122" s="16"/>
      <c r="P122" s="16"/>
      <c r="Q122" s="16"/>
      <c r="R122" s="16"/>
      <c r="S122" s="16"/>
      <c r="T122" s="16"/>
      <c r="U122" s="16"/>
      <c r="V122" s="16"/>
      <c r="W122" s="16"/>
      <c r="X122" s="16"/>
      <c r="Y122" s="1"/>
      <c r="Z122" s="120"/>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row>
    <row r="123" spans="1:72" ht="15.75">
      <c r="A123" s="16"/>
      <c r="B123" s="16"/>
      <c r="C123" s="16"/>
      <c r="D123" s="16"/>
      <c r="E123" s="16"/>
      <c r="F123" s="124"/>
      <c r="G123" s="87"/>
      <c r="H123" s="13"/>
      <c r="I123" s="88" t="s">
        <v>120</v>
      </c>
      <c r="J123" s="86" t="s">
        <v>56</v>
      </c>
      <c r="K123" s="6">
        <f>SUM(K120:K122)</f>
        <v>267843.21999999997</v>
      </c>
      <c r="L123" s="113">
        <f>H122-H121</f>
        <v>169549.93726000001</v>
      </c>
      <c r="M123" s="114">
        <f>+(L123-K123)*0.3</f>
        <v>-29487.984821999988</v>
      </c>
      <c r="N123" s="7"/>
      <c r="O123" s="16"/>
      <c r="P123" s="16"/>
      <c r="Q123" s="16"/>
      <c r="R123" s="16"/>
      <c r="S123" s="16"/>
      <c r="T123" s="16"/>
      <c r="U123" s="16"/>
      <c r="V123" s="16"/>
      <c r="W123" s="16"/>
      <c r="X123" s="16"/>
      <c r="Y123" s="1"/>
      <c r="Z123" s="120"/>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row>
    <row r="124" spans="1:72" ht="15.75">
      <c r="A124" s="16"/>
      <c r="B124" s="16" t="s">
        <v>121</v>
      </c>
      <c r="C124" s="16"/>
      <c r="D124" s="16"/>
      <c r="E124" s="16"/>
      <c r="F124" s="124" t="s">
        <v>126</v>
      </c>
      <c r="G124" s="90"/>
      <c r="H124" s="98">
        <f>H122+H123</f>
        <v>203459.92471200001</v>
      </c>
      <c r="I124" s="13"/>
      <c r="J124" s="89">
        <f>H122/H116</f>
        <v>1.3992000000000002</v>
      </c>
      <c r="K124" s="7"/>
      <c r="L124" s="7"/>
      <c r="M124" s="23"/>
      <c r="N124" s="7"/>
      <c r="O124" s="16"/>
      <c r="P124" s="16"/>
      <c r="Q124" s="16"/>
      <c r="R124" s="16"/>
      <c r="S124" s="16"/>
      <c r="T124" s="16"/>
      <c r="U124" s="16"/>
      <c r="V124" s="16"/>
      <c r="W124" s="16"/>
      <c r="X124" s="16"/>
      <c r="Y124" s="1"/>
      <c r="Z124" s="120"/>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row>
    <row r="125" spans="1:72" ht="15.75">
      <c r="A125" s="16"/>
      <c r="B125" s="139" t="s">
        <v>172</v>
      </c>
      <c r="C125" s="139" t="s">
        <v>123</v>
      </c>
      <c r="D125" s="140" t="s">
        <v>124</v>
      </c>
      <c r="E125" s="132"/>
      <c r="F125" s="7"/>
      <c r="G125" s="92"/>
      <c r="H125" s="9"/>
      <c r="I125" s="7"/>
      <c r="J125" s="7"/>
      <c r="K125" s="7"/>
      <c r="L125" s="7"/>
      <c r="M125" s="9"/>
      <c r="N125" s="91"/>
      <c r="O125" s="16"/>
      <c r="P125" s="16"/>
      <c r="Q125" s="16"/>
      <c r="R125" s="16"/>
      <c r="S125" s="16"/>
      <c r="T125" s="16"/>
      <c r="U125" s="16"/>
      <c r="V125" s="16"/>
      <c r="W125" s="16"/>
      <c r="X125" s="16"/>
      <c r="Y125" s="1"/>
      <c r="Z125" s="120"/>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row>
    <row r="126" spans="1:72" ht="15.75">
      <c r="A126" s="16"/>
      <c r="B126" s="141">
        <v>0.27500000000000002</v>
      </c>
      <c r="C126" s="141">
        <v>0.05</v>
      </c>
      <c r="D126" s="171">
        <f>1.275*1.05</f>
        <v>1.3387499999999999</v>
      </c>
      <c r="E126" s="16"/>
      <c r="F126" s="92"/>
      <c r="G126" s="93"/>
      <c r="H126" s="9"/>
      <c r="I126" s="7"/>
      <c r="J126" s="7"/>
      <c r="K126" s="7"/>
      <c r="L126" s="7"/>
      <c r="M126" s="9"/>
      <c r="N126" s="7"/>
      <c r="O126" s="16"/>
      <c r="P126" s="16"/>
      <c r="Q126" s="16"/>
      <c r="R126" s="16"/>
      <c r="S126" s="16"/>
      <c r="T126" s="16"/>
      <c r="U126" s="16"/>
      <c r="V126" s="16"/>
      <c r="W126" s="16"/>
      <c r="X126" s="16"/>
      <c r="Y126" s="1"/>
      <c r="Z126" s="120"/>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row>
    <row r="127" spans="1:72" ht="15.75">
      <c r="A127" s="16"/>
      <c r="B127" s="16"/>
      <c r="C127" s="16"/>
      <c r="D127" s="170">
        <v>0.33879999999999999</v>
      </c>
      <c r="E127" s="16"/>
      <c r="F127" s="23"/>
      <c r="G127" s="94"/>
      <c r="H127" s="93"/>
      <c r="I127" s="27"/>
      <c r="J127" s="7"/>
      <c r="K127" s="7"/>
      <c r="L127" s="7"/>
      <c r="M127" s="7"/>
      <c r="N127" s="7"/>
      <c r="O127" s="16"/>
      <c r="P127" s="16"/>
      <c r="Q127" s="16"/>
      <c r="R127" s="16"/>
      <c r="S127" s="16"/>
      <c r="T127" s="16"/>
      <c r="U127" s="16"/>
      <c r="V127" s="16"/>
      <c r="W127" s="16"/>
      <c r="X127" s="16"/>
      <c r="Y127" s="1"/>
      <c r="Z127" s="120"/>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row>
    <row r="128" spans="1:72" ht="15.75">
      <c r="A128" s="1"/>
      <c r="B128" s="1"/>
      <c r="C128" s="1"/>
      <c r="D128" s="1"/>
      <c r="E128" s="1"/>
      <c r="F128" s="23"/>
      <c r="G128" s="94"/>
      <c r="H128" s="93"/>
      <c r="I128" s="95"/>
      <c r="J128" s="18"/>
      <c r="K128" s="18"/>
      <c r="L128" s="18"/>
      <c r="M128" s="18"/>
      <c r="N128" s="18"/>
      <c r="O128" s="1"/>
      <c r="P128" s="1"/>
      <c r="Q128" s="1"/>
      <c r="R128" s="1"/>
      <c r="S128" s="1"/>
      <c r="T128" s="1"/>
      <c r="U128" s="1"/>
      <c r="V128" s="1"/>
      <c r="W128" s="1"/>
      <c r="X128" s="1"/>
      <c r="Y128" s="1"/>
      <c r="Z128" s="120"/>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row>
    <row r="129" spans="1:72" ht="15.75">
      <c r="A129" s="1"/>
      <c r="B129" s="1"/>
      <c r="C129" s="1"/>
      <c r="D129" s="1"/>
      <c r="E129" s="1"/>
      <c r="F129" s="23"/>
      <c r="G129" s="76"/>
      <c r="H129" s="76"/>
      <c r="I129" s="18"/>
      <c r="J129" s="18"/>
      <c r="K129" s="18"/>
      <c r="L129" s="18"/>
      <c r="M129" s="18"/>
      <c r="N129" s="18"/>
      <c r="O129" s="1"/>
      <c r="P129" s="1"/>
      <c r="Q129" s="1"/>
      <c r="R129" s="1"/>
      <c r="S129" s="1"/>
      <c r="T129" s="1"/>
      <c r="U129" s="1"/>
      <c r="V129" s="1"/>
      <c r="W129" s="1"/>
      <c r="X129" s="1"/>
      <c r="Y129" s="1"/>
      <c r="Z129" s="120"/>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row>
    <row r="130" spans="1:72" ht="15.75">
      <c r="A130" s="1"/>
      <c r="B130" s="1"/>
      <c r="C130" s="1"/>
      <c r="D130" s="1"/>
      <c r="E130" s="1"/>
      <c r="F130" s="23"/>
      <c r="G130" s="5"/>
      <c r="H130" s="1"/>
      <c r="I130" s="1"/>
      <c r="J130" s="18"/>
      <c r="K130" s="18"/>
      <c r="L130" s="18"/>
      <c r="M130" s="18"/>
      <c r="N130" s="18"/>
      <c r="O130" s="1"/>
      <c r="P130" s="1"/>
      <c r="Q130" s="1"/>
      <c r="R130" s="1"/>
      <c r="S130" s="1"/>
      <c r="T130" s="1"/>
      <c r="U130" s="1"/>
      <c r="V130" s="1"/>
      <c r="W130" s="1"/>
      <c r="X130" s="1"/>
      <c r="Y130" s="1"/>
      <c r="Z130" s="120"/>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row>
    <row r="131" spans="1:72" ht="15.75">
      <c r="A131" s="1"/>
      <c r="B131" s="1"/>
      <c r="C131" s="1"/>
      <c r="D131" s="1"/>
      <c r="E131" s="1"/>
      <c r="F131" s="1"/>
      <c r="G131" s="18"/>
      <c r="H131" s="41"/>
      <c r="I131" s="1"/>
      <c r="J131" s="1"/>
      <c r="K131" s="1"/>
      <c r="L131" s="1"/>
      <c r="M131" s="1"/>
      <c r="N131" s="1"/>
      <c r="O131" s="1"/>
      <c r="P131" s="1"/>
      <c r="Q131" s="1"/>
      <c r="R131" s="1"/>
      <c r="S131" s="1"/>
      <c r="T131" s="1"/>
      <c r="U131" s="1"/>
      <c r="V131" s="1"/>
      <c r="W131" s="1"/>
      <c r="X131" s="1"/>
      <c r="Y131" s="1"/>
      <c r="Z131" s="120"/>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row>
    <row r="132" spans="1:72" ht="15.75">
      <c r="A132" s="1"/>
      <c r="B132" s="1"/>
      <c r="C132" s="96"/>
      <c r="D132" s="1"/>
      <c r="E132" s="1"/>
      <c r="F132" s="1"/>
      <c r="G132" s="1"/>
      <c r="H132" s="1"/>
      <c r="I132" s="1"/>
      <c r="J132" s="1"/>
      <c r="K132" s="1"/>
      <c r="L132" s="1"/>
      <c r="M132" s="1"/>
      <c r="N132" s="1"/>
      <c r="O132" s="1"/>
      <c r="P132" s="1"/>
      <c r="Q132" s="1"/>
      <c r="R132" s="1"/>
      <c r="S132" s="1"/>
      <c r="T132" s="1"/>
      <c r="U132" s="1"/>
      <c r="V132" s="1"/>
      <c r="W132" s="1"/>
      <c r="X132" s="1"/>
      <c r="Y132" s="1"/>
      <c r="Z132" s="120"/>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row>
    <row r="133" spans="1:72" ht="15.75">
      <c r="A133" s="1"/>
      <c r="B133" s="1"/>
      <c r="C133" s="96"/>
      <c r="D133" s="1"/>
      <c r="E133" s="1"/>
      <c r="F133" s="1"/>
      <c r="G133" s="18"/>
      <c r="H133" s="41"/>
      <c r="I133" s="1"/>
      <c r="J133" s="1"/>
      <c r="K133" s="1"/>
      <c r="L133" s="1"/>
      <c r="M133" s="1"/>
      <c r="N133" s="1"/>
      <c r="O133" s="1"/>
      <c r="P133" s="1"/>
      <c r="Q133" s="1"/>
      <c r="R133" s="1"/>
      <c r="S133" s="1"/>
      <c r="T133" s="1"/>
      <c r="U133" s="1"/>
      <c r="V133" s="1"/>
      <c r="W133" s="1"/>
      <c r="X133" s="1"/>
      <c r="Y133" s="1"/>
      <c r="Z133" s="120"/>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row>
    <row r="134" spans="1:72" ht="15.75">
      <c r="A134" s="1"/>
      <c r="B134" s="1"/>
      <c r="C134" s="96"/>
      <c r="D134" s="1"/>
      <c r="E134" s="1"/>
      <c r="F134" s="1"/>
      <c r="G134" s="1"/>
      <c r="H134" s="1"/>
      <c r="I134" s="1"/>
      <c r="J134" s="1"/>
      <c r="K134" s="1"/>
      <c r="L134" s="1"/>
      <c r="M134" s="1"/>
      <c r="N134" s="1"/>
      <c r="O134" s="1"/>
      <c r="P134" s="1"/>
      <c r="Q134" s="1"/>
      <c r="R134" s="1"/>
      <c r="S134" s="1"/>
      <c r="T134" s="1"/>
      <c r="U134" s="1"/>
      <c r="V134" s="1"/>
      <c r="W134" s="1"/>
      <c r="X134" s="1"/>
      <c r="Y134" s="1"/>
      <c r="Z134" s="120"/>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row>
    <row r="135" spans="1:72" ht="15.75">
      <c r="A135" s="1"/>
      <c r="B135" s="1"/>
      <c r="C135" s="96"/>
      <c r="D135" s="1"/>
      <c r="E135" s="1"/>
      <c r="F135" s="1"/>
      <c r="G135" s="1"/>
      <c r="H135" s="1"/>
      <c r="I135" s="1"/>
      <c r="J135" s="1"/>
      <c r="K135" s="1"/>
      <c r="L135" s="1"/>
      <c r="M135" s="1"/>
      <c r="N135" s="1"/>
      <c r="O135" s="1"/>
      <c r="P135" s="1"/>
      <c r="Q135" s="1"/>
      <c r="R135" s="1"/>
      <c r="S135" s="1"/>
      <c r="T135" s="1"/>
      <c r="U135" s="1"/>
      <c r="V135" s="1"/>
      <c r="W135" s="1"/>
      <c r="X135" s="1"/>
      <c r="Y135" s="1"/>
      <c r="Z135" s="120"/>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row>
    <row r="136" spans="1:72" ht="15.75">
      <c r="A136" s="1"/>
      <c r="B136" s="1"/>
      <c r="C136" s="40"/>
      <c r="D136" s="96"/>
      <c r="E136" s="96"/>
      <c r="F136" s="1"/>
      <c r="G136" s="1"/>
      <c r="H136" s="1"/>
      <c r="I136" s="1"/>
      <c r="J136" s="1"/>
      <c r="K136" s="1"/>
      <c r="L136" s="1"/>
      <c r="M136" s="1"/>
      <c r="N136" s="1"/>
      <c r="O136" s="1"/>
      <c r="P136" s="1"/>
      <c r="Q136" s="1"/>
      <c r="R136" s="1"/>
      <c r="S136" s="1"/>
      <c r="T136" s="1"/>
      <c r="U136" s="1"/>
      <c r="V136" s="1"/>
      <c r="W136" s="1"/>
      <c r="X136" s="1"/>
      <c r="Y136" s="1"/>
      <c r="Z136" s="120"/>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row>
    <row r="137" spans="1:72" ht="15.75">
      <c r="A137" s="1"/>
      <c r="B137" s="96"/>
      <c r="C137" s="1"/>
      <c r="D137" s="1"/>
      <c r="E137" s="1"/>
      <c r="F137" s="1"/>
      <c r="G137" s="1"/>
      <c r="H137" s="1"/>
      <c r="I137" s="1"/>
      <c r="J137" s="1"/>
      <c r="K137" s="1"/>
      <c r="L137" s="1"/>
      <c r="M137" s="1"/>
      <c r="N137" s="1"/>
      <c r="O137" s="1"/>
      <c r="P137" s="1"/>
      <c r="Q137" s="1"/>
      <c r="R137" s="1"/>
      <c r="S137" s="1"/>
      <c r="T137" s="1"/>
      <c r="U137" s="1"/>
      <c r="V137" s="1"/>
      <c r="W137" s="1"/>
      <c r="X137" s="1"/>
      <c r="Y137" s="1"/>
      <c r="Z137" s="120"/>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row>
    <row r="138" spans="1:72" ht="15.75">
      <c r="A138" s="1"/>
      <c r="B138" s="96"/>
      <c r="C138" s="1"/>
      <c r="D138" s="1"/>
      <c r="E138" s="1"/>
      <c r="F138" s="1"/>
      <c r="G138" s="1"/>
      <c r="H138" s="1"/>
      <c r="I138" s="1"/>
      <c r="J138" s="1"/>
      <c r="K138" s="1"/>
      <c r="L138" s="1"/>
      <c r="M138" s="1"/>
      <c r="N138" s="1"/>
      <c r="O138" s="1"/>
      <c r="P138" s="1"/>
      <c r="Q138" s="1"/>
      <c r="R138" s="1"/>
      <c r="S138" s="1"/>
      <c r="T138" s="1"/>
      <c r="U138" s="1"/>
      <c r="V138" s="1"/>
      <c r="W138" s="1"/>
      <c r="X138" s="1"/>
      <c r="Y138" s="1"/>
      <c r="Z138" s="120"/>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row>
    <row r="139" spans="1:72" ht="15.75">
      <c r="A139" s="1"/>
      <c r="B139" s="96"/>
      <c r="C139" s="96"/>
      <c r="D139" s="96"/>
      <c r="E139" s="96"/>
      <c r="F139" s="1"/>
      <c r="G139" s="1"/>
      <c r="H139" s="1"/>
      <c r="I139" s="1"/>
      <c r="J139" s="1"/>
      <c r="K139" s="1"/>
      <c r="L139" s="1"/>
      <c r="M139" s="1"/>
      <c r="N139" s="1"/>
      <c r="O139" s="1"/>
      <c r="P139" s="1"/>
      <c r="Q139" s="1"/>
      <c r="R139" s="1"/>
      <c r="S139" s="1"/>
      <c r="T139" s="1"/>
      <c r="U139" s="1"/>
      <c r="V139" s="1"/>
      <c r="W139" s="1"/>
      <c r="X139" s="1"/>
      <c r="Y139" s="1"/>
      <c r="Z139" s="120"/>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row>
    <row r="140" spans="1:72" ht="15.75">
      <c r="A140" s="1"/>
      <c r="B140" s="1"/>
      <c r="C140" s="1"/>
      <c r="D140" s="1"/>
      <c r="E140" s="1"/>
      <c r="F140" s="96"/>
      <c r="G140" s="72"/>
      <c r="H140" s="1"/>
      <c r="I140" s="1"/>
      <c r="J140" s="1"/>
      <c r="K140" s="1"/>
      <c r="L140" s="1"/>
      <c r="M140" s="1"/>
      <c r="N140" s="1"/>
      <c r="O140" s="1"/>
      <c r="P140" s="1"/>
      <c r="Q140" s="1"/>
      <c r="R140" s="1"/>
      <c r="S140" s="1"/>
      <c r="T140" s="1"/>
      <c r="U140" s="1"/>
      <c r="V140" s="1"/>
      <c r="W140" s="1"/>
      <c r="X140" s="1"/>
      <c r="Y140" s="1"/>
      <c r="Z140" s="120"/>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row>
    <row r="141" spans="1:72" ht="15.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20"/>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row>
    <row r="142" spans="1:72" ht="15.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20"/>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row>
    <row r="143" spans="1:72" ht="15.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20"/>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row>
    <row r="144" spans="1:72" ht="15.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20"/>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row>
    <row r="145" spans="1:72" ht="15.75">
      <c r="A145" s="1"/>
      <c r="B145" s="1"/>
      <c r="C145" s="1"/>
      <c r="D145" s="1"/>
      <c r="E145" s="1"/>
      <c r="F145" s="1"/>
      <c r="G145" s="1"/>
      <c r="H145" s="1"/>
      <c r="I145" s="1"/>
      <c r="J145" s="1"/>
      <c r="K145" s="1"/>
      <c r="L145" s="1"/>
      <c r="O145" s="1"/>
      <c r="P145" s="1"/>
      <c r="Q145" s="1"/>
      <c r="R145" s="1"/>
      <c r="S145" s="1"/>
      <c r="T145" s="1"/>
      <c r="U145" s="1"/>
      <c r="V145" s="1"/>
      <c r="W145" s="1"/>
      <c r="X145" s="1"/>
      <c r="Y145" s="1"/>
      <c r="Z145" s="120"/>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row>
    <row r="146" spans="1:72" ht="15.75">
      <c r="F146" s="1"/>
      <c r="G146" s="1"/>
      <c r="H146" s="1"/>
      <c r="I146" s="1"/>
      <c r="J146" s="1"/>
      <c r="K146" s="1"/>
      <c r="L146" s="1"/>
      <c r="O146" s="1"/>
      <c r="P146" s="1"/>
      <c r="Q146" s="1"/>
      <c r="R146" s="1"/>
      <c r="S146" s="1"/>
      <c r="T146" s="1"/>
      <c r="U146" s="1"/>
      <c r="V146" s="1"/>
      <c r="W146" s="1"/>
      <c r="X146" s="1"/>
      <c r="Y146" s="1"/>
      <c r="Z146" s="120"/>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row>
    <row r="147" spans="1:72" ht="15.75">
      <c r="J147" s="1"/>
      <c r="K147" s="1"/>
      <c r="L147" s="1"/>
      <c r="M147" s="1"/>
      <c r="N147" s="1"/>
      <c r="O147" s="1"/>
      <c r="P147" s="1"/>
      <c r="Q147" s="1"/>
      <c r="R147" s="1"/>
      <c r="S147" s="1"/>
      <c r="T147" s="1"/>
      <c r="U147" s="1"/>
      <c r="V147" s="1"/>
      <c r="W147" s="1"/>
      <c r="X147" s="1"/>
      <c r="Y147" s="1"/>
      <c r="Z147" s="120"/>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row>
  </sheetData>
  <mergeCells count="103">
    <mergeCell ref="A10:D10"/>
    <mergeCell ref="A11:D11"/>
    <mergeCell ref="A12:D12"/>
    <mergeCell ref="A13:D13"/>
    <mergeCell ref="A14:D14"/>
    <mergeCell ref="A15:D15"/>
    <mergeCell ref="A1:H1"/>
    <mergeCell ref="A2:H2"/>
    <mergeCell ref="B5:J5"/>
    <mergeCell ref="A8:D8"/>
    <mergeCell ref="J8:M8"/>
    <mergeCell ref="A9:D9"/>
    <mergeCell ref="A22:D22"/>
    <mergeCell ref="A23:D23"/>
    <mergeCell ref="A24:D24"/>
    <mergeCell ref="A25:D25"/>
    <mergeCell ref="L25:Q28"/>
    <mergeCell ref="A26:D26"/>
    <mergeCell ref="A27:D27"/>
    <mergeCell ref="A28:D28"/>
    <mergeCell ref="A16:D16"/>
    <mergeCell ref="A17:D17"/>
    <mergeCell ref="A18:D18"/>
    <mergeCell ref="A19:D19"/>
    <mergeCell ref="A20:D20"/>
    <mergeCell ref="A21:D21"/>
    <mergeCell ref="A36:D36"/>
    <mergeCell ref="A37:D37"/>
    <mergeCell ref="A38:D38"/>
    <mergeCell ref="A39:D39"/>
    <mergeCell ref="A40:D40"/>
    <mergeCell ref="A41:D41"/>
    <mergeCell ref="A29:D29"/>
    <mergeCell ref="O32:U32"/>
    <mergeCell ref="V32:X32"/>
    <mergeCell ref="A33:D33"/>
    <mergeCell ref="A34:D34"/>
    <mergeCell ref="A35:D35"/>
    <mergeCell ref="A48:D48"/>
    <mergeCell ref="A49:D49"/>
    <mergeCell ref="A51:D51"/>
    <mergeCell ref="A52:D52"/>
    <mergeCell ref="A53:D53"/>
    <mergeCell ref="A54:D54"/>
    <mergeCell ref="A42:D42"/>
    <mergeCell ref="A43:D43"/>
    <mergeCell ref="A44:D44"/>
    <mergeCell ref="A45:D45"/>
    <mergeCell ref="A46:D46"/>
    <mergeCell ref="A47:D47"/>
    <mergeCell ref="A64:D64"/>
    <mergeCell ref="A65:D65"/>
    <mergeCell ref="A66:D66"/>
    <mergeCell ref="A67:D67"/>
    <mergeCell ref="A68:D68"/>
    <mergeCell ref="A69:D69"/>
    <mergeCell ref="A55:D55"/>
    <mergeCell ref="A56:D56"/>
    <mergeCell ref="A59:D59"/>
    <mergeCell ref="A61:D61"/>
    <mergeCell ref="A62:D62"/>
    <mergeCell ref="A63:D63"/>
    <mergeCell ref="J82:K82"/>
    <mergeCell ref="A83:D83"/>
    <mergeCell ref="A84:D84"/>
    <mergeCell ref="A71:B71"/>
    <mergeCell ref="A72:D72"/>
    <mergeCell ref="A73:D73"/>
    <mergeCell ref="A74:D74"/>
    <mergeCell ref="A76:B76"/>
    <mergeCell ref="A77:D77"/>
    <mergeCell ref="A86:B86"/>
    <mergeCell ref="A87:D87"/>
    <mergeCell ref="A88:D88"/>
    <mergeCell ref="A92:D92"/>
    <mergeCell ref="A93:D93"/>
    <mergeCell ref="A94:D94"/>
    <mergeCell ref="A78:D78"/>
    <mergeCell ref="A79:D79"/>
    <mergeCell ref="A82:B82"/>
    <mergeCell ref="A101:D101"/>
    <mergeCell ref="A102:D102"/>
    <mergeCell ref="A103:D103"/>
    <mergeCell ref="A104:D104"/>
    <mergeCell ref="A105:D105"/>
    <mergeCell ref="A106:D106"/>
    <mergeCell ref="A95:D95"/>
    <mergeCell ref="A96:D96"/>
    <mergeCell ref="A97:D97"/>
    <mergeCell ref="A98:D98"/>
    <mergeCell ref="A99:D99"/>
    <mergeCell ref="A100:D100"/>
    <mergeCell ref="I115:I116"/>
    <mergeCell ref="J115:J116"/>
    <mergeCell ref="K115:K116"/>
    <mergeCell ref="N115:N116"/>
    <mergeCell ref="F116:G116"/>
    <mergeCell ref="A107:D107"/>
    <mergeCell ref="A108:D108"/>
    <mergeCell ref="A109:D109"/>
    <mergeCell ref="A110:D110"/>
    <mergeCell ref="A111:D111"/>
    <mergeCell ref="A112:D112"/>
  </mergeCells>
  <pageMargins left="0.7" right="0.7" top="0.75" bottom="0.75" header="0.3" footer="0.3"/>
  <pageSetup paperSize="9" scale="23" fitToWidth="0" orientation="landscape" horizontalDpi="300" verticalDpi="300" r:id="rId1"/>
  <rowBreaks count="1" manualBreakCount="1">
    <brk id="126" max="16383"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1F0E0-54EF-4AA9-90BD-2369AF8E1120}">
  <sheetPr>
    <pageSetUpPr fitToPage="1"/>
  </sheetPr>
  <dimension ref="A1:BT120"/>
  <sheetViews>
    <sheetView view="pageBreakPreview" topLeftCell="A68" zoomScale="70" zoomScaleNormal="70" zoomScaleSheetLayoutView="70" workbookViewId="0">
      <selection activeCell="H97" sqref="H97"/>
    </sheetView>
  </sheetViews>
  <sheetFormatPr baseColWidth="10" defaultColWidth="10.7109375" defaultRowHeight="15"/>
  <cols>
    <col min="4" max="4" width="14.5703125" customWidth="1"/>
    <col min="8" max="8" width="15.42578125" customWidth="1"/>
    <col min="10" max="10" width="13" customWidth="1"/>
    <col min="11" max="12" width="13.42578125" customWidth="1"/>
    <col min="13" max="13" width="12.5703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136</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180</v>
      </c>
      <c r="B9" s="274"/>
      <c r="C9" s="274"/>
      <c r="D9" s="275"/>
      <c r="E9" s="4" t="s">
        <v>11</v>
      </c>
      <c r="F9" s="128"/>
      <c r="G9" s="129"/>
      <c r="H9" s="148">
        <f>G9*F9</f>
        <v>0</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85"/>
      <c r="B10" s="285"/>
      <c r="C10" s="285"/>
      <c r="D10" s="285"/>
      <c r="E10" s="4" t="s">
        <v>11</v>
      </c>
      <c r="F10" s="128"/>
      <c r="G10" s="129"/>
      <c r="H10" s="148">
        <f t="shared" ref="H10:H16" si="0">G10*F10</f>
        <v>0</v>
      </c>
      <c r="I10" s="134"/>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82"/>
      <c r="B11" s="283"/>
      <c r="C11" s="283"/>
      <c r="D11" s="284"/>
      <c r="E11" s="4" t="s">
        <v>11</v>
      </c>
      <c r="F11" s="128"/>
      <c r="G11" s="129"/>
      <c r="H11" s="148">
        <f t="shared" si="0"/>
        <v>0</v>
      </c>
      <c r="I11" s="134"/>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82"/>
      <c r="B12" s="283"/>
      <c r="C12" s="283"/>
      <c r="D12" s="284"/>
      <c r="E12" s="4" t="s">
        <v>11</v>
      </c>
      <c r="F12" s="128"/>
      <c r="G12" s="129"/>
      <c r="H12" s="148">
        <f t="shared" si="0"/>
        <v>0</v>
      </c>
      <c r="I12" s="134"/>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82"/>
      <c r="B13" s="283"/>
      <c r="C13" s="283"/>
      <c r="D13" s="284"/>
      <c r="E13" s="4" t="s">
        <v>11</v>
      </c>
      <c r="F13" s="128"/>
      <c r="G13" s="129"/>
      <c r="H13" s="148">
        <f t="shared" si="0"/>
        <v>0</v>
      </c>
      <c r="I13" s="134"/>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82"/>
      <c r="B14" s="283"/>
      <c r="C14" s="283"/>
      <c r="D14" s="284"/>
      <c r="E14" s="4" t="s">
        <v>11</v>
      </c>
      <c r="F14" s="128"/>
      <c r="G14" s="129"/>
      <c r="H14" s="148">
        <f t="shared" si="0"/>
        <v>0</v>
      </c>
      <c r="I14" s="134"/>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82"/>
      <c r="B15" s="283"/>
      <c r="C15" s="283"/>
      <c r="D15" s="284"/>
      <c r="E15" s="4" t="s">
        <v>11</v>
      </c>
      <c r="F15" s="128"/>
      <c r="G15" s="129"/>
      <c r="H15" s="148">
        <f t="shared" si="0"/>
        <v>0</v>
      </c>
      <c r="I15" s="134"/>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c r="B16" s="267"/>
      <c r="C16" s="267"/>
      <c r="D16" s="268"/>
      <c r="E16" s="4" t="s">
        <v>11</v>
      </c>
      <c r="F16" s="128"/>
      <c r="G16" s="129"/>
      <c r="H16" s="148">
        <f t="shared" si="0"/>
        <v>0</v>
      </c>
      <c r="I16" s="134">
        <f>H16*1.455</f>
        <v>0</v>
      </c>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16"/>
      <c r="B17" s="16"/>
      <c r="C17" s="16"/>
      <c r="D17" s="16"/>
      <c r="E17" s="16"/>
      <c r="F17" s="16"/>
      <c r="G17" s="6" t="s">
        <v>12</v>
      </c>
      <c r="H17" s="6">
        <f>SUM(H9:H16)</f>
        <v>0</v>
      </c>
      <c r="I17" s="134"/>
      <c r="J17" s="2"/>
      <c r="K17" s="139"/>
      <c r="L17" s="139"/>
      <c r="M17" s="143"/>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
      <c r="B18" s="16"/>
      <c r="C18" s="16"/>
      <c r="D18" s="16"/>
      <c r="E18" s="16"/>
      <c r="F18" s="16"/>
      <c r="G18" s="16"/>
      <c r="H18" s="30"/>
      <c r="I18" s="30"/>
      <c r="J18" s="144"/>
      <c r="K18" s="144"/>
      <c r="L18" s="16"/>
      <c r="M18" s="3"/>
      <c r="N18" s="16"/>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3" t="s">
        <v>13</v>
      </c>
      <c r="B19" s="7"/>
      <c r="C19" s="7"/>
      <c r="D19" s="7"/>
      <c r="E19" s="7"/>
      <c r="F19" s="7"/>
      <c r="G19" s="8"/>
      <c r="H19" s="9"/>
      <c r="I19" s="9"/>
      <c r="J19" s="10"/>
      <c r="K19" s="7"/>
      <c r="L19" s="7"/>
      <c r="M19" s="7"/>
      <c r="N19" s="7"/>
      <c r="O19" s="269" t="s">
        <v>14</v>
      </c>
      <c r="P19" s="270"/>
      <c r="Q19" s="270"/>
      <c r="R19" s="270"/>
      <c r="S19" s="270"/>
      <c r="T19" s="270"/>
      <c r="U19" s="271"/>
      <c r="V19" s="263" t="s">
        <v>15</v>
      </c>
      <c r="W19" s="263"/>
      <c r="X19" s="264"/>
      <c r="Y19" s="1" t="s">
        <v>157</v>
      </c>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31.5">
      <c r="A20" s="265" t="s">
        <v>16</v>
      </c>
      <c r="B20" s="265"/>
      <c r="C20" s="265"/>
      <c r="D20" s="265"/>
      <c r="E20" s="121" t="s">
        <v>8</v>
      </c>
      <c r="F20" s="121" t="s">
        <v>9</v>
      </c>
      <c r="G20" s="121" t="s">
        <v>159</v>
      </c>
      <c r="H20" s="121" t="s">
        <v>0</v>
      </c>
      <c r="I20" s="121" t="s">
        <v>9</v>
      </c>
      <c r="J20" s="121" t="s">
        <v>17</v>
      </c>
      <c r="K20" s="121" t="s">
        <v>0</v>
      </c>
      <c r="L20" s="121" t="s">
        <v>9</v>
      </c>
      <c r="M20" s="11" t="s">
        <v>160</v>
      </c>
      <c r="N20" s="121" t="s">
        <v>0</v>
      </c>
      <c r="O20" s="121" t="s">
        <v>18</v>
      </c>
      <c r="P20" s="121" t="s">
        <v>19</v>
      </c>
      <c r="Q20" s="121" t="s">
        <v>20</v>
      </c>
      <c r="R20" s="121" t="s">
        <v>21</v>
      </c>
      <c r="S20" s="121" t="s">
        <v>22</v>
      </c>
      <c r="T20" s="121" t="s">
        <v>23</v>
      </c>
      <c r="U20" s="121" t="s">
        <v>24</v>
      </c>
      <c r="V20" s="11" t="s">
        <v>25</v>
      </c>
      <c r="W20" s="11" t="s">
        <v>24</v>
      </c>
      <c r="X20" s="11" t="s">
        <v>26</v>
      </c>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42" t="s">
        <v>30</v>
      </c>
      <c r="B21" s="243"/>
      <c r="C21" s="243"/>
      <c r="D21" s="244"/>
      <c r="E21" s="124" t="s">
        <v>28</v>
      </c>
      <c r="F21" s="128"/>
      <c r="G21" s="12">
        <v>390.39</v>
      </c>
      <c r="H21" s="12">
        <f t="shared" ref="H21:H35" si="1">F21*G21</f>
        <v>0</v>
      </c>
      <c r="I21" s="128"/>
      <c r="J21" s="13">
        <v>358.81</v>
      </c>
      <c r="K21" s="13">
        <f t="shared" ref="K21:K43" si="2">I21*J21</f>
        <v>0</v>
      </c>
      <c r="L21" s="129"/>
      <c r="M21" s="13">
        <v>538.27</v>
      </c>
      <c r="N21" s="13">
        <f t="shared" ref="N21:N43" si="3">L21*M21</f>
        <v>0</v>
      </c>
      <c r="O21" s="107"/>
      <c r="P21" s="107"/>
      <c r="Q21" s="107"/>
      <c r="R21" s="107"/>
      <c r="S21" s="107"/>
      <c r="T21" s="107"/>
      <c r="U21" s="107"/>
      <c r="V21" s="15">
        <f t="shared" ref="V21:V43" si="4">+O21+P21+Q21+R21+S21+T21+U21-W21-X21</f>
        <v>0</v>
      </c>
      <c r="W21" s="107"/>
      <c r="X21" s="107"/>
      <c r="Y21" s="16"/>
      <c r="Z21" s="17"/>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row>
    <row r="22" spans="1:72" ht="15.75">
      <c r="A22" s="260" t="s">
        <v>163</v>
      </c>
      <c r="B22" s="260"/>
      <c r="C22" s="260"/>
      <c r="D22" s="260"/>
      <c r="E22" s="124" t="s">
        <v>28</v>
      </c>
      <c r="F22" s="128"/>
      <c r="G22" s="12">
        <v>317.98</v>
      </c>
      <c r="H22" s="12">
        <f t="shared" si="1"/>
        <v>0</v>
      </c>
      <c r="I22" s="128"/>
      <c r="J22" s="13">
        <v>326.25</v>
      </c>
      <c r="K22" s="13">
        <f t="shared" si="2"/>
        <v>0</v>
      </c>
      <c r="L22" s="129"/>
      <c r="M22" s="13">
        <v>489.37</v>
      </c>
      <c r="N22" s="13">
        <f t="shared" si="3"/>
        <v>0</v>
      </c>
      <c r="O22" s="107"/>
      <c r="P22" s="107"/>
      <c r="Q22" s="107"/>
      <c r="R22" s="107"/>
      <c r="S22" s="107"/>
      <c r="T22" s="107"/>
      <c r="U22" s="107"/>
      <c r="V22" s="15">
        <f t="shared" si="4"/>
        <v>0</v>
      </c>
      <c r="W22" s="107"/>
      <c r="X22" s="107"/>
      <c r="Y22" s="16" t="s">
        <v>168</v>
      </c>
      <c r="Z22" s="17"/>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row>
    <row r="23" spans="1:72" s="102" customFormat="1" ht="15.75">
      <c r="A23" s="242" t="s">
        <v>31</v>
      </c>
      <c r="B23" s="243"/>
      <c r="C23" s="243"/>
      <c r="D23" s="244"/>
      <c r="E23" s="124" t="s">
        <v>28</v>
      </c>
      <c r="F23" s="128">
        <f>9.5*5</f>
        <v>47.5</v>
      </c>
      <c r="G23" s="14">
        <v>390.39</v>
      </c>
      <c r="H23" s="12">
        <f t="shared" si="1"/>
        <v>18543.524999999998</v>
      </c>
      <c r="I23" s="128">
        <v>6</v>
      </c>
      <c r="J23" s="13">
        <v>358.81</v>
      </c>
      <c r="K23" s="13">
        <f t="shared" si="2"/>
        <v>2152.86</v>
      </c>
      <c r="L23" s="129"/>
      <c r="M23" s="13">
        <v>538.22</v>
      </c>
      <c r="N23" s="13">
        <f t="shared" si="3"/>
        <v>0</v>
      </c>
      <c r="O23" s="107"/>
      <c r="P23" s="107"/>
      <c r="Q23" s="107"/>
      <c r="R23" s="107"/>
      <c r="S23" s="107"/>
      <c r="T23" s="107"/>
      <c r="U23" s="107"/>
      <c r="V23" s="15">
        <f t="shared" si="4"/>
        <v>0</v>
      </c>
      <c r="W23" s="107"/>
      <c r="X23" s="107"/>
      <c r="Y23" s="7" t="s">
        <v>161</v>
      </c>
      <c r="Z23" s="101"/>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row>
    <row r="24" spans="1:72" s="106" customFormat="1" ht="15.75">
      <c r="A24" s="242" t="s">
        <v>32</v>
      </c>
      <c r="B24" s="243"/>
      <c r="C24" s="243"/>
      <c r="D24" s="244"/>
      <c r="E24" s="124" t="s">
        <v>28</v>
      </c>
      <c r="F24" s="128"/>
      <c r="G24" s="14">
        <v>317.98</v>
      </c>
      <c r="H24" s="12">
        <f t="shared" si="1"/>
        <v>0</v>
      </c>
      <c r="I24" s="128"/>
      <c r="J24" s="13">
        <v>244.27</v>
      </c>
      <c r="K24" s="13">
        <f t="shared" si="2"/>
        <v>0</v>
      </c>
      <c r="L24" s="129"/>
      <c r="M24" s="13">
        <v>489.37</v>
      </c>
      <c r="N24" s="13">
        <f t="shared" si="3"/>
        <v>0</v>
      </c>
      <c r="O24" s="107"/>
      <c r="P24" s="107"/>
      <c r="Q24" s="107"/>
      <c r="R24" s="107"/>
      <c r="S24" s="107"/>
      <c r="T24" s="107"/>
      <c r="U24" s="107"/>
      <c r="V24" s="15">
        <f t="shared" si="4"/>
        <v>0</v>
      </c>
      <c r="W24" s="107"/>
      <c r="X24" s="107"/>
      <c r="Y24" s="104" t="s">
        <v>162</v>
      </c>
      <c r="Z24" s="105"/>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c r="BN24" s="104"/>
      <c r="BO24" s="104"/>
      <c r="BP24" s="104"/>
      <c r="BQ24" s="104"/>
      <c r="BR24" s="104"/>
      <c r="BS24" s="104"/>
      <c r="BT24" s="104"/>
    </row>
    <row r="25" spans="1:72" ht="15.75">
      <c r="A25" s="242" t="s">
        <v>33</v>
      </c>
      <c r="B25" s="243"/>
      <c r="C25" s="243"/>
      <c r="D25" s="244"/>
      <c r="E25" s="124" t="s">
        <v>28</v>
      </c>
      <c r="F25" s="128"/>
      <c r="G25" s="14">
        <v>310.62</v>
      </c>
      <c r="H25" s="12">
        <f t="shared" si="1"/>
        <v>0</v>
      </c>
      <c r="I25" s="128"/>
      <c r="J25" s="13">
        <v>335</v>
      </c>
      <c r="K25" s="13">
        <f t="shared" si="2"/>
        <v>0</v>
      </c>
      <c r="L25" s="129"/>
      <c r="M25" s="13">
        <v>436.87</v>
      </c>
      <c r="N25" s="13">
        <f t="shared" si="3"/>
        <v>0</v>
      </c>
      <c r="O25" s="107"/>
      <c r="P25" s="107"/>
      <c r="Q25" s="107"/>
      <c r="R25" s="107"/>
      <c r="S25" s="107"/>
      <c r="T25" s="107"/>
      <c r="U25" s="107"/>
      <c r="V25" s="15">
        <f t="shared" si="4"/>
        <v>0</v>
      </c>
      <c r="W25" s="107"/>
      <c r="X25" s="107"/>
      <c r="Y25" s="16"/>
      <c r="Z25" s="17"/>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row>
    <row r="26" spans="1:72" s="100" customFormat="1" ht="15.75">
      <c r="A26" s="242" t="s">
        <v>34</v>
      </c>
      <c r="B26" s="243"/>
      <c r="C26" s="243"/>
      <c r="D26" s="244"/>
      <c r="E26" s="124" t="s">
        <v>28</v>
      </c>
      <c r="F26" s="128">
        <f>9.5*5</f>
        <v>47.5</v>
      </c>
      <c r="G26" s="14">
        <v>209.25</v>
      </c>
      <c r="H26" s="12">
        <f t="shared" si="1"/>
        <v>9939.375</v>
      </c>
      <c r="I26" s="128">
        <v>6</v>
      </c>
      <c r="J26" s="13">
        <v>221.7</v>
      </c>
      <c r="K26" s="13">
        <f t="shared" si="2"/>
        <v>1330.1999999999998</v>
      </c>
      <c r="L26" s="129"/>
      <c r="M26" s="13">
        <v>437.63</v>
      </c>
      <c r="N26" s="13">
        <f t="shared" si="3"/>
        <v>0</v>
      </c>
      <c r="O26" s="107"/>
      <c r="P26" s="107"/>
      <c r="Q26" s="107"/>
      <c r="R26" s="107"/>
      <c r="S26" s="107"/>
      <c r="T26" s="107"/>
      <c r="U26" s="107"/>
      <c r="V26" s="15">
        <f t="shared" si="4"/>
        <v>0</v>
      </c>
      <c r="W26" s="107"/>
      <c r="X26" s="107"/>
      <c r="Y26" s="16" t="s">
        <v>164</v>
      </c>
      <c r="Z26" s="17"/>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row>
    <row r="27" spans="1:72" s="106" customFormat="1" ht="15.75">
      <c r="A27" s="260" t="s">
        <v>128</v>
      </c>
      <c r="B27" s="260"/>
      <c r="C27" s="260"/>
      <c r="D27" s="260"/>
      <c r="E27" s="124" t="s">
        <v>28</v>
      </c>
      <c r="F27" s="128"/>
      <c r="G27" s="14">
        <v>237.68</v>
      </c>
      <c r="H27" s="12">
        <f t="shared" si="1"/>
        <v>0</v>
      </c>
      <c r="I27" s="128"/>
      <c r="J27" s="13">
        <v>277.97000000000003</v>
      </c>
      <c r="K27" s="13">
        <f t="shared" si="2"/>
        <v>0</v>
      </c>
      <c r="L27" s="129"/>
      <c r="M27" s="13">
        <v>538.84</v>
      </c>
      <c r="N27" s="13">
        <f t="shared" si="3"/>
        <v>0</v>
      </c>
      <c r="O27" s="107"/>
      <c r="P27" s="107"/>
      <c r="Q27" s="107"/>
      <c r="R27" s="107"/>
      <c r="S27" s="107"/>
      <c r="T27" s="108"/>
      <c r="U27" s="107"/>
      <c r="V27" s="15">
        <f t="shared" si="4"/>
        <v>0</v>
      </c>
      <c r="W27" s="107"/>
      <c r="X27" s="107"/>
      <c r="Y27" s="104"/>
      <c r="Z27" s="105"/>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04"/>
      <c r="BJ27" s="104"/>
      <c r="BK27" s="104"/>
      <c r="BL27" s="104"/>
      <c r="BM27" s="104"/>
      <c r="BN27" s="104"/>
      <c r="BO27" s="104"/>
      <c r="BP27" s="104"/>
      <c r="BQ27" s="104"/>
      <c r="BR27" s="104"/>
      <c r="BS27" s="104"/>
      <c r="BT27" s="104"/>
    </row>
    <row r="28" spans="1:72" ht="15.75">
      <c r="A28" s="242" t="s">
        <v>35</v>
      </c>
      <c r="B28" s="243"/>
      <c r="C28" s="243"/>
      <c r="D28" s="244"/>
      <c r="E28" s="124" t="s">
        <v>28</v>
      </c>
      <c r="F28" s="128"/>
      <c r="G28" s="14">
        <v>368.59</v>
      </c>
      <c r="H28" s="14">
        <f t="shared" si="1"/>
        <v>0</v>
      </c>
      <c r="I28" s="128"/>
      <c r="J28" s="13">
        <v>221.7</v>
      </c>
      <c r="K28" s="13">
        <f t="shared" si="2"/>
        <v>0</v>
      </c>
      <c r="L28" s="129"/>
      <c r="M28" s="13">
        <v>538.84</v>
      </c>
      <c r="N28" s="13">
        <f t="shared" si="3"/>
        <v>0</v>
      </c>
      <c r="O28" s="107"/>
      <c r="P28" s="107"/>
      <c r="Q28" s="107"/>
      <c r="R28" s="107"/>
      <c r="S28" s="107"/>
      <c r="T28" s="108"/>
      <c r="U28" s="107"/>
      <c r="V28" s="15">
        <f t="shared" si="4"/>
        <v>0</v>
      </c>
      <c r="W28" s="107"/>
      <c r="X28" s="107"/>
      <c r="Y28" s="16"/>
      <c r="Z28" s="17"/>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row>
    <row r="29" spans="1:72" s="106" customFormat="1" ht="15.75">
      <c r="A29" s="260" t="s">
        <v>129</v>
      </c>
      <c r="B29" s="260"/>
      <c r="C29" s="260"/>
      <c r="D29" s="260"/>
      <c r="E29" s="124" t="s">
        <v>28</v>
      </c>
      <c r="F29" s="128">
        <f>9.5*5</f>
        <v>47.5</v>
      </c>
      <c r="G29" s="14">
        <v>143</v>
      </c>
      <c r="H29" s="14">
        <f t="shared" si="1"/>
        <v>6792.5</v>
      </c>
      <c r="I29" s="128">
        <v>6</v>
      </c>
      <c r="J29" s="13">
        <v>165</v>
      </c>
      <c r="K29" s="13">
        <f t="shared" si="2"/>
        <v>990</v>
      </c>
      <c r="L29" s="129"/>
      <c r="M29" s="13">
        <v>277.56</v>
      </c>
      <c r="N29" s="13">
        <f t="shared" si="3"/>
        <v>0</v>
      </c>
      <c r="O29" s="107"/>
      <c r="P29" s="107"/>
      <c r="Q29" s="107"/>
      <c r="R29" s="107"/>
      <c r="S29" s="107"/>
      <c r="T29" s="108"/>
      <c r="U29" s="107"/>
      <c r="V29" s="15">
        <f t="shared" si="4"/>
        <v>0</v>
      </c>
      <c r="W29" s="107"/>
      <c r="X29" s="107"/>
      <c r="Y29" s="104"/>
      <c r="Z29" s="105"/>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c r="BO29" s="104"/>
      <c r="BP29" s="104"/>
      <c r="BQ29" s="104"/>
      <c r="BR29" s="104"/>
      <c r="BS29" s="104"/>
      <c r="BT29" s="104"/>
    </row>
    <row r="30" spans="1:72" s="100" customFormat="1" ht="15.75">
      <c r="A30" s="260" t="s">
        <v>36</v>
      </c>
      <c r="B30" s="260"/>
      <c r="C30" s="260"/>
      <c r="D30" s="260"/>
      <c r="E30" s="124" t="s">
        <v>28</v>
      </c>
      <c r="F30" s="128"/>
      <c r="G30" s="14">
        <v>190.25</v>
      </c>
      <c r="H30" s="14">
        <f t="shared" si="1"/>
        <v>0</v>
      </c>
      <c r="I30" s="128"/>
      <c r="J30" s="13">
        <v>221.7</v>
      </c>
      <c r="K30" s="13">
        <f t="shared" si="2"/>
        <v>0</v>
      </c>
      <c r="L30" s="129"/>
      <c r="M30" s="13">
        <v>297.41000000000003</v>
      </c>
      <c r="N30" s="13">
        <f t="shared" si="3"/>
        <v>0</v>
      </c>
      <c r="O30" s="107"/>
      <c r="P30" s="107"/>
      <c r="Q30" s="107"/>
      <c r="R30" s="107"/>
      <c r="S30" s="107"/>
      <c r="T30" s="108"/>
      <c r="U30" s="107"/>
      <c r="V30" s="15">
        <f t="shared" si="4"/>
        <v>0</v>
      </c>
      <c r="W30" s="107"/>
      <c r="X30" s="107"/>
      <c r="Y30" s="16"/>
      <c r="Z30" s="17"/>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row>
    <row r="31" spans="1:72" s="100" customFormat="1" ht="15.75">
      <c r="A31" s="260" t="s">
        <v>37</v>
      </c>
      <c r="B31" s="260"/>
      <c r="C31" s="260"/>
      <c r="D31" s="260"/>
      <c r="E31" s="124" t="s">
        <v>28</v>
      </c>
      <c r="F31" s="128">
        <f>9.5*5</f>
        <v>47.5</v>
      </c>
      <c r="G31" s="14">
        <v>119.54</v>
      </c>
      <c r="H31" s="12">
        <f t="shared" si="1"/>
        <v>5678.1500000000005</v>
      </c>
      <c r="I31" s="128">
        <v>6</v>
      </c>
      <c r="J31" s="13">
        <v>137.91999999999999</v>
      </c>
      <c r="K31" s="13">
        <f>I31*J31</f>
        <v>827.52</v>
      </c>
      <c r="L31" s="129"/>
      <c r="M31" s="13">
        <v>0</v>
      </c>
      <c r="N31" s="13">
        <f t="shared" si="3"/>
        <v>0</v>
      </c>
      <c r="O31" s="107"/>
      <c r="P31" s="107"/>
      <c r="Q31" s="107"/>
      <c r="R31" s="107"/>
      <c r="S31" s="107"/>
      <c r="T31" s="108"/>
      <c r="U31" s="107"/>
      <c r="V31" s="15">
        <f t="shared" si="4"/>
        <v>0</v>
      </c>
      <c r="W31" s="107"/>
      <c r="X31" s="107"/>
      <c r="Y31" s="16" t="s">
        <v>166</v>
      </c>
      <c r="Z31" s="17"/>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row>
    <row r="32" spans="1:72" ht="15.75">
      <c r="A32" s="260" t="s">
        <v>38</v>
      </c>
      <c r="B32" s="260"/>
      <c r="C32" s="260"/>
      <c r="D32" s="260"/>
      <c r="E32" s="124" t="s">
        <v>28</v>
      </c>
      <c r="F32" s="128"/>
      <c r="G32" s="14">
        <v>119.54</v>
      </c>
      <c r="H32" s="12">
        <f t="shared" si="1"/>
        <v>0</v>
      </c>
      <c r="I32" s="128"/>
      <c r="J32" s="13">
        <v>137.91999999999999</v>
      </c>
      <c r="K32" s="13">
        <f>I32*J32</f>
        <v>0</v>
      </c>
      <c r="L32" s="129"/>
      <c r="M32" s="13">
        <v>240.95</v>
      </c>
      <c r="N32" s="13">
        <f t="shared" si="3"/>
        <v>0</v>
      </c>
      <c r="O32" s="107"/>
      <c r="P32" s="107"/>
      <c r="Q32" s="107"/>
      <c r="R32" s="107"/>
      <c r="S32" s="107"/>
      <c r="T32" s="108"/>
      <c r="U32" s="107"/>
      <c r="V32" s="15">
        <f t="shared" si="4"/>
        <v>0</v>
      </c>
      <c r="W32" s="107"/>
      <c r="X32" s="107"/>
      <c r="Y32" s="16" t="s">
        <v>165</v>
      </c>
      <c r="Z32" s="17"/>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row>
    <row r="33" spans="1:72" ht="15.75">
      <c r="A33" s="260" t="s">
        <v>39</v>
      </c>
      <c r="B33" s="260"/>
      <c r="C33" s="260"/>
      <c r="D33" s="260"/>
      <c r="E33" s="124" t="s">
        <v>28</v>
      </c>
      <c r="F33" s="128"/>
      <c r="G33" s="14">
        <v>106.45</v>
      </c>
      <c r="H33" s="14">
        <f t="shared" si="1"/>
        <v>0</v>
      </c>
      <c r="I33" s="128"/>
      <c r="J33" s="13">
        <v>137.91999999999999</v>
      </c>
      <c r="K33" s="13">
        <f t="shared" si="2"/>
        <v>0</v>
      </c>
      <c r="L33" s="129"/>
      <c r="M33" s="13">
        <v>260.95</v>
      </c>
      <c r="N33" s="13">
        <f t="shared" si="3"/>
        <v>0</v>
      </c>
      <c r="O33" s="107"/>
      <c r="P33" s="107"/>
      <c r="Q33" s="107"/>
      <c r="R33" s="107"/>
      <c r="S33" s="107"/>
      <c r="T33" s="108"/>
      <c r="U33" s="107"/>
      <c r="V33" s="15">
        <f t="shared" si="4"/>
        <v>0</v>
      </c>
      <c r="W33" s="107"/>
      <c r="X33" s="107"/>
      <c r="Y33" s="16"/>
      <c r="Z33" s="17"/>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row>
    <row r="34" spans="1:72" s="100" customFormat="1" ht="15.75">
      <c r="A34" s="242" t="s">
        <v>40</v>
      </c>
      <c r="B34" s="243"/>
      <c r="C34" s="243"/>
      <c r="D34" s="244"/>
      <c r="E34" s="124" t="s">
        <v>28</v>
      </c>
      <c r="F34" s="128"/>
      <c r="G34" s="14">
        <v>106.45</v>
      </c>
      <c r="H34" s="14">
        <f t="shared" si="1"/>
        <v>0</v>
      </c>
      <c r="I34" s="128"/>
      <c r="J34" s="13">
        <v>122.4</v>
      </c>
      <c r="K34" s="13">
        <f t="shared" si="2"/>
        <v>0</v>
      </c>
      <c r="L34" s="129"/>
      <c r="M34" s="13"/>
      <c r="N34" s="13">
        <f t="shared" si="3"/>
        <v>0</v>
      </c>
      <c r="O34" s="107"/>
      <c r="P34" s="107"/>
      <c r="Q34" s="107"/>
      <c r="R34" s="107"/>
      <c r="S34" s="107"/>
      <c r="T34" s="108"/>
      <c r="U34" s="107"/>
      <c r="V34" s="15">
        <f t="shared" si="4"/>
        <v>0</v>
      </c>
      <c r="W34" s="107"/>
      <c r="X34" s="107"/>
      <c r="Y34" s="3"/>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s="100" customFormat="1" ht="15.75">
      <c r="A35" s="242" t="s">
        <v>41</v>
      </c>
      <c r="B35" s="243"/>
      <c r="C35" s="243"/>
      <c r="D35" s="244"/>
      <c r="E35" s="124" t="s">
        <v>28</v>
      </c>
      <c r="F35" s="128"/>
      <c r="G35" s="14">
        <v>106.54</v>
      </c>
      <c r="H35" s="14">
        <f t="shared" si="1"/>
        <v>0</v>
      </c>
      <c r="I35" s="128"/>
      <c r="J35" s="13">
        <v>122.4</v>
      </c>
      <c r="K35" s="13">
        <f t="shared" si="2"/>
        <v>0</v>
      </c>
      <c r="L35" s="129"/>
      <c r="M35" s="13">
        <v>198.17</v>
      </c>
      <c r="N35" s="13">
        <f t="shared" si="3"/>
        <v>0</v>
      </c>
      <c r="O35" s="107"/>
      <c r="P35" s="107"/>
      <c r="Q35" s="107"/>
      <c r="R35" s="107"/>
      <c r="S35" s="107"/>
      <c r="T35" s="107"/>
      <c r="U35" s="107"/>
      <c r="V35" s="15">
        <f t="shared" si="4"/>
        <v>0</v>
      </c>
      <c r="W35" s="107"/>
      <c r="X35" s="107"/>
      <c r="Y35" s="16" t="s">
        <v>167</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ht="15.75">
      <c r="A36" s="242" t="s">
        <v>42</v>
      </c>
      <c r="B36" s="243"/>
      <c r="C36" s="243"/>
      <c r="D36" s="244"/>
      <c r="E36" s="124" t="s">
        <v>28</v>
      </c>
      <c r="F36" s="128"/>
      <c r="G36" s="14">
        <v>100.42</v>
      </c>
      <c r="H36" s="14">
        <f>F36*G36</f>
        <v>0</v>
      </c>
      <c r="I36" s="128"/>
      <c r="J36" s="13">
        <v>122.4</v>
      </c>
      <c r="K36" s="13">
        <f t="shared" si="2"/>
        <v>0</v>
      </c>
      <c r="L36" s="129"/>
      <c r="M36" s="13">
        <v>0</v>
      </c>
      <c r="N36" s="13">
        <f t="shared" si="3"/>
        <v>0</v>
      </c>
      <c r="O36" s="109"/>
      <c r="P36" s="109"/>
      <c r="Q36" s="109"/>
      <c r="R36" s="109"/>
      <c r="S36" s="109"/>
      <c r="T36" s="109"/>
      <c r="U36" s="107"/>
      <c r="V36" s="15">
        <f t="shared" si="4"/>
        <v>0</v>
      </c>
      <c r="W36" s="107"/>
      <c r="X36" s="107"/>
      <c r="Y36" s="16"/>
      <c r="Z36" s="17"/>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row>
    <row r="37" spans="1:72" ht="15.75">
      <c r="A37" s="167" t="s">
        <v>169</v>
      </c>
      <c r="B37" s="168"/>
      <c r="C37" s="168"/>
      <c r="D37" s="169"/>
      <c r="E37" s="124" t="s">
        <v>28</v>
      </c>
      <c r="F37" s="128"/>
      <c r="G37" s="12">
        <v>209.25</v>
      </c>
      <c r="H37" s="12">
        <f t="shared" ref="H37:H43" si="5">F37*G37</f>
        <v>0</v>
      </c>
      <c r="I37" s="128"/>
      <c r="J37" s="13">
        <v>406</v>
      </c>
      <c r="K37" s="13">
        <f t="shared" si="2"/>
        <v>0</v>
      </c>
      <c r="L37" s="129"/>
      <c r="M37" s="13">
        <v>564.86</v>
      </c>
      <c r="N37" s="13">
        <f t="shared" si="3"/>
        <v>0</v>
      </c>
      <c r="O37" s="109"/>
      <c r="P37" s="109"/>
      <c r="Q37" s="109"/>
      <c r="R37" s="109"/>
      <c r="S37" s="109"/>
      <c r="T37" s="109"/>
      <c r="U37" s="107"/>
      <c r="V37" s="15">
        <v>0</v>
      </c>
      <c r="W37" s="107"/>
      <c r="X37" s="107"/>
      <c r="Y37" s="16" t="s">
        <v>170</v>
      </c>
      <c r="Z37" s="17"/>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row>
    <row r="38" spans="1:72" ht="15.75">
      <c r="A38" s="260" t="s">
        <v>27</v>
      </c>
      <c r="B38" s="260"/>
      <c r="C38" s="260"/>
      <c r="D38" s="260"/>
      <c r="E38" s="124" t="s">
        <v>28</v>
      </c>
      <c r="F38" s="128"/>
      <c r="G38" s="12">
        <v>0</v>
      </c>
      <c r="H38" s="12">
        <f t="shared" si="5"/>
        <v>0</v>
      </c>
      <c r="I38" s="128"/>
      <c r="J38" s="13">
        <v>0</v>
      </c>
      <c r="K38" s="13">
        <f t="shared" si="2"/>
        <v>0</v>
      </c>
      <c r="L38" s="129"/>
      <c r="M38" s="13">
        <v>0</v>
      </c>
      <c r="N38" s="13">
        <f t="shared" si="3"/>
        <v>0</v>
      </c>
      <c r="O38" s="107"/>
      <c r="P38" s="107"/>
      <c r="Q38" s="107"/>
      <c r="R38" s="107"/>
      <c r="S38" s="107"/>
      <c r="T38" s="107"/>
      <c r="U38" s="107"/>
      <c r="V38" s="15">
        <f>+O38+P38+Q38+R38+S38+T38+U38-W38-X38</f>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ht="15.75">
      <c r="A39" s="260" t="s">
        <v>29</v>
      </c>
      <c r="B39" s="260"/>
      <c r="C39" s="260"/>
      <c r="D39" s="260"/>
      <c r="E39" s="124" t="s">
        <v>28</v>
      </c>
      <c r="F39" s="128"/>
      <c r="G39" s="12">
        <v>339.75</v>
      </c>
      <c r="H39" s="12">
        <f t="shared" si="5"/>
        <v>0</v>
      </c>
      <c r="I39" s="128"/>
      <c r="J39" s="13">
        <v>325.79000000000002</v>
      </c>
      <c r="K39" s="13">
        <f t="shared" si="2"/>
        <v>0</v>
      </c>
      <c r="L39" s="129"/>
      <c r="M39" s="13">
        <v>488.68</v>
      </c>
      <c r="N39" s="13">
        <f t="shared" si="3"/>
        <v>0</v>
      </c>
      <c r="O39" s="107"/>
      <c r="P39" s="107"/>
      <c r="Q39" s="107"/>
      <c r="R39" s="107"/>
      <c r="S39" s="107"/>
      <c r="T39" s="107"/>
      <c r="U39" s="107"/>
      <c r="V39" s="15">
        <f>+O39+P39+Q39+R39+S39+T39+U39-W39-X39</f>
        <v>0</v>
      </c>
      <c r="W39" s="107"/>
      <c r="X39" s="107"/>
      <c r="Y39" s="16"/>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ht="15.75">
      <c r="A40" s="242" t="s">
        <v>43</v>
      </c>
      <c r="B40" s="243"/>
      <c r="C40" s="243"/>
      <c r="D40" s="244"/>
      <c r="E40" s="124" t="s">
        <v>28</v>
      </c>
      <c r="F40" s="128"/>
      <c r="G40" s="12">
        <v>339.75</v>
      </c>
      <c r="H40" s="12">
        <f t="shared" si="5"/>
        <v>0</v>
      </c>
      <c r="I40" s="128"/>
      <c r="J40" s="13">
        <v>325.79000000000002</v>
      </c>
      <c r="K40" s="13">
        <f t="shared" si="2"/>
        <v>0</v>
      </c>
      <c r="L40" s="129"/>
      <c r="M40" s="13">
        <v>488.68</v>
      </c>
      <c r="N40" s="13">
        <f t="shared" si="3"/>
        <v>0</v>
      </c>
      <c r="O40" s="107"/>
      <c r="P40" s="107"/>
      <c r="Q40" s="107"/>
      <c r="R40" s="107"/>
      <c r="S40" s="107"/>
      <c r="T40" s="107"/>
      <c r="U40" s="107"/>
      <c r="V40" s="15">
        <f t="shared" si="4"/>
        <v>0</v>
      </c>
      <c r="W40" s="107"/>
      <c r="X40" s="107"/>
      <c r="Y40" s="16"/>
      <c r="Z40" s="17"/>
      <c r="AA40" s="16"/>
      <c r="AB40" s="16"/>
      <c r="AC40" s="16"/>
      <c r="AD40" s="16"/>
      <c r="AE40" s="16"/>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row>
    <row r="41" spans="1:72" ht="15.75">
      <c r="A41" s="242" t="s">
        <v>44</v>
      </c>
      <c r="B41" s="243"/>
      <c r="C41" s="243"/>
      <c r="D41" s="244"/>
      <c r="E41" s="124" t="s">
        <v>28</v>
      </c>
      <c r="F41" s="128"/>
      <c r="G41" s="12">
        <v>339.75</v>
      </c>
      <c r="H41" s="12">
        <f t="shared" si="5"/>
        <v>0</v>
      </c>
      <c r="I41" s="128"/>
      <c r="J41" s="13">
        <v>325.79000000000002</v>
      </c>
      <c r="K41" s="13">
        <f t="shared" si="2"/>
        <v>0</v>
      </c>
      <c r="L41" s="129"/>
      <c r="M41" s="13">
        <v>488.68</v>
      </c>
      <c r="N41" s="13">
        <f t="shared" si="3"/>
        <v>0</v>
      </c>
      <c r="O41" s="107"/>
      <c r="P41" s="107"/>
      <c r="Q41" s="107"/>
      <c r="R41" s="107"/>
      <c r="S41" s="107"/>
      <c r="T41" s="107"/>
      <c r="U41" s="107"/>
      <c r="V41" s="15">
        <f t="shared" si="4"/>
        <v>0</v>
      </c>
      <c r="W41" s="107"/>
      <c r="X41" s="107"/>
      <c r="Y41" s="1"/>
      <c r="Z41" s="120"/>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row>
    <row r="42" spans="1:72" ht="15.75">
      <c r="A42" s="242" t="s">
        <v>45</v>
      </c>
      <c r="B42" s="243"/>
      <c r="C42" s="243"/>
      <c r="D42" s="244"/>
      <c r="E42" s="124" t="s">
        <v>28</v>
      </c>
      <c r="F42" s="128"/>
      <c r="G42" s="14">
        <v>650</v>
      </c>
      <c r="H42" s="14">
        <f t="shared" si="5"/>
        <v>0</v>
      </c>
      <c r="I42" s="128"/>
      <c r="J42" s="13">
        <f>G42*1.5</f>
        <v>975</v>
      </c>
      <c r="K42" s="13">
        <f t="shared" si="2"/>
        <v>0</v>
      </c>
      <c r="L42" s="129"/>
      <c r="M42" s="13">
        <v>1747.46</v>
      </c>
      <c r="N42" s="13">
        <f t="shared" si="3"/>
        <v>0</v>
      </c>
      <c r="O42" s="107"/>
      <c r="P42" s="107"/>
      <c r="Q42" s="107"/>
      <c r="R42" s="107"/>
      <c r="S42" s="107"/>
      <c r="T42" s="107"/>
      <c r="U42" s="107"/>
      <c r="V42" s="15">
        <f t="shared" si="4"/>
        <v>0</v>
      </c>
      <c r="W42" s="107"/>
      <c r="X42" s="107"/>
      <c r="Y42" s="1"/>
      <c r="Z42" s="120"/>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row>
    <row r="43" spans="1:72" ht="15.75">
      <c r="A43" s="242" t="s">
        <v>46</v>
      </c>
      <c r="B43" s="243"/>
      <c r="C43" s="243"/>
      <c r="D43" s="244"/>
      <c r="E43" s="124" t="s">
        <v>28</v>
      </c>
      <c r="F43" s="128"/>
      <c r="G43" s="14"/>
      <c r="H43" s="14">
        <f t="shared" si="5"/>
        <v>0</v>
      </c>
      <c r="I43" s="128"/>
      <c r="J43" s="13">
        <f t="shared" ref="J43" si="6">G43*1.5</f>
        <v>0</v>
      </c>
      <c r="K43" s="13">
        <f t="shared" si="2"/>
        <v>0</v>
      </c>
      <c r="L43" s="129"/>
      <c r="M43" s="13">
        <f t="shared" ref="M43" si="7">G43*2.25</f>
        <v>0</v>
      </c>
      <c r="N43" s="13">
        <f t="shared" si="3"/>
        <v>0</v>
      </c>
      <c r="O43" s="107"/>
      <c r="P43" s="107"/>
      <c r="Q43" s="107"/>
      <c r="R43" s="107"/>
      <c r="S43" s="107"/>
      <c r="T43" s="107"/>
      <c r="U43" s="107"/>
      <c r="V43" s="15">
        <f t="shared" si="4"/>
        <v>0</v>
      </c>
      <c r="W43" s="107"/>
      <c r="X43" s="107"/>
      <c r="Y43" s="1"/>
      <c r="Z43" s="120"/>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row>
    <row r="44" spans="1:72" ht="15.75">
      <c r="A44" s="7"/>
      <c r="B44" s="7"/>
      <c r="C44" s="7"/>
      <c r="D44" s="7"/>
      <c r="E44" s="7"/>
      <c r="F44" s="7">
        <f>V44</f>
        <v>0</v>
      </c>
      <c r="G44" s="6" t="s">
        <v>47</v>
      </c>
      <c r="H44" s="19">
        <f>SUM(H21:H43)</f>
        <v>40953.549999999996</v>
      </c>
      <c r="I44" s="103"/>
      <c r="J44" s="6" t="s">
        <v>48</v>
      </c>
      <c r="K44" s="6">
        <f>SUM(K21:K43)</f>
        <v>5300.58</v>
      </c>
      <c r="L44" s="145"/>
      <c r="M44" s="21" t="s">
        <v>48</v>
      </c>
      <c r="N44" s="6">
        <f>SUM(N21:N43)</f>
        <v>0</v>
      </c>
      <c r="O44" s="16"/>
      <c r="P44" s="16"/>
      <c r="Q44" s="16"/>
      <c r="R44" s="16"/>
      <c r="S44" s="16"/>
      <c r="T44" s="16"/>
      <c r="U44" s="16"/>
      <c r="V44" s="16"/>
      <c r="W44" s="16"/>
      <c r="X44" s="16"/>
      <c r="Y44" s="1"/>
      <c r="Z44" s="120"/>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row>
    <row r="45" spans="1:72" ht="15.75">
      <c r="A45" s="7"/>
      <c r="B45" s="7"/>
      <c r="C45" s="7"/>
      <c r="D45" s="7"/>
      <c r="E45" s="7"/>
      <c r="F45" s="7"/>
      <c r="G45" s="6" t="s">
        <v>49</v>
      </c>
      <c r="H45" s="19">
        <f>H44+K44+N44</f>
        <v>46254.13</v>
      </c>
      <c r="I45" s="22"/>
      <c r="J45" s="22"/>
      <c r="K45" s="22"/>
      <c r="L45" s="7"/>
      <c r="M45" s="23"/>
      <c r="N45" s="22"/>
      <c r="O45" s="16"/>
      <c r="P45" s="16"/>
      <c r="Q45" s="16"/>
      <c r="R45" s="16"/>
      <c r="S45" s="16"/>
      <c r="T45" s="16"/>
      <c r="U45" s="16"/>
      <c r="V45" s="16"/>
      <c r="W45" s="16"/>
      <c r="X45" s="16"/>
      <c r="Y45" s="1"/>
      <c r="Z45" s="120"/>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row>
    <row r="46" spans="1:72" ht="15.75">
      <c r="A46" s="281" t="s">
        <v>50</v>
      </c>
      <c r="B46" s="281"/>
      <c r="C46" s="281"/>
      <c r="D46" s="281"/>
      <c r="E46" s="24"/>
      <c r="F46" s="25"/>
      <c r="G46" s="26" t="s">
        <v>51</v>
      </c>
      <c r="H46" s="6">
        <f>+H45*0.06</f>
        <v>2775.2477999999996</v>
      </c>
      <c r="I46" s="22"/>
      <c r="J46" s="7"/>
      <c r="K46" s="7"/>
      <c r="L46" s="7"/>
      <c r="M46" s="7"/>
      <c r="N46" s="7"/>
      <c r="O46" s="16"/>
      <c r="P46" s="16"/>
      <c r="Q46" s="16"/>
      <c r="R46" s="16"/>
      <c r="S46" s="16"/>
      <c r="T46" s="16"/>
      <c r="U46" s="16"/>
      <c r="V46" s="16"/>
      <c r="W46" s="16"/>
      <c r="X46" s="16"/>
      <c r="Y46" s="1"/>
      <c r="Z46" s="120"/>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row>
    <row r="47" spans="1:72" ht="15.75">
      <c r="A47" s="173"/>
      <c r="B47" s="173"/>
      <c r="C47" s="173"/>
      <c r="D47" s="173"/>
      <c r="E47" s="7"/>
      <c r="F47" s="7"/>
      <c r="G47" s="176"/>
      <c r="H47" s="22"/>
      <c r="I47" s="174"/>
      <c r="J47" s="7"/>
      <c r="K47" s="7"/>
      <c r="L47" s="7"/>
      <c r="M47" s="7"/>
      <c r="N47" s="7"/>
      <c r="O47" s="16"/>
      <c r="P47" s="16"/>
      <c r="Q47" s="16"/>
      <c r="R47" s="16"/>
      <c r="S47" s="16"/>
      <c r="T47" s="16"/>
      <c r="U47" s="16"/>
      <c r="V47" s="16"/>
      <c r="W47" s="16"/>
      <c r="X47" s="16"/>
      <c r="Y47" s="1"/>
      <c r="Z47" s="120"/>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row>
    <row r="48" spans="1:72" ht="15.75">
      <c r="A48" s="37"/>
      <c r="B48" s="37"/>
      <c r="C48" s="37"/>
      <c r="D48" s="37"/>
      <c r="E48" s="7"/>
      <c r="F48" s="7"/>
      <c r="G48" s="176"/>
      <c r="H48" s="22"/>
      <c r="I48" s="22"/>
      <c r="J48" s="7"/>
      <c r="K48" s="7"/>
      <c r="L48" s="7"/>
      <c r="M48" s="7"/>
      <c r="N48" s="7"/>
      <c r="O48" s="16"/>
      <c r="P48" s="16"/>
      <c r="Q48" s="16"/>
      <c r="R48" s="16"/>
      <c r="S48" s="16"/>
      <c r="T48" s="16"/>
      <c r="U48" s="16"/>
      <c r="V48" s="16"/>
      <c r="W48" s="16"/>
      <c r="X48" s="16"/>
      <c r="Y48" s="1"/>
      <c r="Z48" s="120"/>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row>
    <row r="49" spans="1:72" ht="15.75">
      <c r="A49" s="262" t="s">
        <v>52</v>
      </c>
      <c r="B49" s="262"/>
      <c r="C49" s="262"/>
      <c r="D49" s="262"/>
      <c r="E49" s="7"/>
      <c r="F49" s="7"/>
      <c r="G49" s="38"/>
      <c r="H49" s="22"/>
      <c r="I49" s="22"/>
      <c r="J49" s="7"/>
      <c r="K49" s="7"/>
      <c r="L49" s="7"/>
      <c r="M49" s="7"/>
      <c r="N49" s="7"/>
      <c r="O49" s="16"/>
      <c r="P49" s="16"/>
      <c r="Q49" s="16"/>
      <c r="R49" s="16"/>
      <c r="S49" s="16"/>
      <c r="T49" s="16"/>
      <c r="U49" s="16"/>
      <c r="V49" s="16"/>
      <c r="W49" s="16"/>
      <c r="X49" s="16"/>
      <c r="Y49" s="1"/>
      <c r="Z49" s="120"/>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row>
    <row r="50" spans="1:72" ht="15.75">
      <c r="A50" s="255" t="s">
        <v>7</v>
      </c>
      <c r="B50" s="255"/>
      <c r="C50" s="255"/>
      <c r="D50" s="255"/>
      <c r="E50" s="28" t="s">
        <v>8</v>
      </c>
      <c r="F50" s="175" t="s">
        <v>9</v>
      </c>
      <c r="G50" s="175" t="s">
        <v>10</v>
      </c>
      <c r="H50" s="175" t="s">
        <v>0</v>
      </c>
      <c r="I50" s="38"/>
      <c r="J50" s="118" t="s">
        <v>53</v>
      </c>
      <c r="K50" s="118" t="s">
        <v>54</v>
      </c>
      <c r="L50" s="118" t="s">
        <v>55</v>
      </c>
      <c r="M50" s="118" t="s">
        <v>56</v>
      </c>
      <c r="N50" s="16"/>
      <c r="O50" s="16"/>
      <c r="P50" s="16"/>
      <c r="Q50" s="16"/>
      <c r="R50" s="16"/>
      <c r="S50" s="16"/>
      <c r="T50" s="16"/>
      <c r="U50" s="16"/>
      <c r="V50" s="16"/>
      <c r="W50" s="16"/>
      <c r="X50" s="16"/>
      <c r="Y50" s="1"/>
      <c r="Z50" s="120"/>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row>
    <row r="51" spans="1:72" ht="33.6" customHeight="1">
      <c r="A51" s="257" t="s">
        <v>133</v>
      </c>
      <c r="B51" s="258"/>
      <c r="C51" s="258"/>
      <c r="D51" s="258"/>
      <c r="E51" s="31" t="s">
        <v>57</v>
      </c>
      <c r="F51" s="146">
        <v>0</v>
      </c>
      <c r="G51" s="127">
        <v>150</v>
      </c>
      <c r="H51" s="127">
        <f t="shared" ref="H51:H57" si="8">F51*G51</f>
        <v>0</v>
      </c>
      <c r="I51" s="30"/>
      <c r="J51" s="31"/>
      <c r="K51" s="31"/>
      <c r="L51" s="31"/>
      <c r="M51" s="31">
        <f>J51+K51+L51</f>
        <v>0</v>
      </c>
      <c r="N51" s="16"/>
      <c r="O51" s="16"/>
      <c r="P51" s="16"/>
      <c r="Q51" s="16"/>
      <c r="R51" s="16"/>
      <c r="S51" s="16"/>
      <c r="T51" s="16"/>
      <c r="U51" s="16"/>
      <c r="V51" s="16"/>
      <c r="W51" s="16"/>
      <c r="X51" s="16"/>
      <c r="Y51" s="1"/>
      <c r="Z51" s="120"/>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row>
    <row r="52" spans="1:72" ht="33.6" customHeight="1">
      <c r="A52" s="257" t="s">
        <v>134</v>
      </c>
      <c r="B52" s="258"/>
      <c r="C52" s="258"/>
      <c r="D52" s="258"/>
      <c r="E52" s="31" t="s">
        <v>57</v>
      </c>
      <c r="F52" s="146">
        <v>0</v>
      </c>
      <c r="G52" s="127">
        <v>150</v>
      </c>
      <c r="H52" s="127">
        <f t="shared" si="8"/>
        <v>0</v>
      </c>
      <c r="I52" s="30"/>
      <c r="J52" s="31"/>
      <c r="K52" s="31"/>
      <c r="L52" s="31"/>
      <c r="M52" s="31">
        <f>J52+K52+L52</f>
        <v>0</v>
      </c>
      <c r="N52" s="16"/>
      <c r="O52" s="16"/>
      <c r="P52" s="16"/>
      <c r="Q52" s="16"/>
      <c r="R52" s="16"/>
      <c r="S52" s="16"/>
      <c r="T52" s="16"/>
      <c r="U52" s="16"/>
      <c r="V52" s="16"/>
      <c r="W52" s="16"/>
      <c r="X52" s="16"/>
      <c r="Y52" s="1"/>
      <c r="Z52" s="120"/>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row>
    <row r="53" spans="1:72" ht="33.6" customHeight="1">
      <c r="A53" s="257" t="s">
        <v>58</v>
      </c>
      <c r="B53" s="258"/>
      <c r="C53" s="258"/>
      <c r="D53" s="258"/>
      <c r="E53" s="31" t="s">
        <v>57</v>
      </c>
      <c r="F53" s="146">
        <v>0</v>
      </c>
      <c r="G53" s="127">
        <v>60</v>
      </c>
      <c r="H53" s="127">
        <f t="shared" si="8"/>
        <v>0</v>
      </c>
      <c r="I53" s="30"/>
      <c r="J53" s="31"/>
      <c r="K53" s="31"/>
      <c r="L53" s="31"/>
      <c r="M53" s="31">
        <f>J53+K53+L53</f>
        <v>0</v>
      </c>
      <c r="N53" s="16"/>
      <c r="O53" s="16"/>
      <c r="P53" s="16"/>
      <c r="Q53" s="16"/>
      <c r="R53" s="16"/>
      <c r="S53" s="16"/>
      <c r="T53" s="16"/>
      <c r="U53" s="16"/>
      <c r="V53" s="16"/>
      <c r="W53" s="16"/>
      <c r="X53" s="16"/>
      <c r="Y53" s="1"/>
      <c r="Z53" s="120"/>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row>
    <row r="54" spans="1:72" ht="33.6" customHeight="1">
      <c r="A54" s="257" t="s">
        <v>135</v>
      </c>
      <c r="B54" s="258"/>
      <c r="C54" s="258"/>
      <c r="D54" s="258"/>
      <c r="E54" s="31" t="s">
        <v>57</v>
      </c>
      <c r="F54" s="146">
        <v>0</v>
      </c>
      <c r="G54" s="127">
        <v>120</v>
      </c>
      <c r="H54" s="127">
        <f t="shared" si="8"/>
        <v>0</v>
      </c>
      <c r="I54" s="30"/>
      <c r="J54" s="31"/>
      <c r="K54" s="31"/>
      <c r="L54" s="31"/>
      <c r="M54" s="31">
        <f>J54+K54+L54</f>
        <v>0</v>
      </c>
      <c r="N54" s="16"/>
      <c r="O54" s="16"/>
      <c r="P54" s="16"/>
      <c r="Q54" s="16"/>
      <c r="R54" s="16"/>
      <c r="S54" s="16"/>
      <c r="T54" s="16"/>
      <c r="U54" s="16"/>
      <c r="V54" s="16"/>
      <c r="W54" s="16"/>
      <c r="X54" s="16"/>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33.6" customHeight="1">
      <c r="A55" s="257"/>
      <c r="B55" s="258"/>
      <c r="C55" s="258"/>
      <c r="D55" s="258"/>
      <c r="E55" s="31" t="s">
        <v>57</v>
      </c>
      <c r="F55" s="146">
        <v>0</v>
      </c>
      <c r="G55" s="127"/>
      <c r="H55" s="127">
        <f t="shared" si="8"/>
        <v>0</v>
      </c>
      <c r="I55" s="30"/>
      <c r="J55" s="31"/>
      <c r="K55" s="31"/>
      <c r="L55" s="31"/>
      <c r="M55" s="31">
        <f t="shared" ref="M55:M57" si="9">J55+K55+L55</f>
        <v>0</v>
      </c>
      <c r="N55" s="16"/>
      <c r="O55" s="16"/>
      <c r="P55" s="16"/>
      <c r="Q55" s="16"/>
      <c r="R55" s="16"/>
      <c r="S55" s="16"/>
      <c r="T55" s="16"/>
      <c r="U55" s="16"/>
      <c r="V55" s="16"/>
      <c r="W55" s="16"/>
      <c r="X55" s="16"/>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33.6" customHeight="1">
      <c r="A56" s="257"/>
      <c r="B56" s="258"/>
      <c r="C56" s="258"/>
      <c r="D56" s="258"/>
      <c r="E56" s="31" t="s">
        <v>59</v>
      </c>
      <c r="F56" s="146">
        <v>0</v>
      </c>
      <c r="G56" s="127"/>
      <c r="H56" s="127">
        <f t="shared" si="8"/>
        <v>0</v>
      </c>
      <c r="I56" s="30"/>
      <c r="J56" s="31"/>
      <c r="K56" s="31"/>
      <c r="L56" s="31"/>
      <c r="M56" s="31">
        <f t="shared" si="9"/>
        <v>0</v>
      </c>
      <c r="N56" s="16"/>
      <c r="O56" s="16"/>
      <c r="P56" s="16"/>
      <c r="Q56" s="16"/>
      <c r="R56" s="16"/>
      <c r="S56" s="16"/>
      <c r="T56" s="16"/>
      <c r="U56" s="16"/>
      <c r="V56" s="16"/>
      <c r="W56" s="16"/>
      <c r="X56" s="16"/>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33.6" customHeight="1">
      <c r="A57" s="257" t="s">
        <v>60</v>
      </c>
      <c r="B57" s="258"/>
      <c r="C57" s="258"/>
      <c r="D57" s="258"/>
      <c r="E57" s="31" t="s">
        <v>61</v>
      </c>
      <c r="F57" s="146">
        <v>0</v>
      </c>
      <c r="G57" s="127">
        <v>2.5</v>
      </c>
      <c r="H57" s="127">
        <f t="shared" si="8"/>
        <v>0</v>
      </c>
      <c r="I57" s="30"/>
      <c r="J57" s="31"/>
      <c r="K57" s="31"/>
      <c r="L57" s="31"/>
      <c r="M57" s="31">
        <f t="shared" si="9"/>
        <v>0</v>
      </c>
      <c r="N57" s="16"/>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16"/>
      <c r="B58" s="16"/>
      <c r="C58" s="16"/>
      <c r="D58" s="16"/>
      <c r="E58" s="16"/>
      <c r="F58" s="16"/>
      <c r="G58" s="34" t="s">
        <v>62</v>
      </c>
      <c r="H58" s="34">
        <f>SUM(H51:H57)</f>
        <v>0</v>
      </c>
      <c r="I58" s="22"/>
      <c r="J58" s="16"/>
      <c r="K58" s="16"/>
      <c r="L58" s="16"/>
      <c r="M58" s="139"/>
      <c r="N58" s="16"/>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16"/>
      <c r="B59" s="16"/>
      <c r="C59" s="16"/>
      <c r="D59" s="16"/>
      <c r="E59" s="16"/>
      <c r="F59" s="16"/>
      <c r="G59" s="118" t="s">
        <v>82</v>
      </c>
      <c r="H59" s="34">
        <f>H58+H45+H17</f>
        <v>46254.13</v>
      </c>
      <c r="I59" s="134"/>
      <c r="J59" s="62"/>
      <c r="K59" s="16"/>
      <c r="L59" s="16"/>
      <c r="M59" s="16"/>
      <c r="N59" s="16"/>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3" t="s">
        <v>83</v>
      </c>
      <c r="B60" s="7"/>
      <c r="C60" s="7"/>
      <c r="D60" s="16"/>
      <c r="E60" s="16"/>
      <c r="F60" s="16"/>
      <c r="G60" s="1"/>
      <c r="H60" s="42"/>
      <c r="I60" s="9"/>
      <c r="J60" s="62"/>
      <c r="K60" s="7"/>
      <c r="L60" s="16"/>
      <c r="M60" s="16"/>
      <c r="N60" s="16"/>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56" t="s">
        <v>7</v>
      </c>
      <c r="B61" s="256"/>
      <c r="C61" s="256"/>
      <c r="D61" s="256"/>
      <c r="E61" s="43" t="s">
        <v>8</v>
      </c>
      <c r="F61" s="119" t="s">
        <v>9</v>
      </c>
      <c r="G61" s="119" t="s">
        <v>10</v>
      </c>
      <c r="H61" s="44" t="s">
        <v>0</v>
      </c>
      <c r="I61" s="45" t="s">
        <v>84</v>
      </c>
      <c r="J61" s="46"/>
      <c r="K61" s="46" t="s">
        <v>85</v>
      </c>
      <c r="L61" s="47"/>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36" t="s">
        <v>86</v>
      </c>
      <c r="B62" s="237"/>
      <c r="C62" s="237"/>
      <c r="D62" s="237"/>
      <c r="E62" s="123" t="s">
        <v>87</v>
      </c>
      <c r="F62" s="128">
        <v>0.3</v>
      </c>
      <c r="G62" s="36">
        <v>2200</v>
      </c>
      <c r="H62" s="48">
        <f>(F62*G62)</f>
        <v>660</v>
      </c>
      <c r="I62" s="49"/>
      <c r="J62" s="50"/>
      <c r="K62" s="51"/>
      <c r="L62" s="62"/>
      <c r="M62" s="16"/>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15.75">
      <c r="A63" s="236" t="s">
        <v>88</v>
      </c>
      <c r="B63" s="237"/>
      <c r="C63" s="237"/>
      <c r="D63" s="237"/>
      <c r="E63" s="123" t="s">
        <v>87</v>
      </c>
      <c r="F63" s="128"/>
      <c r="G63" s="36">
        <v>2000</v>
      </c>
      <c r="H63" s="48">
        <f t="shared" ref="H63:H84" si="10">(F63*G63)</f>
        <v>0</v>
      </c>
      <c r="I63" s="49"/>
      <c r="J63" s="50"/>
      <c r="K63" s="51"/>
      <c r="L63" s="62"/>
      <c r="M63" s="16"/>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15.75">
      <c r="A64" s="236" t="s">
        <v>89</v>
      </c>
      <c r="B64" s="237"/>
      <c r="C64" s="237"/>
      <c r="D64" s="237"/>
      <c r="E64" s="123" t="s">
        <v>87</v>
      </c>
      <c r="F64" s="128"/>
      <c r="G64" s="36">
        <v>7000</v>
      </c>
      <c r="H64" s="48">
        <f t="shared" si="10"/>
        <v>0</v>
      </c>
      <c r="I64" s="49"/>
      <c r="J64" s="50"/>
      <c r="K64" s="51"/>
      <c r="L64" s="62"/>
      <c r="M64" s="16"/>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15.75">
      <c r="A65" s="236" t="s">
        <v>90</v>
      </c>
      <c r="B65" s="237"/>
      <c r="C65" s="237"/>
      <c r="D65" s="237"/>
      <c r="E65" s="123" t="s">
        <v>87</v>
      </c>
      <c r="F65" s="128"/>
      <c r="G65" s="36">
        <v>15200</v>
      </c>
      <c r="H65" s="48">
        <f t="shared" si="10"/>
        <v>0</v>
      </c>
      <c r="I65" s="49"/>
      <c r="J65" s="50"/>
      <c r="K65" s="51"/>
      <c r="L65" s="62"/>
      <c r="M65" s="16"/>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15.75">
      <c r="A66" s="236" t="s">
        <v>91</v>
      </c>
      <c r="B66" s="237"/>
      <c r="C66" s="237"/>
      <c r="D66" s="237"/>
      <c r="E66" s="123" t="s">
        <v>87</v>
      </c>
      <c r="F66" s="128"/>
      <c r="G66" s="36">
        <v>2200</v>
      </c>
      <c r="H66" s="48">
        <f t="shared" si="10"/>
        <v>0</v>
      </c>
      <c r="I66" s="55"/>
      <c r="J66" s="50"/>
      <c r="K66" s="51"/>
      <c r="L66" s="62"/>
      <c r="M66" s="16"/>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15.75">
      <c r="A67" s="236" t="s">
        <v>92</v>
      </c>
      <c r="B67" s="237"/>
      <c r="C67" s="237"/>
      <c r="D67" s="237"/>
      <c r="E67" s="123" t="s">
        <v>87</v>
      </c>
      <c r="F67" s="128"/>
      <c r="G67" s="36">
        <v>2000</v>
      </c>
      <c r="H67" s="48">
        <f t="shared" si="10"/>
        <v>0</v>
      </c>
      <c r="I67" s="49"/>
      <c r="J67" s="50"/>
      <c r="K67" s="51"/>
      <c r="L67" s="62"/>
      <c r="M67" s="16"/>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15.75">
      <c r="A68" s="236" t="s">
        <v>93</v>
      </c>
      <c r="B68" s="237"/>
      <c r="C68" s="237"/>
      <c r="D68" s="237"/>
      <c r="E68" s="123" t="s">
        <v>87</v>
      </c>
      <c r="F68" s="128"/>
      <c r="G68" s="36">
        <v>2500</v>
      </c>
      <c r="H68" s="48">
        <f t="shared" si="10"/>
        <v>0</v>
      </c>
      <c r="I68" s="55"/>
      <c r="J68" s="50"/>
      <c r="K68" s="51"/>
      <c r="L68" s="62"/>
      <c r="M68" s="16"/>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15.75">
      <c r="A69" s="236" t="s">
        <v>94</v>
      </c>
      <c r="B69" s="237"/>
      <c r="C69" s="237"/>
      <c r="D69" s="237"/>
      <c r="E69" s="123" t="s">
        <v>87</v>
      </c>
      <c r="F69" s="128"/>
      <c r="G69" s="36">
        <v>1600</v>
      </c>
      <c r="H69" s="48">
        <f t="shared" si="10"/>
        <v>0</v>
      </c>
      <c r="I69" s="49"/>
      <c r="J69" s="50"/>
      <c r="K69" s="51"/>
      <c r="L69" s="62"/>
      <c r="M69" s="16"/>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236" t="s">
        <v>95</v>
      </c>
      <c r="B70" s="237"/>
      <c r="C70" s="237"/>
      <c r="D70" s="237"/>
      <c r="E70" s="123" t="s">
        <v>87</v>
      </c>
      <c r="F70" s="128"/>
      <c r="G70" s="36">
        <v>1100</v>
      </c>
      <c r="H70" s="48">
        <f t="shared" si="10"/>
        <v>0</v>
      </c>
      <c r="I70" s="49"/>
      <c r="J70" s="50"/>
      <c r="K70" s="51"/>
      <c r="L70" s="62"/>
      <c r="M70" s="16"/>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36" t="s">
        <v>96</v>
      </c>
      <c r="B71" s="237"/>
      <c r="C71" s="237"/>
      <c r="D71" s="237"/>
      <c r="E71" s="123" t="s">
        <v>87</v>
      </c>
      <c r="F71" s="128"/>
      <c r="G71" s="36">
        <v>2700</v>
      </c>
      <c r="H71" s="48">
        <f t="shared" si="10"/>
        <v>0</v>
      </c>
      <c r="I71" s="59"/>
      <c r="J71" s="50"/>
      <c r="K71" s="51"/>
      <c r="L71" s="62"/>
      <c r="M71" s="16"/>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36" t="s">
        <v>97</v>
      </c>
      <c r="B72" s="237"/>
      <c r="C72" s="237"/>
      <c r="D72" s="237"/>
      <c r="E72" s="123" t="s">
        <v>87</v>
      </c>
      <c r="F72" s="128"/>
      <c r="G72" s="36">
        <v>2500</v>
      </c>
      <c r="H72" s="48">
        <f t="shared" si="10"/>
        <v>0</v>
      </c>
      <c r="I72" s="59"/>
      <c r="J72" s="50"/>
      <c r="K72" s="51"/>
      <c r="L72" s="62"/>
      <c r="M72" s="16"/>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15.75">
      <c r="A73" s="236" t="s">
        <v>98</v>
      </c>
      <c r="B73" s="237"/>
      <c r="C73" s="237"/>
      <c r="D73" s="237"/>
      <c r="E73" s="123" t="s">
        <v>87</v>
      </c>
      <c r="F73" s="128"/>
      <c r="G73" s="36">
        <v>13373</v>
      </c>
      <c r="H73" s="48">
        <f t="shared" si="10"/>
        <v>0</v>
      </c>
      <c r="I73" s="59"/>
      <c r="J73" s="50"/>
      <c r="K73" s="51"/>
      <c r="L73" s="62"/>
      <c r="M73" s="16"/>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15.75">
      <c r="A74" s="236" t="s">
        <v>99</v>
      </c>
      <c r="B74" s="237"/>
      <c r="C74" s="237"/>
      <c r="D74" s="237"/>
      <c r="E74" s="123" t="s">
        <v>87</v>
      </c>
      <c r="F74" s="128"/>
      <c r="G74" s="36">
        <v>800</v>
      </c>
      <c r="H74" s="48">
        <f t="shared" si="10"/>
        <v>0</v>
      </c>
      <c r="I74" s="59"/>
      <c r="J74" s="50"/>
      <c r="K74" s="51"/>
      <c r="L74" s="62"/>
      <c r="M74" s="16"/>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236" t="s">
        <v>156</v>
      </c>
      <c r="B75" s="237"/>
      <c r="C75" s="237"/>
      <c r="D75" s="237"/>
      <c r="E75" s="4" t="s">
        <v>87</v>
      </c>
      <c r="F75" s="128"/>
      <c r="G75" s="31">
        <v>1900</v>
      </c>
      <c r="H75" s="60">
        <f t="shared" si="10"/>
        <v>0</v>
      </c>
      <c r="I75" s="61"/>
      <c r="J75" s="50"/>
      <c r="K75" s="51"/>
      <c r="L75" s="62"/>
      <c r="M75" s="16"/>
      <c r="N75" s="16"/>
      <c r="O75" s="16"/>
      <c r="P75" s="16"/>
      <c r="Q75" s="16"/>
      <c r="R75" s="16"/>
      <c r="S75" s="16"/>
      <c r="T75" s="16"/>
      <c r="U75" s="16"/>
      <c r="V75" s="16"/>
      <c r="W75" s="16"/>
      <c r="X75" s="16"/>
      <c r="Y75" s="16"/>
      <c r="Z75" s="17"/>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row>
    <row r="76" spans="1:72" ht="15.75">
      <c r="A76" s="236" t="s">
        <v>101</v>
      </c>
      <c r="B76" s="237"/>
      <c r="C76" s="237"/>
      <c r="D76" s="237"/>
      <c r="E76" s="123" t="s">
        <v>87</v>
      </c>
      <c r="F76" s="128"/>
      <c r="G76" s="36">
        <v>2000</v>
      </c>
      <c r="H76" s="48">
        <f t="shared" si="10"/>
        <v>0</v>
      </c>
      <c r="I76" s="59"/>
      <c r="J76" s="50"/>
      <c r="K76" s="51"/>
      <c r="L76" s="62"/>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36" t="s">
        <v>102</v>
      </c>
      <c r="B77" s="237"/>
      <c r="C77" s="237"/>
      <c r="D77" s="237"/>
      <c r="E77" s="123" t="s">
        <v>87</v>
      </c>
      <c r="F77" s="128"/>
      <c r="G77" s="36">
        <v>200</v>
      </c>
      <c r="H77" s="48">
        <f t="shared" si="10"/>
        <v>0</v>
      </c>
      <c r="I77" s="59"/>
      <c r="J77" s="50"/>
      <c r="K77" s="51"/>
      <c r="L77" s="62"/>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15.75">
      <c r="A78" s="236" t="s">
        <v>103</v>
      </c>
      <c r="B78" s="237"/>
      <c r="C78" s="237"/>
      <c r="D78" s="237"/>
      <c r="E78" s="123" t="s">
        <v>87</v>
      </c>
      <c r="F78" s="128"/>
      <c r="G78" s="36">
        <v>1100</v>
      </c>
      <c r="H78" s="48">
        <f t="shared" si="10"/>
        <v>0</v>
      </c>
      <c r="I78" s="59"/>
      <c r="J78" s="50"/>
      <c r="K78" s="51"/>
      <c r="L78" s="62"/>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15.75">
      <c r="A79" s="236" t="s">
        <v>104</v>
      </c>
      <c r="B79" s="237"/>
      <c r="C79" s="237"/>
      <c r="D79" s="237"/>
      <c r="E79" s="123" t="s">
        <v>87</v>
      </c>
      <c r="F79" s="128"/>
      <c r="G79" s="36">
        <v>2200</v>
      </c>
      <c r="H79" s="48">
        <f t="shared" si="10"/>
        <v>0</v>
      </c>
      <c r="I79" s="59"/>
      <c r="J79" s="50"/>
      <c r="K79" s="51"/>
      <c r="L79" s="62"/>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236" t="s">
        <v>105</v>
      </c>
      <c r="B80" s="237"/>
      <c r="C80" s="237"/>
      <c r="D80" s="237"/>
      <c r="E80" s="4" t="s">
        <v>87</v>
      </c>
      <c r="F80" s="128"/>
      <c r="G80" s="31">
        <v>1420</v>
      </c>
      <c r="H80" s="60">
        <f t="shared" si="10"/>
        <v>0</v>
      </c>
      <c r="I80" s="64"/>
      <c r="J80" s="50"/>
      <c r="K80" s="51"/>
      <c r="L80" s="62"/>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236" t="s">
        <v>153</v>
      </c>
      <c r="B81" s="237"/>
      <c r="C81" s="237"/>
      <c r="D81" s="237"/>
      <c r="E81" s="4" t="s">
        <v>87</v>
      </c>
      <c r="F81" s="128"/>
      <c r="G81" s="31">
        <v>15200</v>
      </c>
      <c r="H81" s="60">
        <f t="shared" si="10"/>
        <v>0</v>
      </c>
      <c r="I81" s="166"/>
      <c r="J81" s="66"/>
      <c r="K81" s="67"/>
      <c r="L81" s="62"/>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36" t="s">
        <v>155</v>
      </c>
      <c r="B82" s="237"/>
      <c r="C82" s="237"/>
      <c r="D82" s="237"/>
      <c r="E82" s="4" t="s">
        <v>87</v>
      </c>
      <c r="F82" s="128"/>
      <c r="G82" s="31">
        <v>5800</v>
      </c>
      <c r="H82" s="60">
        <f t="shared" si="10"/>
        <v>0</v>
      </c>
      <c r="I82" s="166"/>
      <c r="J82" s="66"/>
      <c r="K82" s="67"/>
      <c r="L82" s="62"/>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36"/>
      <c r="B83" s="237"/>
      <c r="C83" s="237"/>
      <c r="D83" s="237"/>
      <c r="E83" s="4" t="s">
        <v>87</v>
      </c>
      <c r="F83" s="128"/>
      <c r="G83" s="31"/>
      <c r="H83" s="60">
        <f t="shared" si="10"/>
        <v>0</v>
      </c>
      <c r="I83" s="166"/>
      <c r="J83" s="66"/>
      <c r="K83" s="67"/>
      <c r="L83" s="62"/>
      <c r="M83" s="16"/>
      <c r="N83" s="16"/>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15.75">
      <c r="A84" s="236" t="s">
        <v>154</v>
      </c>
      <c r="B84" s="237"/>
      <c r="C84" s="237"/>
      <c r="D84" s="237"/>
      <c r="E84" s="4" t="s">
        <v>87</v>
      </c>
      <c r="F84" s="128"/>
      <c r="G84" s="31">
        <v>15000</v>
      </c>
      <c r="H84" s="60">
        <f t="shared" si="10"/>
        <v>0</v>
      </c>
      <c r="I84" s="166"/>
      <c r="J84" s="66"/>
      <c r="K84" s="67"/>
      <c r="L84" s="62"/>
      <c r="M84" s="16"/>
      <c r="N84" s="16"/>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6.5" thickBot="1">
      <c r="A85" s="236" t="s">
        <v>106</v>
      </c>
      <c r="B85" s="237"/>
      <c r="C85" s="237"/>
      <c r="D85" s="237"/>
      <c r="E85" s="123" t="s">
        <v>87</v>
      </c>
      <c r="F85" s="128">
        <v>1</v>
      </c>
      <c r="G85" s="36">
        <v>383.5</v>
      </c>
      <c r="H85" s="99">
        <f>(F85*G85)</f>
        <v>383.5</v>
      </c>
      <c r="I85" s="65"/>
      <c r="J85" s="66"/>
      <c r="K85" s="67"/>
      <c r="L85" s="62"/>
      <c r="M85" s="16"/>
      <c r="N85" s="16"/>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6.5" thickBot="1">
      <c r="A86" s="16"/>
      <c r="B86" s="16"/>
      <c r="C86" s="16"/>
      <c r="D86" s="16"/>
      <c r="E86" s="16"/>
      <c r="F86" s="18"/>
      <c r="G86" s="125" t="s">
        <v>107</v>
      </c>
      <c r="H86" s="110">
        <f>SUM(H62:H85)</f>
        <v>1043.5</v>
      </c>
      <c r="I86" s="68"/>
      <c r="J86" s="69"/>
      <c r="K86" s="70"/>
      <c r="L86" s="135"/>
      <c r="M86" s="7"/>
      <c r="N86" s="7"/>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16"/>
      <c r="B87" s="16"/>
      <c r="C87" s="16"/>
      <c r="D87" s="16"/>
      <c r="E87" s="16"/>
      <c r="F87" s="7"/>
      <c r="G87" s="38"/>
      <c r="H87" s="22"/>
      <c r="I87" s="71"/>
      <c r="J87" s="18"/>
      <c r="K87" s="137"/>
      <c r="L87" s="136"/>
      <c r="M87" s="7"/>
      <c r="N87" s="7"/>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5.75">
      <c r="A88" s="16"/>
      <c r="B88" s="16"/>
      <c r="C88" s="16"/>
      <c r="D88" s="16"/>
      <c r="E88" s="138">
        <v>0</v>
      </c>
      <c r="F88" s="7"/>
      <c r="G88" s="38"/>
      <c r="H88" s="142">
        <f>+E88</f>
        <v>0</v>
      </c>
      <c r="I88" s="245" t="s">
        <v>130</v>
      </c>
      <c r="J88" s="230" t="s">
        <v>108</v>
      </c>
      <c r="K88" s="232"/>
      <c r="L88" s="16"/>
      <c r="M88" s="7"/>
      <c r="N88" s="233"/>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234" t="s">
        <v>109</v>
      </c>
      <c r="G89" s="235"/>
      <c r="H89" s="73">
        <f>H59+H86</f>
        <v>47297.63</v>
      </c>
      <c r="I89" s="246"/>
      <c r="J89" s="231"/>
      <c r="K89" s="232"/>
      <c r="L89" s="16"/>
      <c r="M89" s="7"/>
      <c r="N89" s="233"/>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27"/>
      <c r="F90" s="74" t="s">
        <v>110</v>
      </c>
      <c r="G90" s="75">
        <v>0.25</v>
      </c>
      <c r="H90" s="116">
        <f>H89*G90</f>
        <v>11824.407499999999</v>
      </c>
      <c r="I90" s="115">
        <f>+M96</f>
        <v>-6528.9217349999972</v>
      </c>
      <c r="J90" s="117">
        <f>H90-M96</f>
        <v>18353.329234999997</v>
      </c>
      <c r="K90" s="9"/>
      <c r="L90" s="9"/>
      <c r="M90" s="9"/>
      <c r="N90" s="126" t="s">
        <v>132</v>
      </c>
      <c r="O90" s="12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16"/>
      <c r="B91" s="16"/>
      <c r="C91" s="16"/>
      <c r="D91" s="16"/>
      <c r="E91" s="27"/>
      <c r="F91" s="77" t="s">
        <v>111</v>
      </c>
      <c r="G91" s="78"/>
      <c r="H91" s="13">
        <f>H89+H90</f>
        <v>59122.037499999999</v>
      </c>
      <c r="I91" s="20"/>
      <c r="J91" s="79"/>
      <c r="K91" s="22"/>
      <c r="L91" s="22"/>
      <c r="M91" s="7"/>
      <c r="N91" s="126"/>
      <c r="O91" s="12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16"/>
      <c r="B92" s="16"/>
      <c r="C92" s="16"/>
      <c r="D92" s="16"/>
      <c r="E92" s="27"/>
      <c r="F92" s="124" t="s">
        <v>113</v>
      </c>
      <c r="G92" s="82">
        <v>0.06</v>
      </c>
      <c r="H92" s="13">
        <f>H91*G92</f>
        <v>3547.3222499999997</v>
      </c>
      <c r="I92" s="83"/>
      <c r="J92" s="80"/>
      <c r="K92" s="81" t="s">
        <v>112</v>
      </c>
      <c r="L92" s="111" t="s">
        <v>131</v>
      </c>
      <c r="M92" s="7"/>
      <c r="N92" s="135"/>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16"/>
      <c r="B93" s="16"/>
      <c r="C93" s="16"/>
      <c r="D93" s="16"/>
      <c r="E93" s="27"/>
      <c r="F93" s="4" t="s">
        <v>115</v>
      </c>
      <c r="G93" s="77"/>
      <c r="H93" s="13">
        <f>H91+H92</f>
        <v>62669.359749999996</v>
      </c>
      <c r="I93" s="80"/>
      <c r="J93" s="80" t="s">
        <v>114</v>
      </c>
      <c r="K93" s="6">
        <f>+H17</f>
        <v>0</v>
      </c>
      <c r="L93" s="112"/>
      <c r="M93" s="135"/>
      <c r="N93" s="7"/>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16"/>
      <c r="B94" s="16"/>
      <c r="C94" s="16"/>
      <c r="D94" s="16"/>
      <c r="E94" s="16"/>
      <c r="F94" s="124" t="s">
        <v>117</v>
      </c>
      <c r="G94" s="82">
        <v>0.2</v>
      </c>
      <c r="H94" s="13">
        <f>H93*G94</f>
        <v>12533.871950000001</v>
      </c>
      <c r="I94" s="80"/>
      <c r="J94" s="80" t="s">
        <v>116</v>
      </c>
      <c r="K94" s="6">
        <f>H44</f>
        <v>40953.549999999996</v>
      </c>
      <c r="L94" s="112"/>
      <c r="M94" s="135"/>
      <c r="N94" s="7"/>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16"/>
      <c r="B95" s="16"/>
      <c r="C95" s="16"/>
      <c r="D95" s="16"/>
      <c r="E95" s="16"/>
      <c r="F95" s="124" t="s">
        <v>119</v>
      </c>
      <c r="G95" s="74"/>
      <c r="H95" s="85">
        <f>H93+H94</f>
        <v>75203.231700000004</v>
      </c>
      <c r="I95" s="13"/>
      <c r="J95" s="80" t="s">
        <v>118</v>
      </c>
      <c r="K95" s="6">
        <f>H59-H46</f>
        <v>43478.8822</v>
      </c>
      <c r="L95" s="112"/>
      <c r="M95" s="84" t="s">
        <v>127</v>
      </c>
      <c r="N95" s="7"/>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16"/>
      <c r="B96" s="16"/>
      <c r="C96" s="16"/>
      <c r="D96" s="16"/>
      <c r="E96" s="16"/>
      <c r="F96" s="124" t="s">
        <v>125</v>
      </c>
      <c r="G96" s="87"/>
      <c r="H96" s="97">
        <f>'MAT (20)'!H124</f>
        <v>203459.92471200001</v>
      </c>
      <c r="I96" s="88" t="s">
        <v>120</v>
      </c>
      <c r="J96" s="86" t="s">
        <v>56</v>
      </c>
      <c r="K96" s="6">
        <f>SUM(K93:K95)</f>
        <v>84432.432199999996</v>
      </c>
      <c r="L96" s="113">
        <f>H95-H94</f>
        <v>62669.359750000003</v>
      </c>
      <c r="M96" s="114">
        <f>+(L96-K96)*0.3</f>
        <v>-6528.9217349999972</v>
      </c>
      <c r="N96" s="7"/>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16"/>
      <c r="B97" s="16" t="s">
        <v>121</v>
      </c>
      <c r="C97" s="16"/>
      <c r="D97" s="16"/>
      <c r="E97" s="16"/>
      <c r="F97" s="124" t="s">
        <v>126</v>
      </c>
      <c r="G97" s="90"/>
      <c r="H97" s="98">
        <f>H95+H96</f>
        <v>278663.15641200001</v>
      </c>
      <c r="I97" s="13"/>
      <c r="J97" s="89">
        <f>H95/H89</f>
        <v>1.59</v>
      </c>
      <c r="K97" s="7"/>
      <c r="L97" s="7"/>
      <c r="M97" s="23"/>
      <c r="N97" s="7"/>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16"/>
      <c r="B98" s="139" t="s">
        <v>122</v>
      </c>
      <c r="C98" s="139" t="s">
        <v>123</v>
      </c>
      <c r="D98" s="140" t="s">
        <v>124</v>
      </c>
      <c r="E98" s="132"/>
      <c r="F98" s="7"/>
      <c r="G98" s="92"/>
      <c r="H98" s="9"/>
      <c r="I98" s="7"/>
      <c r="J98" s="7"/>
      <c r="K98" s="7"/>
      <c r="L98" s="7"/>
      <c r="M98" s="9"/>
      <c r="N98" s="91"/>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16"/>
      <c r="B99" s="141">
        <v>0.27500000000000002</v>
      </c>
      <c r="C99" s="141">
        <v>0.05</v>
      </c>
      <c r="D99" s="141">
        <f>B99+C99</f>
        <v>0.32500000000000001</v>
      </c>
      <c r="E99" s="16"/>
      <c r="F99" s="92"/>
      <c r="G99" s="93"/>
      <c r="H99" s="9"/>
      <c r="I99" s="7"/>
      <c r="J99" s="7"/>
      <c r="K99" s="7"/>
      <c r="L99" s="7"/>
      <c r="M99" s="9"/>
      <c r="N99" s="7"/>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16"/>
      <c r="B100" s="16"/>
      <c r="C100" s="16"/>
      <c r="D100" s="16"/>
      <c r="E100" s="16"/>
      <c r="F100" s="23"/>
      <c r="G100" s="94"/>
      <c r="H100" s="93"/>
      <c r="I100" s="27"/>
      <c r="J100" s="7"/>
      <c r="K100" s="7"/>
      <c r="L100" s="7"/>
      <c r="M100" s="7"/>
      <c r="N100" s="7"/>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1"/>
      <c r="B101" s="1"/>
      <c r="C101" s="1"/>
      <c r="D101" s="1"/>
      <c r="E101" s="1"/>
      <c r="F101" s="23"/>
      <c r="G101" s="94"/>
      <c r="H101" s="93"/>
      <c r="I101" s="95"/>
      <c r="J101" s="18"/>
      <c r="K101" s="18"/>
      <c r="L101" s="18"/>
      <c r="M101" s="18"/>
      <c r="N101" s="18"/>
      <c r="O101" s="1"/>
      <c r="P101" s="1"/>
      <c r="Q101" s="1"/>
      <c r="R101" s="1"/>
      <c r="S101" s="1"/>
      <c r="T101" s="1"/>
      <c r="U101" s="1"/>
      <c r="V101" s="1"/>
      <c r="W101" s="1"/>
      <c r="X101" s="1"/>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1"/>
      <c r="B102" s="1"/>
      <c r="C102" s="1"/>
      <c r="D102" s="1"/>
      <c r="E102" s="1"/>
      <c r="F102" s="23"/>
      <c r="G102" s="76"/>
      <c r="H102" s="76"/>
      <c r="I102" s="18"/>
      <c r="J102" s="18"/>
      <c r="K102" s="18"/>
      <c r="L102" s="18"/>
      <c r="M102" s="18"/>
      <c r="N102" s="18"/>
      <c r="O102" s="1"/>
      <c r="P102" s="1"/>
      <c r="Q102" s="1"/>
      <c r="R102" s="1"/>
      <c r="S102" s="1"/>
      <c r="T102" s="1"/>
      <c r="U102" s="1"/>
      <c r="V102" s="1"/>
      <c r="W102" s="1"/>
      <c r="X102" s="1"/>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1"/>
      <c r="B103" s="1"/>
      <c r="C103" s="1"/>
      <c r="D103" s="1"/>
      <c r="E103" s="1"/>
      <c r="F103" s="23"/>
      <c r="G103" s="5"/>
      <c r="H103" s="1"/>
      <c r="I103" s="1"/>
      <c r="J103" s="18"/>
      <c r="K103" s="18"/>
      <c r="L103" s="18"/>
      <c r="M103" s="18"/>
      <c r="N103" s="18"/>
      <c r="O103" s="1"/>
      <c r="P103" s="1"/>
      <c r="Q103" s="1"/>
      <c r="R103" s="1"/>
      <c r="S103" s="1"/>
      <c r="T103" s="1"/>
      <c r="U103" s="1"/>
      <c r="V103" s="1"/>
      <c r="W103" s="1"/>
      <c r="X103" s="1"/>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1"/>
      <c r="B104" s="1"/>
      <c r="C104" s="1"/>
      <c r="D104" s="1"/>
      <c r="E104" s="1"/>
      <c r="F104" s="1"/>
      <c r="G104" s="18"/>
      <c r="H104" s="41"/>
      <c r="I104" s="1"/>
      <c r="J104" s="1"/>
      <c r="K104" s="1"/>
      <c r="L104" s="1"/>
      <c r="M104" s="1"/>
      <c r="N104" s="1"/>
      <c r="O104" s="1"/>
      <c r="P104" s="1"/>
      <c r="Q104" s="1"/>
      <c r="R104" s="1"/>
      <c r="S104" s="1"/>
      <c r="T104" s="1"/>
      <c r="U104" s="1"/>
      <c r="V104" s="1"/>
      <c r="W104" s="1"/>
      <c r="X104" s="1"/>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1"/>
      <c r="B105" s="1"/>
      <c r="C105" s="96"/>
      <c r="D105" s="1"/>
      <c r="E105" s="1"/>
      <c r="F105" s="1"/>
      <c r="G105" s="1"/>
      <c r="H105" s="1"/>
      <c r="I105" s="1"/>
      <c r="J105" s="1"/>
      <c r="K105" s="1"/>
      <c r="L105" s="1"/>
      <c r="M105" s="1"/>
      <c r="N105" s="1"/>
      <c r="O105" s="1"/>
      <c r="P105" s="1"/>
      <c r="Q105" s="1"/>
      <c r="R105" s="1"/>
      <c r="S105" s="1"/>
      <c r="T105" s="1"/>
      <c r="U105" s="1"/>
      <c r="V105" s="1"/>
      <c r="W105" s="1"/>
      <c r="X105" s="1"/>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1"/>
      <c r="B106" s="1"/>
      <c r="C106" s="96"/>
      <c r="D106" s="1"/>
      <c r="E106" s="1"/>
      <c r="F106" s="1"/>
      <c r="G106" s="18"/>
      <c r="H106" s="41"/>
      <c r="I106" s="1"/>
      <c r="J106" s="1"/>
      <c r="K106" s="1"/>
      <c r="L106" s="1"/>
      <c r="M106" s="1"/>
      <c r="N106" s="1"/>
      <c r="O106" s="1"/>
      <c r="P106" s="1"/>
      <c r="Q106" s="1"/>
      <c r="R106" s="1"/>
      <c r="S106" s="1"/>
      <c r="T106" s="1"/>
      <c r="U106" s="1"/>
      <c r="V106" s="1"/>
      <c r="W106" s="1"/>
      <c r="X106" s="1"/>
      <c r="Y106" s="1"/>
      <c r="Z106" s="120"/>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row>
    <row r="107" spans="1:72" ht="15.75">
      <c r="A107" s="1"/>
      <c r="B107" s="1"/>
      <c r="C107" s="96"/>
      <c r="D107" s="1"/>
      <c r="E107" s="1"/>
      <c r="F107" s="1"/>
      <c r="G107" s="1"/>
      <c r="H107" s="1"/>
      <c r="I107" s="1"/>
      <c r="J107" s="1"/>
      <c r="K107" s="1"/>
      <c r="L107" s="1"/>
      <c r="M107" s="1"/>
      <c r="N107" s="1"/>
      <c r="O107" s="1"/>
      <c r="P107" s="1"/>
      <c r="Q107" s="1"/>
      <c r="R107" s="1"/>
      <c r="S107" s="1"/>
      <c r="T107" s="1"/>
      <c r="U107" s="1"/>
      <c r="V107" s="1"/>
      <c r="W107" s="1"/>
      <c r="X107" s="1"/>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1"/>
      <c r="B108" s="1"/>
      <c r="C108" s="96"/>
      <c r="D108" s="1"/>
      <c r="E108" s="1"/>
      <c r="F108" s="1"/>
      <c r="G108" s="1"/>
      <c r="H108" s="1"/>
      <c r="I108" s="1"/>
      <c r="J108" s="1"/>
      <c r="K108" s="1"/>
      <c r="L108" s="1"/>
      <c r="M108" s="1"/>
      <c r="N108" s="1"/>
      <c r="O108" s="1"/>
      <c r="P108" s="1"/>
      <c r="Q108" s="1"/>
      <c r="R108" s="1"/>
      <c r="S108" s="1"/>
      <c r="T108" s="1"/>
      <c r="U108" s="1"/>
      <c r="V108" s="1"/>
      <c r="W108" s="1"/>
      <c r="X108" s="1"/>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1"/>
      <c r="B109" s="1"/>
      <c r="C109" s="40"/>
      <c r="D109" s="96"/>
      <c r="E109" s="96"/>
      <c r="F109" s="1"/>
      <c r="G109" s="1"/>
      <c r="H109" s="1"/>
      <c r="I109" s="1"/>
      <c r="J109" s="1"/>
      <c r="K109" s="1"/>
      <c r="L109" s="1"/>
      <c r="M109" s="1"/>
      <c r="N109" s="1"/>
      <c r="O109" s="1"/>
      <c r="P109" s="1"/>
      <c r="Q109" s="1"/>
      <c r="R109" s="1"/>
      <c r="S109" s="1"/>
      <c r="T109" s="1"/>
      <c r="U109" s="1"/>
      <c r="V109" s="1"/>
      <c r="W109" s="1"/>
      <c r="X109" s="1"/>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1"/>
      <c r="B110" s="96"/>
      <c r="C110" s="1"/>
      <c r="D110" s="1"/>
      <c r="E110" s="1"/>
      <c r="F110" s="1"/>
      <c r="G110" s="1"/>
      <c r="H110" s="1"/>
      <c r="I110" s="1"/>
      <c r="J110" s="1"/>
      <c r="K110" s="1"/>
      <c r="L110" s="1"/>
      <c r="M110" s="1"/>
      <c r="N110" s="1"/>
      <c r="O110" s="1"/>
      <c r="P110" s="1"/>
      <c r="Q110" s="1"/>
      <c r="R110" s="1"/>
      <c r="S110" s="1"/>
      <c r="T110" s="1"/>
      <c r="U110" s="1"/>
      <c r="V110" s="1"/>
      <c r="W110" s="1"/>
      <c r="X110" s="1"/>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1"/>
      <c r="B111" s="96"/>
      <c r="C111" s="1"/>
      <c r="D111" s="1"/>
      <c r="E111" s="1"/>
      <c r="F111" s="1"/>
      <c r="G111" s="1"/>
      <c r="H111" s="1"/>
      <c r="I111" s="1"/>
      <c r="J111" s="1"/>
      <c r="K111" s="1"/>
      <c r="L111" s="1"/>
      <c r="M111" s="1"/>
      <c r="N111" s="1"/>
      <c r="O111" s="1"/>
      <c r="P111" s="1"/>
      <c r="Q111" s="1"/>
      <c r="R111" s="1"/>
      <c r="S111" s="1"/>
      <c r="T111" s="1"/>
      <c r="U111" s="1"/>
      <c r="V111" s="1"/>
      <c r="W111" s="1"/>
      <c r="X111" s="1"/>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5.75">
      <c r="A112" s="1"/>
      <c r="B112" s="96"/>
      <c r="C112" s="96"/>
      <c r="D112" s="96"/>
      <c r="E112" s="96"/>
      <c r="F112" s="1"/>
      <c r="G112" s="1"/>
      <c r="H112" s="1"/>
      <c r="I112" s="1"/>
      <c r="J112" s="1"/>
      <c r="K112" s="1"/>
      <c r="L112" s="1"/>
      <c r="M112" s="1"/>
      <c r="N112" s="1"/>
      <c r="O112" s="1"/>
      <c r="P112" s="1"/>
      <c r="Q112" s="1"/>
      <c r="R112" s="1"/>
      <c r="S112" s="1"/>
      <c r="T112" s="1"/>
      <c r="U112" s="1"/>
      <c r="V112" s="1"/>
      <c r="W112" s="1"/>
      <c r="X112" s="1"/>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5.75">
      <c r="A113" s="1"/>
      <c r="B113" s="1"/>
      <c r="C113" s="1"/>
      <c r="D113" s="1"/>
      <c r="E113" s="1"/>
      <c r="F113" s="96"/>
      <c r="G113" s="72"/>
      <c r="H113" s="1"/>
      <c r="I113" s="1"/>
      <c r="J113" s="1"/>
      <c r="K113" s="1"/>
      <c r="L113" s="1"/>
      <c r="M113" s="1"/>
      <c r="N113" s="1"/>
      <c r="O113" s="1"/>
      <c r="P113" s="1"/>
      <c r="Q113" s="1"/>
      <c r="R113" s="1"/>
      <c r="S113" s="1"/>
      <c r="T113" s="1"/>
      <c r="U113" s="1"/>
      <c r="V113" s="1"/>
      <c r="W113" s="1"/>
      <c r="X113" s="1"/>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
      <c r="B118" s="1"/>
      <c r="C118" s="1"/>
      <c r="D118" s="1"/>
      <c r="E118" s="1"/>
      <c r="F118" s="1"/>
      <c r="G118" s="1"/>
      <c r="H118" s="1"/>
      <c r="I118" s="1"/>
      <c r="J118" s="1"/>
      <c r="K118" s="1"/>
      <c r="L118" s="1"/>
      <c r="O118" s="1"/>
      <c r="P118" s="1"/>
      <c r="Q118" s="1"/>
      <c r="R118" s="1"/>
      <c r="S118" s="1"/>
      <c r="T118" s="1"/>
      <c r="U118" s="1"/>
      <c r="V118" s="1"/>
      <c r="W118" s="1"/>
      <c r="X118" s="1"/>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F119" s="1"/>
      <c r="G119" s="1"/>
      <c r="H119" s="1"/>
      <c r="I119" s="1"/>
      <c r="J119" s="1"/>
      <c r="K119" s="1"/>
      <c r="L119" s="1"/>
      <c r="O119" s="1"/>
      <c r="P119" s="1"/>
      <c r="Q119" s="1"/>
      <c r="R119" s="1"/>
      <c r="S119" s="1"/>
      <c r="T119" s="1"/>
      <c r="U119" s="1"/>
      <c r="V119" s="1"/>
      <c r="W119" s="1"/>
      <c r="X119" s="1"/>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J120" s="1"/>
      <c r="K120" s="1"/>
      <c r="L120" s="1"/>
      <c r="M120" s="1"/>
      <c r="N120" s="1"/>
      <c r="O120" s="1"/>
      <c r="P120" s="1"/>
      <c r="Q120" s="1"/>
      <c r="R120" s="1"/>
      <c r="S120" s="1"/>
      <c r="T120" s="1"/>
      <c r="U120" s="1"/>
      <c r="V120" s="1"/>
      <c r="W120" s="1"/>
      <c r="X120" s="1"/>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sheetData>
  <mergeCells count="78">
    <mergeCell ref="A15:D15"/>
    <mergeCell ref="A1:H1"/>
    <mergeCell ref="A2:H2"/>
    <mergeCell ref="B5:J5"/>
    <mergeCell ref="A8:D8"/>
    <mergeCell ref="J8:M8"/>
    <mergeCell ref="A9:D9"/>
    <mergeCell ref="A10:D10"/>
    <mergeCell ref="A11:D11"/>
    <mergeCell ref="A12:D12"/>
    <mergeCell ref="A13:D13"/>
    <mergeCell ref="A14:D14"/>
    <mergeCell ref="A28:D28"/>
    <mergeCell ref="A16:D16"/>
    <mergeCell ref="O19:U19"/>
    <mergeCell ref="V19:X19"/>
    <mergeCell ref="A20:D20"/>
    <mergeCell ref="A21:D21"/>
    <mergeCell ref="A22:D22"/>
    <mergeCell ref="A23:D23"/>
    <mergeCell ref="A24:D24"/>
    <mergeCell ref="A25:D25"/>
    <mergeCell ref="A26:D26"/>
    <mergeCell ref="A27:D27"/>
    <mergeCell ref="A41:D41"/>
    <mergeCell ref="A29:D29"/>
    <mergeCell ref="A30:D30"/>
    <mergeCell ref="A31:D31"/>
    <mergeCell ref="A32:D32"/>
    <mergeCell ref="A33:D33"/>
    <mergeCell ref="A34:D34"/>
    <mergeCell ref="A35:D35"/>
    <mergeCell ref="A36:D36"/>
    <mergeCell ref="A38:D38"/>
    <mergeCell ref="A39:D39"/>
    <mergeCell ref="A40:D40"/>
    <mergeCell ref="A57:D57"/>
    <mergeCell ref="A42:D42"/>
    <mergeCell ref="A43:D43"/>
    <mergeCell ref="A46:D46"/>
    <mergeCell ref="A49:D49"/>
    <mergeCell ref="A50:D50"/>
    <mergeCell ref="A51:D51"/>
    <mergeCell ref="A52:D52"/>
    <mergeCell ref="A53:D53"/>
    <mergeCell ref="A54:D54"/>
    <mergeCell ref="A55:D55"/>
    <mergeCell ref="A56:D56"/>
    <mergeCell ref="A72:D72"/>
    <mergeCell ref="A61:D61"/>
    <mergeCell ref="A62:D62"/>
    <mergeCell ref="A63:D63"/>
    <mergeCell ref="A64:D64"/>
    <mergeCell ref="A65:D65"/>
    <mergeCell ref="A66:D66"/>
    <mergeCell ref="A67:D67"/>
    <mergeCell ref="A68:D68"/>
    <mergeCell ref="A69:D69"/>
    <mergeCell ref="A70:D70"/>
    <mergeCell ref="A71:D71"/>
    <mergeCell ref="A84:D84"/>
    <mergeCell ref="A73:D73"/>
    <mergeCell ref="A74:D74"/>
    <mergeCell ref="A75:D75"/>
    <mergeCell ref="A76:D76"/>
    <mergeCell ref="A77:D77"/>
    <mergeCell ref="A78:D78"/>
    <mergeCell ref="A79:D79"/>
    <mergeCell ref="A80:D80"/>
    <mergeCell ref="A81:D81"/>
    <mergeCell ref="A82:D82"/>
    <mergeCell ref="A83:D83"/>
    <mergeCell ref="A85:D85"/>
    <mergeCell ref="I88:I89"/>
    <mergeCell ref="J88:J89"/>
    <mergeCell ref="K88:K89"/>
    <mergeCell ref="N88:N89"/>
    <mergeCell ref="F89:G89"/>
  </mergeCells>
  <pageMargins left="0.7" right="0.7" top="0.75" bottom="0.75" header="0.3" footer="0.3"/>
  <pageSetup paperSize="9" scale="29" fitToWidth="0" orientation="landscape" horizontalDpi="300" verticalDpi="300" r:id="rId1"/>
  <rowBreaks count="1" manualBreakCount="1">
    <brk id="99" max="16383"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29E3B-0236-4511-8F74-2D4D7575685F}">
  <sheetPr>
    <pageSetUpPr fitToPage="1"/>
  </sheetPr>
  <dimension ref="A1:BT147"/>
  <sheetViews>
    <sheetView view="pageBreakPreview" topLeftCell="A91" zoomScale="87" zoomScaleNormal="70" zoomScaleSheetLayoutView="87" workbookViewId="0">
      <selection activeCell="I31" sqref="I31"/>
    </sheetView>
  </sheetViews>
  <sheetFormatPr baseColWidth="10" defaultColWidth="10.7109375" defaultRowHeight="15"/>
  <cols>
    <col min="3" max="3" width="11.42578125" customWidth="1"/>
    <col min="4" max="4" width="21.7109375" bestFit="1" customWidth="1"/>
    <col min="5" max="6" width="11.42578125" customWidth="1"/>
    <col min="7" max="7" width="13.42578125" customWidth="1"/>
    <col min="8" max="8" width="15.42578125" customWidth="1"/>
    <col min="10" max="10" width="13" customWidth="1"/>
    <col min="11" max="12" width="13.42578125" customWidth="1"/>
    <col min="13" max="13" width="12.42578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137</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184</v>
      </c>
      <c r="B9" s="274"/>
      <c r="C9" s="274"/>
      <c r="D9" s="275"/>
      <c r="E9" s="4" t="s">
        <v>11</v>
      </c>
      <c r="F9" s="129">
        <v>6</v>
      </c>
      <c r="G9" s="129">
        <v>2540.0100000000002</v>
      </c>
      <c r="H9" s="148">
        <f>G9*F9</f>
        <v>15240.060000000001</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66" t="s">
        <v>185</v>
      </c>
      <c r="B10" s="267"/>
      <c r="C10" s="267"/>
      <c r="D10" s="268"/>
      <c r="E10" s="4" t="s">
        <v>11</v>
      </c>
      <c r="F10" s="129">
        <v>6</v>
      </c>
      <c r="G10" s="129">
        <v>1001</v>
      </c>
      <c r="H10" s="148">
        <f t="shared" ref="H10:H29" si="0">G10*F10</f>
        <v>6006</v>
      </c>
      <c r="I10" s="38"/>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66" t="s">
        <v>186</v>
      </c>
      <c r="B11" s="267"/>
      <c r="C11" s="267"/>
      <c r="D11" s="268"/>
      <c r="E11" s="4" t="s">
        <v>11</v>
      </c>
      <c r="F11" s="129">
        <v>4</v>
      </c>
      <c r="G11" s="129">
        <v>450.5</v>
      </c>
      <c r="H11" s="148">
        <f t="shared" si="0"/>
        <v>1802</v>
      </c>
      <c r="I11" s="38"/>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66" t="s">
        <v>187</v>
      </c>
      <c r="B12" s="267"/>
      <c r="C12" s="267"/>
      <c r="D12" s="268"/>
      <c r="E12" s="4" t="s">
        <v>11</v>
      </c>
      <c r="F12" s="129">
        <v>4</v>
      </c>
      <c r="G12" s="129">
        <v>136.52000000000001</v>
      </c>
      <c r="H12" s="148">
        <f t="shared" si="0"/>
        <v>546.08000000000004</v>
      </c>
      <c r="I12" s="38"/>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66" t="s">
        <v>188</v>
      </c>
      <c r="B13" s="267"/>
      <c r="C13" s="267"/>
      <c r="D13" s="268"/>
      <c r="E13" s="4" t="s">
        <v>11</v>
      </c>
      <c r="F13" s="129">
        <v>2</v>
      </c>
      <c r="G13" s="129">
        <v>620.97</v>
      </c>
      <c r="H13" s="148">
        <f t="shared" si="0"/>
        <v>1241.94</v>
      </c>
      <c r="I13" s="38"/>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66" t="s">
        <v>189</v>
      </c>
      <c r="B14" s="267"/>
      <c r="C14" s="267"/>
      <c r="D14" s="268"/>
      <c r="E14" s="4" t="s">
        <v>11</v>
      </c>
      <c r="F14" s="129">
        <v>6</v>
      </c>
      <c r="G14" s="129">
        <v>382.32</v>
      </c>
      <c r="H14" s="148">
        <f t="shared" si="0"/>
        <v>2293.92</v>
      </c>
      <c r="I14" s="38"/>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66" t="s">
        <v>190</v>
      </c>
      <c r="B15" s="267"/>
      <c r="C15" s="267"/>
      <c r="D15" s="268"/>
      <c r="E15" s="4" t="s">
        <v>11</v>
      </c>
      <c r="F15" s="129">
        <v>6</v>
      </c>
      <c r="G15" s="129">
        <v>200</v>
      </c>
      <c r="H15" s="148">
        <f t="shared" si="0"/>
        <v>1200</v>
      </c>
      <c r="I15" s="38"/>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t="s">
        <v>191</v>
      </c>
      <c r="B16" s="267"/>
      <c r="C16" s="267"/>
      <c r="D16" s="268"/>
      <c r="E16" s="4" t="s">
        <v>11</v>
      </c>
      <c r="F16" s="129">
        <v>6</v>
      </c>
      <c r="G16" s="129">
        <v>70</v>
      </c>
      <c r="H16" s="148">
        <f t="shared" si="0"/>
        <v>420</v>
      </c>
      <c r="I16" s="38"/>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266" t="s">
        <v>192</v>
      </c>
      <c r="B17" s="267"/>
      <c r="C17" s="267"/>
      <c r="D17" s="268"/>
      <c r="E17" s="4" t="s">
        <v>11</v>
      </c>
      <c r="F17" s="129">
        <v>2</v>
      </c>
      <c r="G17" s="129">
        <v>467.05</v>
      </c>
      <c r="H17" s="148">
        <f t="shared" si="0"/>
        <v>934.1</v>
      </c>
      <c r="I17" s="38"/>
      <c r="J17" s="16"/>
      <c r="K17" s="139"/>
      <c r="L17" s="139"/>
      <c r="M17" s="139"/>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2" t="s">
        <v>203</v>
      </c>
      <c r="B18" s="267"/>
      <c r="C18" s="267"/>
      <c r="D18" s="268"/>
      <c r="E18" s="4" t="s">
        <v>11</v>
      </c>
      <c r="F18" s="129">
        <v>80</v>
      </c>
      <c r="G18" s="129">
        <v>495.41</v>
      </c>
      <c r="H18" s="148">
        <f t="shared" si="0"/>
        <v>39632.800000000003</v>
      </c>
      <c r="I18" s="38"/>
      <c r="J18" s="16"/>
      <c r="K18" s="139"/>
      <c r="L18" s="139"/>
      <c r="M18" s="139"/>
      <c r="N18" s="139"/>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266" t="s">
        <v>193</v>
      </c>
      <c r="B19" s="267"/>
      <c r="C19" s="267"/>
      <c r="D19" s="268"/>
      <c r="E19" s="4" t="s">
        <v>11</v>
      </c>
      <c r="F19" s="129">
        <v>4</v>
      </c>
      <c r="G19" s="129">
        <v>212.43</v>
      </c>
      <c r="H19" s="148">
        <f t="shared" si="0"/>
        <v>849.72</v>
      </c>
      <c r="I19" s="38"/>
      <c r="J19" s="16"/>
      <c r="K19" s="139"/>
      <c r="L19" s="139"/>
      <c r="M19" s="139"/>
      <c r="N19" s="139"/>
      <c r="O19" s="16"/>
      <c r="P19" s="16"/>
      <c r="Q19" s="16"/>
      <c r="R19" s="16"/>
      <c r="S19" s="16"/>
      <c r="T19" s="16"/>
      <c r="U19" s="16"/>
      <c r="V19" s="16"/>
      <c r="W19" s="16"/>
      <c r="X19" s="16"/>
      <c r="Y19" s="1"/>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15.75">
      <c r="A20" s="266" t="s">
        <v>205</v>
      </c>
      <c r="B20" s="267"/>
      <c r="C20" s="267"/>
      <c r="D20" s="268"/>
      <c r="E20" s="4" t="s">
        <v>11</v>
      </c>
      <c r="F20" s="129">
        <v>40</v>
      </c>
      <c r="G20" s="129">
        <v>15</v>
      </c>
      <c r="H20" s="148">
        <f t="shared" si="0"/>
        <v>600</v>
      </c>
      <c r="I20" s="38"/>
      <c r="J20" s="16"/>
      <c r="K20" s="139"/>
      <c r="L20" s="139"/>
      <c r="M20" s="139"/>
      <c r="N20" s="139"/>
      <c r="O20" s="16"/>
      <c r="P20" s="16"/>
      <c r="Q20" s="16"/>
      <c r="R20" s="16"/>
      <c r="S20" s="16"/>
      <c r="T20" s="16"/>
      <c r="U20" s="16"/>
      <c r="V20" s="16"/>
      <c r="W20" s="16"/>
      <c r="X20" s="16"/>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66" t="s">
        <v>206</v>
      </c>
      <c r="B21" s="267"/>
      <c r="C21" s="267"/>
      <c r="D21" s="268"/>
      <c r="E21" s="4" t="s">
        <v>11</v>
      </c>
      <c r="F21" s="129">
        <v>40</v>
      </c>
      <c r="G21" s="129">
        <v>15</v>
      </c>
      <c r="H21" s="148">
        <f t="shared" si="0"/>
        <v>600</v>
      </c>
      <c r="I21" s="38"/>
      <c r="J21" s="16"/>
      <c r="K21" s="139"/>
      <c r="L21" s="139"/>
      <c r="M21" s="139"/>
      <c r="N21" s="139"/>
      <c r="O21" s="16"/>
      <c r="P21" s="16"/>
      <c r="Q21" s="16"/>
      <c r="R21" s="16"/>
      <c r="S21" s="16"/>
      <c r="T21" s="16"/>
      <c r="U21" s="16"/>
      <c r="V21" s="16"/>
      <c r="W21" s="16"/>
      <c r="X21" s="16"/>
      <c r="Y21" s="1"/>
      <c r="Z21" s="120"/>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row>
    <row r="22" spans="1:72" ht="15.75">
      <c r="A22" s="266" t="s">
        <v>194</v>
      </c>
      <c r="B22" s="267"/>
      <c r="C22" s="267"/>
      <c r="D22" s="268"/>
      <c r="E22" s="4" t="s">
        <v>11</v>
      </c>
      <c r="F22" s="129">
        <v>2</v>
      </c>
      <c r="G22" s="129">
        <v>698.25</v>
      </c>
      <c r="H22" s="148">
        <f t="shared" si="0"/>
        <v>1396.5</v>
      </c>
      <c r="I22" s="134"/>
      <c r="J22" s="16"/>
      <c r="K22" s="139"/>
      <c r="L22" s="139"/>
      <c r="M22" s="139"/>
      <c r="N22" s="139"/>
      <c r="O22" s="16"/>
      <c r="P22" s="16"/>
      <c r="Q22" s="16"/>
      <c r="R22" s="16"/>
      <c r="S22" s="16"/>
      <c r="T22" s="16"/>
      <c r="U22" s="16"/>
      <c r="V22" s="16"/>
      <c r="W22" s="16"/>
      <c r="X22" s="16"/>
      <c r="Y22" s="1"/>
      <c r="Z22" s="120"/>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row>
    <row r="23" spans="1:72" ht="15.75">
      <c r="A23" s="266" t="s">
        <v>204</v>
      </c>
      <c r="B23" s="267"/>
      <c r="C23" s="267"/>
      <c r="D23" s="268"/>
      <c r="E23" s="4" t="s">
        <v>183</v>
      </c>
      <c r="F23" s="129">
        <v>1</v>
      </c>
      <c r="G23" s="129">
        <v>500</v>
      </c>
      <c r="H23" s="148">
        <f t="shared" si="0"/>
        <v>500</v>
      </c>
      <c r="I23" s="134"/>
      <c r="J23" s="16"/>
      <c r="K23" s="139"/>
      <c r="L23" s="139"/>
      <c r="M23" s="139"/>
      <c r="N23" s="139"/>
      <c r="O23" s="16"/>
      <c r="P23" s="16"/>
      <c r="Q23" s="16"/>
      <c r="R23" s="16"/>
      <c r="S23" s="16"/>
      <c r="T23" s="16"/>
      <c r="U23" s="16"/>
      <c r="V23" s="16"/>
      <c r="W23" s="16"/>
      <c r="X23" s="16"/>
      <c r="Y23" s="1"/>
      <c r="Z23" s="120"/>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row>
    <row r="24" spans="1:72" ht="15.75">
      <c r="A24" s="266" t="s">
        <v>195</v>
      </c>
      <c r="B24" s="267"/>
      <c r="C24" s="267"/>
      <c r="D24" s="268"/>
      <c r="E24" s="4" t="s">
        <v>11</v>
      </c>
      <c r="F24" s="129">
        <v>1</v>
      </c>
      <c r="G24" s="129">
        <v>160.08000000000001</v>
      </c>
      <c r="H24" s="148">
        <f t="shared" si="0"/>
        <v>160.08000000000001</v>
      </c>
      <c r="I24" s="134"/>
      <c r="J24" s="16"/>
      <c r="K24" s="139"/>
      <c r="L24" s="139"/>
      <c r="M24" s="139"/>
      <c r="N24" s="139"/>
      <c r="O24" s="16"/>
      <c r="P24" s="16"/>
      <c r="Q24" s="16"/>
      <c r="R24" s="16"/>
      <c r="S24" s="16"/>
      <c r="T24" s="16"/>
      <c r="U24" s="16"/>
      <c r="V24" s="16"/>
      <c r="W24" s="16"/>
      <c r="X24" s="16"/>
      <c r="Y24" s="1"/>
      <c r="Z24" s="120"/>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row>
    <row r="25" spans="1:72" ht="15.75">
      <c r="A25" s="266" t="s">
        <v>197</v>
      </c>
      <c r="B25" s="267"/>
      <c r="C25" s="267"/>
      <c r="D25" s="268"/>
      <c r="E25" s="4" t="s">
        <v>196</v>
      </c>
      <c r="F25" s="129">
        <v>1</v>
      </c>
      <c r="G25" s="129">
        <v>12.63</v>
      </c>
      <c r="H25" s="148">
        <f t="shared" si="0"/>
        <v>12.63</v>
      </c>
      <c r="I25" s="134"/>
      <c r="J25" s="16"/>
      <c r="K25" s="139"/>
      <c r="L25" s="280" t="s">
        <v>158</v>
      </c>
      <c r="M25" s="280"/>
      <c r="N25" s="280"/>
      <c r="O25" s="280"/>
      <c r="P25" s="280"/>
      <c r="Q25" s="280"/>
      <c r="R25" s="16"/>
      <c r="S25" s="16"/>
      <c r="T25" s="16"/>
      <c r="U25" s="16"/>
      <c r="V25" s="16"/>
      <c r="W25" s="16"/>
      <c r="X25" s="16"/>
      <c r="Y25" s="1"/>
      <c r="Z25" s="120"/>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row>
    <row r="26" spans="1:72" ht="15.75">
      <c r="A26" s="272" t="s">
        <v>198</v>
      </c>
      <c r="B26" s="267"/>
      <c r="C26" s="267"/>
      <c r="D26" s="268"/>
      <c r="E26" s="4" t="s">
        <v>11</v>
      </c>
      <c r="F26" s="129">
        <v>1</v>
      </c>
      <c r="G26" s="129">
        <v>27.6</v>
      </c>
      <c r="H26" s="148">
        <f t="shared" si="0"/>
        <v>27.6</v>
      </c>
      <c r="I26" s="134"/>
      <c r="J26" s="16"/>
      <c r="K26" s="139"/>
      <c r="L26" s="280"/>
      <c r="M26" s="280"/>
      <c r="N26" s="280"/>
      <c r="O26" s="280"/>
      <c r="P26" s="280"/>
      <c r="Q26" s="280"/>
      <c r="R26" s="16"/>
      <c r="S26" s="16"/>
      <c r="T26" s="16"/>
      <c r="U26" s="16"/>
      <c r="V26" s="16"/>
      <c r="W26" s="16"/>
      <c r="X26" s="16"/>
      <c r="Y26" s="1"/>
      <c r="Z26" s="120"/>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row>
    <row r="27" spans="1:72" ht="15.75">
      <c r="A27" s="266" t="s">
        <v>199</v>
      </c>
      <c r="B27" s="267"/>
      <c r="C27" s="267"/>
      <c r="D27" s="268"/>
      <c r="E27" s="4" t="s">
        <v>11</v>
      </c>
      <c r="F27" s="129">
        <v>1</v>
      </c>
      <c r="G27" s="129">
        <v>70.34</v>
      </c>
      <c r="H27" s="148">
        <f t="shared" si="0"/>
        <v>70.34</v>
      </c>
      <c r="I27" s="134"/>
      <c r="J27" s="16"/>
      <c r="K27" s="139"/>
      <c r="L27" s="280"/>
      <c r="M27" s="280"/>
      <c r="N27" s="280"/>
      <c r="O27" s="280"/>
      <c r="P27" s="280"/>
      <c r="Q27" s="280"/>
      <c r="R27" s="16"/>
      <c r="S27" s="16"/>
      <c r="T27" s="16"/>
      <c r="U27" s="16"/>
      <c r="V27" s="16"/>
      <c r="W27" s="16"/>
      <c r="X27" s="16"/>
      <c r="Y27" s="1"/>
      <c r="Z27" s="120"/>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row>
    <row r="28" spans="1:72" ht="15.75">
      <c r="A28" s="266" t="s">
        <v>201</v>
      </c>
      <c r="B28" s="267"/>
      <c r="C28" s="267"/>
      <c r="D28" s="268"/>
      <c r="E28" s="4" t="s">
        <v>200</v>
      </c>
      <c r="F28" s="129">
        <v>1</v>
      </c>
      <c r="G28" s="129">
        <v>897.84</v>
      </c>
      <c r="H28" s="148">
        <f t="shared" si="0"/>
        <v>897.84</v>
      </c>
      <c r="I28" s="134"/>
      <c r="J28" s="16"/>
      <c r="K28" s="139"/>
      <c r="L28" s="280"/>
      <c r="M28" s="280"/>
      <c r="N28" s="280"/>
      <c r="O28" s="280"/>
      <c r="P28" s="280"/>
      <c r="Q28" s="280"/>
      <c r="R28" s="16"/>
      <c r="S28" s="16"/>
      <c r="T28" s="16"/>
      <c r="U28" s="16"/>
      <c r="V28" s="16"/>
      <c r="W28" s="16"/>
      <c r="X28" s="16"/>
      <c r="Y28" s="1"/>
      <c r="Z28" s="120"/>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row>
    <row r="29" spans="1:72" ht="15.75">
      <c r="A29" s="266" t="s">
        <v>202</v>
      </c>
      <c r="B29" s="267"/>
      <c r="C29" s="267"/>
      <c r="D29" s="268"/>
      <c r="E29" s="4" t="s">
        <v>11</v>
      </c>
      <c r="F29" s="129">
        <v>1</v>
      </c>
      <c r="G29" s="129">
        <v>48000</v>
      </c>
      <c r="H29" s="148">
        <f t="shared" si="0"/>
        <v>48000</v>
      </c>
      <c r="I29" s="134">
        <f>H29*1.455</f>
        <v>69840</v>
      </c>
      <c r="J29" s="16"/>
      <c r="K29" s="139"/>
      <c r="L29" s="139"/>
      <c r="M29" s="139"/>
      <c r="N29" s="139"/>
      <c r="O29" s="16"/>
      <c r="P29" s="16"/>
      <c r="Q29" s="16"/>
      <c r="R29" s="16"/>
      <c r="S29" s="16"/>
      <c r="T29" s="16"/>
      <c r="U29" s="16"/>
      <c r="V29" s="16"/>
      <c r="W29" s="16"/>
      <c r="X29" s="16"/>
      <c r="Y29" s="1"/>
      <c r="Z29" s="120"/>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row>
    <row r="30" spans="1:72" ht="15.75">
      <c r="A30" s="16"/>
      <c r="B30" s="16"/>
      <c r="C30" s="16"/>
      <c r="D30" s="16"/>
      <c r="E30" s="16"/>
      <c r="F30" s="16"/>
      <c r="G30" s="6" t="s">
        <v>12</v>
      </c>
      <c r="H30" s="6">
        <f>SUM(H9:H29)</f>
        <v>122431.61</v>
      </c>
      <c r="I30" s="134"/>
      <c r="J30" s="2"/>
      <c r="K30" s="139"/>
      <c r="L30" s="139"/>
      <c r="M30" s="143"/>
      <c r="N30" s="139"/>
      <c r="O30" s="16"/>
      <c r="P30" s="16"/>
      <c r="Q30" s="16"/>
      <c r="R30" s="16"/>
      <c r="S30" s="16"/>
      <c r="T30" s="16"/>
      <c r="U30" s="16"/>
      <c r="V30" s="16"/>
      <c r="W30" s="16"/>
      <c r="X30" s="16"/>
      <c r="Y30" s="1"/>
      <c r="Z30" s="120"/>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row>
    <row r="31" spans="1:72" ht="15.75">
      <c r="A31" s="27"/>
      <c r="B31" s="16"/>
      <c r="C31" s="16"/>
      <c r="D31" s="16"/>
      <c r="E31" s="16"/>
      <c r="F31" s="16"/>
      <c r="G31" s="16"/>
      <c r="H31" s="30"/>
      <c r="I31" s="30"/>
      <c r="J31" s="144"/>
      <c r="K31" s="144"/>
      <c r="L31" s="16"/>
      <c r="M31" s="3"/>
      <c r="N31" s="16"/>
      <c r="O31" s="16"/>
      <c r="P31" s="16"/>
      <c r="Q31" s="16"/>
      <c r="R31" s="16"/>
      <c r="S31" s="16"/>
      <c r="T31" s="16"/>
      <c r="U31" s="16"/>
      <c r="V31" s="16"/>
      <c r="W31" s="16"/>
      <c r="X31" s="16"/>
      <c r="Y31" s="1"/>
      <c r="Z31" s="120"/>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row>
    <row r="32" spans="1:72" ht="15.75">
      <c r="A32" s="3" t="s">
        <v>13</v>
      </c>
      <c r="B32" s="7"/>
      <c r="C32" s="7"/>
      <c r="D32" s="7"/>
      <c r="E32" s="7"/>
      <c r="F32" s="7"/>
      <c r="G32" s="8"/>
      <c r="H32" s="9"/>
      <c r="I32" s="9"/>
      <c r="J32" s="10"/>
      <c r="K32" s="7"/>
      <c r="L32" s="7"/>
      <c r="M32" s="7"/>
      <c r="N32" s="7"/>
      <c r="O32" s="269" t="s">
        <v>14</v>
      </c>
      <c r="P32" s="270"/>
      <c r="Q32" s="270"/>
      <c r="R32" s="270"/>
      <c r="S32" s="270"/>
      <c r="T32" s="270"/>
      <c r="U32" s="271"/>
      <c r="V32" s="263" t="s">
        <v>15</v>
      </c>
      <c r="W32" s="263"/>
      <c r="X32" s="264"/>
      <c r="Y32" s="1" t="s">
        <v>157</v>
      </c>
      <c r="Z32" s="120"/>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row>
    <row r="33" spans="1:72" ht="31.5">
      <c r="A33" s="265" t="s">
        <v>16</v>
      </c>
      <c r="B33" s="265"/>
      <c r="C33" s="265"/>
      <c r="D33" s="265"/>
      <c r="E33" s="121" t="s">
        <v>8</v>
      </c>
      <c r="F33" s="121" t="s">
        <v>9</v>
      </c>
      <c r="G33" s="121" t="s">
        <v>159</v>
      </c>
      <c r="H33" s="121" t="s">
        <v>0</v>
      </c>
      <c r="I33" s="121" t="s">
        <v>9</v>
      </c>
      <c r="J33" s="121" t="s">
        <v>17</v>
      </c>
      <c r="K33" s="121" t="s">
        <v>0</v>
      </c>
      <c r="L33" s="121" t="s">
        <v>9</v>
      </c>
      <c r="M33" s="11" t="s">
        <v>160</v>
      </c>
      <c r="N33" s="121" t="s">
        <v>0</v>
      </c>
      <c r="O33" s="121" t="s">
        <v>18</v>
      </c>
      <c r="P33" s="121" t="s">
        <v>19</v>
      </c>
      <c r="Q33" s="121" t="s">
        <v>20</v>
      </c>
      <c r="R33" s="121" t="s">
        <v>21</v>
      </c>
      <c r="S33" s="121" t="s">
        <v>22</v>
      </c>
      <c r="T33" s="121" t="s">
        <v>23</v>
      </c>
      <c r="U33" s="121" t="s">
        <v>24</v>
      </c>
      <c r="V33" s="11" t="s">
        <v>25</v>
      </c>
      <c r="W33" s="11" t="s">
        <v>24</v>
      </c>
      <c r="X33" s="11" t="s">
        <v>26</v>
      </c>
      <c r="Y33" s="1"/>
      <c r="Z33" s="120"/>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row>
    <row r="34" spans="1:72" ht="15.75">
      <c r="A34" s="242" t="s">
        <v>30</v>
      </c>
      <c r="B34" s="243"/>
      <c r="C34" s="243"/>
      <c r="D34" s="244"/>
      <c r="E34" s="124" t="s">
        <v>28</v>
      </c>
      <c r="F34" s="128"/>
      <c r="G34" s="12">
        <v>390.39</v>
      </c>
      <c r="H34" s="12">
        <f t="shared" ref="H34:H48" si="1">F34*G34</f>
        <v>0</v>
      </c>
      <c r="I34" s="128"/>
      <c r="J34" s="13">
        <v>358.81</v>
      </c>
      <c r="K34" s="13">
        <f t="shared" ref="K34:K56" si="2">I34*J34</f>
        <v>0</v>
      </c>
      <c r="L34" s="129"/>
      <c r="M34" s="13">
        <v>538.27</v>
      </c>
      <c r="N34" s="13">
        <f t="shared" ref="N34:N56" si="3">L34*M34</f>
        <v>0</v>
      </c>
      <c r="O34" s="107"/>
      <c r="P34" s="107"/>
      <c r="Q34" s="107"/>
      <c r="R34" s="107"/>
      <c r="S34" s="107"/>
      <c r="T34" s="107"/>
      <c r="U34" s="107"/>
      <c r="V34" s="15">
        <f t="shared" ref="V34:V56" si="4">+O34+P34+Q34+R34+S34+T34+U34-W34-X34</f>
        <v>0</v>
      </c>
      <c r="W34" s="107"/>
      <c r="X34" s="107"/>
      <c r="Y34" s="16"/>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ht="15.75">
      <c r="A35" s="260" t="s">
        <v>163</v>
      </c>
      <c r="B35" s="260"/>
      <c r="C35" s="260"/>
      <c r="D35" s="260"/>
      <c r="E35" s="124" t="s">
        <v>28</v>
      </c>
      <c r="F35" s="128"/>
      <c r="G35" s="12">
        <v>243.45</v>
      </c>
      <c r="H35" s="12">
        <f t="shared" si="1"/>
        <v>0</v>
      </c>
      <c r="I35" s="128"/>
      <c r="J35" s="13">
        <v>211.59</v>
      </c>
      <c r="K35" s="13">
        <f t="shared" si="2"/>
        <v>0</v>
      </c>
      <c r="L35" s="129"/>
      <c r="M35" s="13">
        <v>317.39</v>
      </c>
      <c r="N35" s="13">
        <f t="shared" si="3"/>
        <v>0</v>
      </c>
      <c r="O35" s="107"/>
      <c r="P35" s="107"/>
      <c r="Q35" s="107"/>
      <c r="R35" s="107"/>
      <c r="S35" s="107"/>
      <c r="T35" s="107"/>
      <c r="U35" s="107"/>
      <c r="V35" s="15">
        <f t="shared" si="4"/>
        <v>0</v>
      </c>
      <c r="W35" s="107"/>
      <c r="X35" s="107"/>
      <c r="Y35" s="16" t="s">
        <v>168</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s="102" customFormat="1" ht="15.75">
      <c r="A36" s="242" t="s">
        <v>31</v>
      </c>
      <c r="B36" s="243"/>
      <c r="C36" s="243"/>
      <c r="D36" s="244"/>
      <c r="E36" s="124" t="s">
        <v>28</v>
      </c>
      <c r="F36" s="128"/>
      <c r="G36" s="14">
        <v>390.39</v>
      </c>
      <c r="H36" s="12">
        <f t="shared" si="1"/>
        <v>0</v>
      </c>
      <c r="I36" s="128"/>
      <c r="J36" s="13">
        <v>358.81</v>
      </c>
      <c r="K36" s="13">
        <f t="shared" si="2"/>
        <v>0</v>
      </c>
      <c r="L36" s="129"/>
      <c r="M36" s="13">
        <v>538.22</v>
      </c>
      <c r="N36" s="13">
        <f t="shared" si="3"/>
        <v>0</v>
      </c>
      <c r="O36" s="107"/>
      <c r="P36" s="107"/>
      <c r="Q36" s="107"/>
      <c r="R36" s="107"/>
      <c r="S36" s="107"/>
      <c r="T36" s="107"/>
      <c r="U36" s="107"/>
      <c r="V36" s="15">
        <f t="shared" si="4"/>
        <v>0</v>
      </c>
      <c r="W36" s="107"/>
      <c r="X36" s="107"/>
      <c r="Y36" s="7" t="s">
        <v>161</v>
      </c>
      <c r="Z36" s="101"/>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row>
    <row r="37" spans="1:72" s="106" customFormat="1" ht="15.75">
      <c r="A37" s="242" t="s">
        <v>32</v>
      </c>
      <c r="B37" s="243"/>
      <c r="C37" s="243"/>
      <c r="D37" s="244"/>
      <c r="E37" s="124" t="s">
        <v>28</v>
      </c>
      <c r="F37" s="128"/>
      <c r="G37" s="14">
        <v>231.67</v>
      </c>
      <c r="H37" s="12">
        <f t="shared" si="1"/>
        <v>0</v>
      </c>
      <c r="I37" s="128"/>
      <c r="J37" s="13">
        <v>197.63</v>
      </c>
      <c r="K37" s="13">
        <f t="shared" si="2"/>
        <v>0</v>
      </c>
      <c r="L37" s="129"/>
      <c r="M37" s="13">
        <v>296.45</v>
      </c>
      <c r="N37" s="13">
        <f t="shared" si="3"/>
        <v>0</v>
      </c>
      <c r="O37" s="107"/>
      <c r="P37" s="107"/>
      <c r="Q37" s="107"/>
      <c r="R37" s="107"/>
      <c r="S37" s="107"/>
      <c r="T37" s="107"/>
      <c r="U37" s="107"/>
      <c r="V37" s="15">
        <f t="shared" si="4"/>
        <v>0</v>
      </c>
      <c r="W37" s="107"/>
      <c r="X37" s="107"/>
      <c r="Y37" s="104" t="s">
        <v>162</v>
      </c>
      <c r="Z37" s="105"/>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c r="BO37" s="104"/>
      <c r="BP37" s="104"/>
      <c r="BQ37" s="104"/>
      <c r="BR37" s="104"/>
      <c r="BS37" s="104"/>
      <c r="BT37" s="104"/>
    </row>
    <row r="38" spans="1:72" ht="15.75">
      <c r="A38" s="242" t="s">
        <v>33</v>
      </c>
      <c r="B38" s="243"/>
      <c r="C38" s="243"/>
      <c r="D38" s="244"/>
      <c r="E38" s="124" t="s">
        <v>28</v>
      </c>
      <c r="F38" s="128"/>
      <c r="G38" s="14">
        <v>310.62</v>
      </c>
      <c r="H38" s="12">
        <f t="shared" si="1"/>
        <v>0</v>
      </c>
      <c r="I38" s="128"/>
      <c r="J38" s="13">
        <v>291.24</v>
      </c>
      <c r="K38" s="13">
        <f t="shared" si="2"/>
        <v>0</v>
      </c>
      <c r="L38" s="129"/>
      <c r="M38" s="13">
        <v>436.87</v>
      </c>
      <c r="N38" s="13">
        <f t="shared" si="3"/>
        <v>0</v>
      </c>
      <c r="O38" s="107"/>
      <c r="P38" s="107"/>
      <c r="Q38" s="107"/>
      <c r="R38" s="107"/>
      <c r="S38" s="107"/>
      <c r="T38" s="107"/>
      <c r="U38" s="107"/>
      <c r="V38" s="15">
        <f t="shared" si="4"/>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s="100" customFormat="1" ht="15.75">
      <c r="A39" s="242" t="s">
        <v>34</v>
      </c>
      <c r="B39" s="243"/>
      <c r="C39" s="243"/>
      <c r="D39" s="244"/>
      <c r="E39" s="124" t="s">
        <v>28</v>
      </c>
      <c r="F39" s="128"/>
      <c r="G39" s="14">
        <v>310.62</v>
      </c>
      <c r="H39" s="12">
        <f t="shared" si="1"/>
        <v>0</v>
      </c>
      <c r="I39" s="128"/>
      <c r="J39" s="13">
        <v>291.24</v>
      </c>
      <c r="K39" s="13">
        <f t="shared" si="2"/>
        <v>0</v>
      </c>
      <c r="L39" s="129"/>
      <c r="M39" s="13">
        <v>436.87</v>
      </c>
      <c r="N39" s="13">
        <f t="shared" si="3"/>
        <v>0</v>
      </c>
      <c r="O39" s="107"/>
      <c r="P39" s="107"/>
      <c r="Q39" s="107"/>
      <c r="R39" s="107"/>
      <c r="S39" s="107"/>
      <c r="T39" s="107"/>
      <c r="U39" s="107"/>
      <c r="V39" s="15">
        <f t="shared" si="4"/>
        <v>0</v>
      </c>
      <c r="W39" s="107"/>
      <c r="X39" s="107"/>
      <c r="Y39" s="16" t="s">
        <v>164</v>
      </c>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s="106" customFormat="1" ht="15.75">
      <c r="A40" s="260" t="s">
        <v>128</v>
      </c>
      <c r="B40" s="260"/>
      <c r="C40" s="260"/>
      <c r="D40" s="260"/>
      <c r="E40" s="124" t="s">
        <v>28</v>
      </c>
      <c r="F40" s="128"/>
      <c r="G40" s="14"/>
      <c r="H40" s="12">
        <f t="shared" si="1"/>
        <v>0</v>
      </c>
      <c r="I40" s="128"/>
      <c r="J40" s="13">
        <v>0</v>
      </c>
      <c r="K40" s="13">
        <f t="shared" si="2"/>
        <v>0</v>
      </c>
      <c r="L40" s="129"/>
      <c r="M40" s="13">
        <v>0</v>
      </c>
      <c r="N40" s="13">
        <f t="shared" si="3"/>
        <v>0</v>
      </c>
      <c r="O40" s="107"/>
      <c r="P40" s="107"/>
      <c r="Q40" s="107"/>
      <c r="R40" s="107"/>
      <c r="S40" s="107"/>
      <c r="T40" s="108"/>
      <c r="U40" s="107"/>
      <c r="V40" s="15">
        <f t="shared" si="4"/>
        <v>0</v>
      </c>
      <c r="W40" s="107"/>
      <c r="X40" s="107"/>
      <c r="Y40" s="104"/>
      <c r="Z40" s="105"/>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c r="BQ40" s="104"/>
      <c r="BR40" s="104"/>
      <c r="BS40" s="104"/>
      <c r="BT40" s="104"/>
    </row>
    <row r="41" spans="1:72" ht="15.75">
      <c r="A41" s="242" t="s">
        <v>35</v>
      </c>
      <c r="B41" s="243"/>
      <c r="C41" s="243"/>
      <c r="D41" s="244"/>
      <c r="E41" s="124" t="s">
        <v>28</v>
      </c>
      <c r="F41" s="128"/>
      <c r="G41" s="14">
        <v>199.6</v>
      </c>
      <c r="H41" s="14">
        <f t="shared" si="1"/>
        <v>0</v>
      </c>
      <c r="I41" s="128"/>
      <c r="J41" s="13">
        <v>159.6</v>
      </c>
      <c r="K41" s="13">
        <f t="shared" si="2"/>
        <v>0</v>
      </c>
      <c r="L41" s="129"/>
      <c r="M41" s="13">
        <v>239.4</v>
      </c>
      <c r="N41" s="13">
        <f t="shared" si="3"/>
        <v>0</v>
      </c>
      <c r="O41" s="107"/>
      <c r="P41" s="107"/>
      <c r="Q41" s="107"/>
      <c r="R41" s="107"/>
      <c r="S41" s="107"/>
      <c r="T41" s="108"/>
      <c r="U41" s="107"/>
      <c r="V41" s="15">
        <f t="shared" si="4"/>
        <v>0</v>
      </c>
      <c r="W41" s="107"/>
      <c r="X41" s="107"/>
      <c r="Y41" s="16"/>
      <c r="Z41" s="17"/>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row>
    <row r="42" spans="1:72" s="106" customFormat="1" ht="15.75">
      <c r="A42" s="260" t="s">
        <v>129</v>
      </c>
      <c r="B42" s="260"/>
      <c r="C42" s="260"/>
      <c r="D42" s="260"/>
      <c r="E42" s="124" t="s">
        <v>28</v>
      </c>
      <c r="F42" s="128"/>
      <c r="G42" s="14">
        <v>199.6</v>
      </c>
      <c r="H42" s="14">
        <f t="shared" si="1"/>
        <v>0</v>
      </c>
      <c r="I42" s="128"/>
      <c r="J42" s="13">
        <v>159.6</v>
      </c>
      <c r="K42" s="13">
        <f t="shared" si="2"/>
        <v>0</v>
      </c>
      <c r="L42" s="129"/>
      <c r="M42" s="13">
        <v>239.4</v>
      </c>
      <c r="N42" s="13">
        <f t="shared" si="3"/>
        <v>0</v>
      </c>
      <c r="O42" s="107"/>
      <c r="P42" s="107"/>
      <c r="Q42" s="107"/>
      <c r="R42" s="107"/>
      <c r="S42" s="107"/>
      <c r="T42" s="108"/>
      <c r="U42" s="107"/>
      <c r="V42" s="15">
        <f t="shared" si="4"/>
        <v>0</v>
      </c>
      <c r="W42" s="107"/>
      <c r="X42" s="107"/>
      <c r="Y42" s="104"/>
      <c r="Z42" s="105"/>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c r="BO42" s="104"/>
      <c r="BP42" s="104"/>
      <c r="BQ42" s="104"/>
      <c r="BR42" s="104"/>
      <c r="BS42" s="104"/>
      <c r="BT42" s="104"/>
    </row>
    <row r="43" spans="1:72" s="100" customFormat="1" ht="15.75">
      <c r="A43" s="260" t="s">
        <v>36</v>
      </c>
      <c r="B43" s="260"/>
      <c r="C43" s="260"/>
      <c r="D43" s="260"/>
      <c r="E43" s="124" t="s">
        <v>28</v>
      </c>
      <c r="F43" s="128"/>
      <c r="G43" s="14">
        <v>199.6</v>
      </c>
      <c r="H43" s="14">
        <f t="shared" si="1"/>
        <v>0</v>
      </c>
      <c r="I43" s="128"/>
      <c r="J43" s="13">
        <v>159.6</v>
      </c>
      <c r="K43" s="13">
        <f t="shared" si="2"/>
        <v>0</v>
      </c>
      <c r="L43" s="129"/>
      <c r="M43" s="13">
        <v>239.4</v>
      </c>
      <c r="N43" s="13">
        <f t="shared" si="3"/>
        <v>0</v>
      </c>
      <c r="O43" s="107"/>
      <c r="P43" s="107"/>
      <c r="Q43" s="107"/>
      <c r="R43" s="107"/>
      <c r="S43" s="107"/>
      <c r="T43" s="108"/>
      <c r="U43" s="107"/>
      <c r="V43" s="15">
        <f t="shared" si="4"/>
        <v>0</v>
      </c>
      <c r="W43" s="107"/>
      <c r="X43" s="107"/>
      <c r="Y43" s="16"/>
      <c r="Z43" s="17"/>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row>
    <row r="44" spans="1:72" s="100" customFormat="1" ht="15.75">
      <c r="A44" s="260" t="s">
        <v>37</v>
      </c>
      <c r="B44" s="260"/>
      <c r="C44" s="260"/>
      <c r="D44" s="260"/>
      <c r="E44" s="124" t="s">
        <v>28</v>
      </c>
      <c r="F44" s="128"/>
      <c r="G44" s="14">
        <v>211.15</v>
      </c>
      <c r="H44" s="12">
        <f t="shared" si="1"/>
        <v>0</v>
      </c>
      <c r="I44" s="128"/>
      <c r="J44" s="13">
        <v>173.29</v>
      </c>
      <c r="K44" s="13">
        <f t="shared" si="2"/>
        <v>0</v>
      </c>
      <c r="L44" s="129"/>
      <c r="M44" s="13">
        <v>259.94</v>
      </c>
      <c r="N44" s="13">
        <f t="shared" si="3"/>
        <v>0</v>
      </c>
      <c r="O44" s="107"/>
      <c r="P44" s="107"/>
      <c r="Q44" s="107"/>
      <c r="R44" s="107"/>
      <c r="S44" s="107"/>
      <c r="T44" s="108"/>
      <c r="U44" s="107"/>
      <c r="V44" s="15">
        <f t="shared" si="4"/>
        <v>0</v>
      </c>
      <c r="W44" s="107"/>
      <c r="X44" s="107"/>
      <c r="Y44" s="16" t="s">
        <v>166</v>
      </c>
      <c r="Z44" s="17"/>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row>
    <row r="45" spans="1:72" ht="15.75">
      <c r="A45" s="260" t="s">
        <v>38</v>
      </c>
      <c r="B45" s="260"/>
      <c r="C45" s="260"/>
      <c r="D45" s="260"/>
      <c r="E45" s="124" t="s">
        <v>28</v>
      </c>
      <c r="F45" s="128"/>
      <c r="G45" s="14">
        <v>199.6</v>
      </c>
      <c r="H45" s="12">
        <f t="shared" si="1"/>
        <v>0</v>
      </c>
      <c r="I45" s="128"/>
      <c r="J45" s="13">
        <v>159.6</v>
      </c>
      <c r="K45" s="13">
        <f t="shared" si="2"/>
        <v>0</v>
      </c>
      <c r="L45" s="129"/>
      <c r="M45" s="13">
        <v>239.4</v>
      </c>
      <c r="N45" s="13">
        <f t="shared" si="3"/>
        <v>0</v>
      </c>
      <c r="O45" s="107"/>
      <c r="P45" s="107"/>
      <c r="Q45" s="107"/>
      <c r="R45" s="107"/>
      <c r="S45" s="107"/>
      <c r="T45" s="108"/>
      <c r="U45" s="107"/>
      <c r="V45" s="15">
        <f t="shared" si="4"/>
        <v>0</v>
      </c>
      <c r="W45" s="107"/>
      <c r="X45" s="107"/>
      <c r="Y45" s="16" t="s">
        <v>165</v>
      </c>
      <c r="Z45" s="17"/>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row>
    <row r="46" spans="1:72" ht="15.75">
      <c r="A46" s="260" t="s">
        <v>39</v>
      </c>
      <c r="B46" s="260"/>
      <c r="C46" s="260"/>
      <c r="D46" s="260"/>
      <c r="E46" s="124" t="s">
        <v>28</v>
      </c>
      <c r="F46" s="128"/>
      <c r="G46" s="14">
        <v>187.81</v>
      </c>
      <c r="H46" s="14">
        <f t="shared" si="1"/>
        <v>0</v>
      </c>
      <c r="I46" s="128"/>
      <c r="J46" s="13">
        <v>145.62</v>
      </c>
      <c r="K46" s="13">
        <f t="shared" si="2"/>
        <v>0</v>
      </c>
      <c r="L46" s="129"/>
      <c r="M46" s="13">
        <v>218.43</v>
      </c>
      <c r="N46" s="13">
        <f t="shared" si="3"/>
        <v>0</v>
      </c>
      <c r="O46" s="107"/>
      <c r="P46" s="107"/>
      <c r="Q46" s="107"/>
      <c r="R46" s="107"/>
      <c r="S46" s="107"/>
      <c r="T46" s="108"/>
      <c r="U46" s="107"/>
      <c r="V46" s="15">
        <f t="shared" si="4"/>
        <v>0</v>
      </c>
      <c r="W46" s="107"/>
      <c r="X46" s="107"/>
      <c r="Y46" s="16"/>
      <c r="Z46" s="17"/>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row>
    <row r="47" spans="1:72" s="100" customFormat="1" ht="15.75">
      <c r="A47" s="242" t="s">
        <v>40</v>
      </c>
      <c r="B47" s="243"/>
      <c r="C47" s="243"/>
      <c r="D47" s="244"/>
      <c r="E47" s="124" t="s">
        <v>28</v>
      </c>
      <c r="F47" s="128"/>
      <c r="G47" s="14"/>
      <c r="H47" s="14">
        <f t="shared" si="1"/>
        <v>0</v>
      </c>
      <c r="I47" s="128"/>
      <c r="J47" s="13">
        <v>0</v>
      </c>
      <c r="K47" s="13">
        <f t="shared" si="2"/>
        <v>0</v>
      </c>
      <c r="L47" s="129"/>
      <c r="M47" s="13"/>
      <c r="N47" s="13">
        <f t="shared" si="3"/>
        <v>0</v>
      </c>
      <c r="O47" s="107"/>
      <c r="P47" s="107"/>
      <c r="Q47" s="107"/>
      <c r="R47" s="107"/>
      <c r="S47" s="107"/>
      <c r="T47" s="108"/>
      <c r="U47" s="107"/>
      <c r="V47" s="15">
        <f t="shared" si="4"/>
        <v>0</v>
      </c>
      <c r="W47" s="107"/>
      <c r="X47" s="107"/>
      <c r="Y47" s="3"/>
      <c r="Z47" s="17"/>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row>
    <row r="48" spans="1:72" s="100" customFormat="1" ht="15.75">
      <c r="A48" s="242" t="s">
        <v>41</v>
      </c>
      <c r="B48" s="243"/>
      <c r="C48" s="243"/>
      <c r="D48" s="244"/>
      <c r="E48" s="124" t="s">
        <v>28</v>
      </c>
      <c r="F48" s="128"/>
      <c r="G48" s="14">
        <v>187.81</v>
      </c>
      <c r="H48" s="14">
        <f t="shared" si="1"/>
        <v>0</v>
      </c>
      <c r="I48" s="128"/>
      <c r="J48" s="13">
        <v>145.62</v>
      </c>
      <c r="K48" s="13">
        <f t="shared" si="2"/>
        <v>0</v>
      </c>
      <c r="L48" s="129"/>
      <c r="M48" s="13">
        <v>218.43</v>
      </c>
      <c r="N48" s="13">
        <f t="shared" si="3"/>
        <v>0</v>
      </c>
      <c r="O48" s="107"/>
      <c r="P48" s="107"/>
      <c r="Q48" s="107"/>
      <c r="R48" s="107"/>
      <c r="S48" s="107"/>
      <c r="T48" s="107"/>
      <c r="U48" s="107"/>
      <c r="V48" s="15">
        <f t="shared" si="4"/>
        <v>0</v>
      </c>
      <c r="W48" s="107"/>
      <c r="X48" s="107"/>
      <c r="Y48" s="16" t="s">
        <v>167</v>
      </c>
      <c r="Z48" s="17"/>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row>
    <row r="49" spans="1:72" ht="15.75">
      <c r="A49" s="242" t="s">
        <v>42</v>
      </c>
      <c r="B49" s="243"/>
      <c r="C49" s="243"/>
      <c r="D49" s="244"/>
      <c r="E49" s="124" t="s">
        <v>28</v>
      </c>
      <c r="F49" s="128"/>
      <c r="G49" s="14">
        <v>94.81</v>
      </c>
      <c r="H49" s="14">
        <f>F49*G49</f>
        <v>0</v>
      </c>
      <c r="I49" s="128"/>
      <c r="J49" s="13">
        <v>145.62</v>
      </c>
      <c r="K49" s="13">
        <f t="shared" si="2"/>
        <v>0</v>
      </c>
      <c r="L49" s="129"/>
      <c r="M49" s="13">
        <v>218.43</v>
      </c>
      <c r="N49" s="13">
        <f t="shared" si="3"/>
        <v>0</v>
      </c>
      <c r="O49" s="109"/>
      <c r="P49" s="109"/>
      <c r="Q49" s="109"/>
      <c r="R49" s="109"/>
      <c r="S49" s="109"/>
      <c r="T49" s="109"/>
      <c r="U49" s="107"/>
      <c r="V49" s="15">
        <f t="shared" si="4"/>
        <v>0</v>
      </c>
      <c r="W49" s="107"/>
      <c r="X49" s="107"/>
      <c r="Y49" s="16"/>
      <c r="Z49" s="17"/>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row>
    <row r="50" spans="1:72" ht="15.75">
      <c r="A50" s="167" t="s">
        <v>169</v>
      </c>
      <c r="B50" s="168"/>
      <c r="C50" s="168"/>
      <c r="D50" s="169"/>
      <c r="E50" s="124" t="s">
        <v>28</v>
      </c>
      <c r="F50" s="128"/>
      <c r="G50" s="12">
        <v>243.45</v>
      </c>
      <c r="H50" s="12">
        <f t="shared" ref="H50:H56" si="5">F50*G50</f>
        <v>0</v>
      </c>
      <c r="I50" s="128"/>
      <c r="J50" s="13">
        <v>211.59</v>
      </c>
      <c r="K50" s="13">
        <f t="shared" si="2"/>
        <v>0</v>
      </c>
      <c r="L50" s="129"/>
      <c r="M50" s="13">
        <v>317.39</v>
      </c>
      <c r="N50" s="13">
        <f t="shared" si="3"/>
        <v>0</v>
      </c>
      <c r="O50" s="109"/>
      <c r="P50" s="109"/>
      <c r="Q50" s="109"/>
      <c r="R50" s="109"/>
      <c r="S50" s="109"/>
      <c r="T50" s="109"/>
      <c r="U50" s="107"/>
      <c r="V50" s="15">
        <v>0</v>
      </c>
      <c r="W50" s="107"/>
      <c r="X50" s="107"/>
      <c r="Y50" s="16" t="s">
        <v>170</v>
      </c>
      <c r="Z50" s="17"/>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row>
    <row r="51" spans="1:72" ht="15.75">
      <c r="A51" s="260" t="s">
        <v>27</v>
      </c>
      <c r="B51" s="260"/>
      <c r="C51" s="260"/>
      <c r="D51" s="260"/>
      <c r="E51" s="124" t="s">
        <v>28</v>
      </c>
      <c r="F51" s="128"/>
      <c r="G51" s="12">
        <v>339.75</v>
      </c>
      <c r="H51" s="12">
        <f t="shared" si="5"/>
        <v>0</v>
      </c>
      <c r="I51" s="128"/>
      <c r="J51" s="13">
        <v>325.79000000000002</v>
      </c>
      <c r="K51" s="13">
        <f t="shared" si="2"/>
        <v>0</v>
      </c>
      <c r="L51" s="129"/>
      <c r="M51" s="13">
        <v>488.68</v>
      </c>
      <c r="N51" s="13">
        <f t="shared" si="3"/>
        <v>0</v>
      </c>
      <c r="O51" s="107"/>
      <c r="P51" s="107"/>
      <c r="Q51" s="107"/>
      <c r="R51" s="107"/>
      <c r="S51" s="107"/>
      <c r="T51" s="107"/>
      <c r="U51" s="107"/>
      <c r="V51" s="15">
        <f>+O51+P51+Q51+R51+S51+T51+U51-W51-X51</f>
        <v>0</v>
      </c>
      <c r="W51" s="107"/>
      <c r="X51" s="107"/>
      <c r="Y51" s="16"/>
      <c r="Z51" s="17"/>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row>
    <row r="52" spans="1:72" ht="15.75">
      <c r="A52" s="260" t="s">
        <v>29</v>
      </c>
      <c r="B52" s="260"/>
      <c r="C52" s="260"/>
      <c r="D52" s="260"/>
      <c r="E52" s="124" t="s">
        <v>28</v>
      </c>
      <c r="F52" s="128"/>
      <c r="G52" s="12">
        <v>339.75</v>
      </c>
      <c r="H52" s="12">
        <f t="shared" si="5"/>
        <v>0</v>
      </c>
      <c r="I52" s="128"/>
      <c r="J52" s="13">
        <v>325.79000000000002</v>
      </c>
      <c r="K52" s="13">
        <f t="shared" si="2"/>
        <v>0</v>
      </c>
      <c r="L52" s="129"/>
      <c r="M52" s="13">
        <v>488.68</v>
      </c>
      <c r="N52" s="13">
        <f t="shared" si="3"/>
        <v>0</v>
      </c>
      <c r="O52" s="107"/>
      <c r="P52" s="107"/>
      <c r="Q52" s="107"/>
      <c r="R52" s="107"/>
      <c r="S52" s="107"/>
      <c r="T52" s="107"/>
      <c r="U52" s="107"/>
      <c r="V52" s="15">
        <f>+O52+P52+Q52+R52+S52+T52+U52-W52-X52</f>
        <v>0</v>
      </c>
      <c r="W52" s="107"/>
      <c r="X52" s="107"/>
      <c r="Y52" s="16"/>
      <c r="Z52" s="17"/>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row>
    <row r="53" spans="1:72" ht="15.75">
      <c r="A53" s="242" t="s">
        <v>43</v>
      </c>
      <c r="B53" s="243"/>
      <c r="C53" s="243"/>
      <c r="D53" s="244"/>
      <c r="E53" s="124" t="s">
        <v>28</v>
      </c>
      <c r="F53" s="128"/>
      <c r="G53" s="12">
        <v>339.75</v>
      </c>
      <c r="H53" s="12">
        <f t="shared" si="5"/>
        <v>0</v>
      </c>
      <c r="I53" s="128"/>
      <c r="J53" s="13">
        <v>325.79000000000002</v>
      </c>
      <c r="K53" s="13">
        <f t="shared" si="2"/>
        <v>0</v>
      </c>
      <c r="L53" s="129"/>
      <c r="M53" s="13">
        <v>488.68</v>
      </c>
      <c r="N53" s="13">
        <f t="shared" si="3"/>
        <v>0</v>
      </c>
      <c r="O53" s="107"/>
      <c r="P53" s="107"/>
      <c r="Q53" s="107"/>
      <c r="R53" s="107"/>
      <c r="S53" s="107"/>
      <c r="T53" s="107"/>
      <c r="U53" s="107"/>
      <c r="V53" s="15">
        <f t="shared" si="4"/>
        <v>0</v>
      </c>
      <c r="W53" s="107"/>
      <c r="X53" s="107"/>
      <c r="Y53" s="16"/>
      <c r="Z53" s="17"/>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row>
    <row r="54" spans="1:72" ht="15.75">
      <c r="A54" s="242" t="s">
        <v>44</v>
      </c>
      <c r="B54" s="243"/>
      <c r="C54" s="243"/>
      <c r="D54" s="244"/>
      <c r="E54" s="124" t="s">
        <v>28</v>
      </c>
      <c r="F54" s="128"/>
      <c r="G54" s="12">
        <v>339.75</v>
      </c>
      <c r="H54" s="12">
        <f t="shared" si="5"/>
        <v>0</v>
      </c>
      <c r="I54" s="128"/>
      <c r="J54" s="13">
        <v>325.79000000000002</v>
      </c>
      <c r="K54" s="13">
        <f t="shared" si="2"/>
        <v>0</v>
      </c>
      <c r="L54" s="129"/>
      <c r="M54" s="13">
        <v>488.68</v>
      </c>
      <c r="N54" s="13">
        <f t="shared" si="3"/>
        <v>0</v>
      </c>
      <c r="O54" s="107"/>
      <c r="P54" s="107"/>
      <c r="Q54" s="107"/>
      <c r="R54" s="107"/>
      <c r="S54" s="107"/>
      <c r="T54" s="107"/>
      <c r="U54" s="107"/>
      <c r="V54" s="15">
        <f t="shared" si="4"/>
        <v>0</v>
      </c>
      <c r="W54" s="107"/>
      <c r="X54" s="107"/>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15.75">
      <c r="A55" s="242" t="s">
        <v>45</v>
      </c>
      <c r="B55" s="243"/>
      <c r="C55" s="243"/>
      <c r="D55" s="244"/>
      <c r="E55" s="124" t="s">
        <v>28</v>
      </c>
      <c r="F55" s="128"/>
      <c r="G55" s="14">
        <v>1004.49</v>
      </c>
      <c r="H55" s="14">
        <f t="shared" si="5"/>
        <v>0</v>
      </c>
      <c r="I55" s="128"/>
      <c r="J55" s="13">
        <v>1164.98</v>
      </c>
      <c r="K55" s="13">
        <f t="shared" si="2"/>
        <v>0</v>
      </c>
      <c r="L55" s="129"/>
      <c r="M55" s="13">
        <v>1747.46</v>
      </c>
      <c r="N55" s="13">
        <f t="shared" si="3"/>
        <v>0</v>
      </c>
      <c r="O55" s="107"/>
      <c r="P55" s="107"/>
      <c r="Q55" s="107"/>
      <c r="R55" s="107"/>
      <c r="S55" s="107"/>
      <c r="T55" s="107"/>
      <c r="U55" s="107"/>
      <c r="V55" s="15">
        <f t="shared" si="4"/>
        <v>0</v>
      </c>
      <c r="W55" s="107"/>
      <c r="X55" s="107"/>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15.75">
      <c r="A56" s="242" t="s">
        <v>46</v>
      </c>
      <c r="B56" s="243"/>
      <c r="C56" s="243"/>
      <c r="D56" s="244"/>
      <c r="E56" s="124" t="s">
        <v>28</v>
      </c>
      <c r="F56" s="128"/>
      <c r="G56" s="14"/>
      <c r="H56" s="14">
        <f t="shared" si="5"/>
        <v>0</v>
      </c>
      <c r="I56" s="128"/>
      <c r="J56" s="13">
        <f t="shared" ref="J56" si="6">G56*1.5</f>
        <v>0</v>
      </c>
      <c r="K56" s="13">
        <f t="shared" si="2"/>
        <v>0</v>
      </c>
      <c r="L56" s="129"/>
      <c r="M56" s="13">
        <f t="shared" ref="M56" si="7">G56*2.25</f>
        <v>0</v>
      </c>
      <c r="N56" s="13">
        <f t="shared" si="3"/>
        <v>0</v>
      </c>
      <c r="O56" s="107"/>
      <c r="P56" s="107"/>
      <c r="Q56" s="107"/>
      <c r="R56" s="107"/>
      <c r="S56" s="107"/>
      <c r="T56" s="107"/>
      <c r="U56" s="107"/>
      <c r="V56" s="15">
        <f t="shared" si="4"/>
        <v>0</v>
      </c>
      <c r="W56" s="107"/>
      <c r="X56" s="107"/>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15.75">
      <c r="A57" s="7"/>
      <c r="B57" s="7"/>
      <c r="C57" s="7"/>
      <c r="D57" s="7"/>
      <c r="E57" s="7"/>
      <c r="F57" s="7">
        <f>V57</f>
        <v>0</v>
      </c>
      <c r="G57" s="6" t="s">
        <v>47</v>
      </c>
      <c r="H57" s="19">
        <f>SUM(H34:H56)</f>
        <v>0</v>
      </c>
      <c r="I57" s="103"/>
      <c r="J57" s="6" t="s">
        <v>48</v>
      </c>
      <c r="K57" s="6">
        <f>SUM(K34:K56)</f>
        <v>0</v>
      </c>
      <c r="L57" s="145"/>
      <c r="M57" s="21" t="s">
        <v>48</v>
      </c>
      <c r="N57" s="6">
        <f>SUM(N34:N56)</f>
        <v>0</v>
      </c>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7"/>
      <c r="B58" s="7"/>
      <c r="C58" s="7"/>
      <c r="D58" s="7"/>
      <c r="E58" s="7"/>
      <c r="F58" s="7"/>
      <c r="G58" s="6" t="s">
        <v>49</v>
      </c>
      <c r="H58" s="19">
        <f>H57+K57+N57</f>
        <v>0</v>
      </c>
      <c r="I58" s="22"/>
      <c r="J58" s="22"/>
      <c r="K58" s="22"/>
      <c r="L58" s="7"/>
      <c r="M58" s="23"/>
      <c r="N58" s="22"/>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261" t="s">
        <v>50</v>
      </c>
      <c r="B59" s="261"/>
      <c r="C59" s="261"/>
      <c r="D59" s="261"/>
      <c r="E59" s="24"/>
      <c r="F59" s="25"/>
      <c r="G59" s="26" t="s">
        <v>51</v>
      </c>
      <c r="H59" s="6">
        <f>+H58*0.06</f>
        <v>0</v>
      </c>
      <c r="I59" s="22"/>
      <c r="J59" s="7"/>
      <c r="K59" s="7"/>
      <c r="L59" s="7"/>
      <c r="M59" s="7"/>
      <c r="N59" s="7"/>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27"/>
      <c r="B60" s="7"/>
      <c r="C60" s="7"/>
      <c r="D60" s="7"/>
      <c r="E60" s="7"/>
      <c r="F60" s="7"/>
      <c r="G60" s="124"/>
      <c r="H60" s="14">
        <f>+H58+H59</f>
        <v>0</v>
      </c>
      <c r="I60" s="22"/>
      <c r="J60" s="7"/>
      <c r="K60" s="7"/>
      <c r="L60" s="7"/>
      <c r="M60" s="7"/>
      <c r="N60" s="7"/>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62" t="s">
        <v>52</v>
      </c>
      <c r="B61" s="262"/>
      <c r="C61" s="262"/>
      <c r="D61" s="262"/>
      <c r="E61" s="16"/>
      <c r="F61" s="16"/>
      <c r="G61" s="16"/>
      <c r="H61" s="16"/>
      <c r="I61" s="16"/>
      <c r="J61" s="16"/>
      <c r="K61" s="16"/>
      <c r="L61" s="16"/>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55" t="s">
        <v>7</v>
      </c>
      <c r="B62" s="255"/>
      <c r="C62" s="255"/>
      <c r="D62" s="255"/>
      <c r="E62" s="28" t="s">
        <v>8</v>
      </c>
      <c r="F62" s="118" t="s">
        <v>9</v>
      </c>
      <c r="G62" s="118" t="s">
        <v>10</v>
      </c>
      <c r="H62" s="118" t="s">
        <v>0</v>
      </c>
      <c r="I62" s="38"/>
      <c r="J62" s="118" t="s">
        <v>53</v>
      </c>
      <c r="K62" s="118" t="s">
        <v>54</v>
      </c>
      <c r="L62" s="118" t="s">
        <v>55</v>
      </c>
      <c r="M62" s="118" t="s">
        <v>56</v>
      </c>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33.6" customHeight="1">
      <c r="A63" s="257" t="s">
        <v>133</v>
      </c>
      <c r="B63" s="258"/>
      <c r="C63" s="258"/>
      <c r="D63" s="258"/>
      <c r="E63" s="31" t="s">
        <v>57</v>
      </c>
      <c r="F63" s="146">
        <v>0</v>
      </c>
      <c r="G63" s="127">
        <v>170</v>
      </c>
      <c r="H63" s="127">
        <f t="shared" ref="H63:H69" si="8">F63*G63</f>
        <v>0</v>
      </c>
      <c r="I63" s="30"/>
      <c r="J63" s="31"/>
      <c r="K63" s="31"/>
      <c r="L63" s="31"/>
      <c r="M63" s="31">
        <f>J63+K63+L63</f>
        <v>0</v>
      </c>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33.6" customHeight="1">
      <c r="A64" s="257" t="s">
        <v>134</v>
      </c>
      <c r="B64" s="258"/>
      <c r="C64" s="258"/>
      <c r="D64" s="258"/>
      <c r="E64" s="31" t="s">
        <v>57</v>
      </c>
      <c r="F64" s="146">
        <v>8</v>
      </c>
      <c r="G64" s="127">
        <v>180</v>
      </c>
      <c r="H64" s="127">
        <f t="shared" si="8"/>
        <v>1440</v>
      </c>
      <c r="I64" s="30"/>
      <c r="J64" s="31"/>
      <c r="K64" s="31"/>
      <c r="L64" s="31"/>
      <c r="M64" s="31">
        <f>J64+K64+L64</f>
        <v>0</v>
      </c>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33.6" customHeight="1">
      <c r="A65" s="257" t="s">
        <v>58</v>
      </c>
      <c r="B65" s="258"/>
      <c r="C65" s="258"/>
      <c r="D65" s="258"/>
      <c r="E65" s="31" t="s">
        <v>57</v>
      </c>
      <c r="F65" s="146">
        <v>0</v>
      </c>
      <c r="G65" s="127">
        <v>80</v>
      </c>
      <c r="H65" s="127">
        <f t="shared" si="8"/>
        <v>0</v>
      </c>
      <c r="I65" s="30"/>
      <c r="J65" s="31"/>
      <c r="K65" s="31"/>
      <c r="L65" s="31"/>
      <c r="M65" s="31">
        <f>J65+K65+L65</f>
        <v>0</v>
      </c>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33.6" customHeight="1">
      <c r="A66" s="257" t="s">
        <v>135</v>
      </c>
      <c r="B66" s="258"/>
      <c r="C66" s="258"/>
      <c r="D66" s="258"/>
      <c r="E66" s="31" t="s">
        <v>57</v>
      </c>
      <c r="F66" s="146">
        <v>0</v>
      </c>
      <c r="G66" s="127">
        <v>150</v>
      </c>
      <c r="H66" s="127">
        <f t="shared" si="8"/>
        <v>0</v>
      </c>
      <c r="I66" s="30"/>
      <c r="J66" s="31"/>
      <c r="K66" s="31"/>
      <c r="L66" s="31"/>
      <c r="M66" s="31">
        <f>J66+K66+L66</f>
        <v>0</v>
      </c>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33.6" customHeight="1">
      <c r="A67" s="257"/>
      <c r="B67" s="258"/>
      <c r="C67" s="258"/>
      <c r="D67" s="258"/>
      <c r="E67" s="31" t="s">
        <v>57</v>
      </c>
      <c r="F67" s="146">
        <v>0</v>
      </c>
      <c r="G67" s="127"/>
      <c r="H67" s="127">
        <f t="shared" si="8"/>
        <v>0</v>
      </c>
      <c r="I67" s="30"/>
      <c r="J67" s="31"/>
      <c r="K67" s="31"/>
      <c r="L67" s="31"/>
      <c r="M67" s="31">
        <f t="shared" ref="M67:M69" si="9">J67+K67+L67</f>
        <v>0</v>
      </c>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33.6" customHeight="1">
      <c r="A68" s="257"/>
      <c r="B68" s="258"/>
      <c r="C68" s="258"/>
      <c r="D68" s="258"/>
      <c r="E68" s="31" t="s">
        <v>59</v>
      </c>
      <c r="F68" s="146">
        <v>0</v>
      </c>
      <c r="G68" s="127"/>
      <c r="H68" s="127">
        <f t="shared" si="8"/>
        <v>0</v>
      </c>
      <c r="I68" s="30"/>
      <c r="J68" s="31"/>
      <c r="K68" s="31"/>
      <c r="L68" s="31"/>
      <c r="M68" s="31">
        <f t="shared" si="9"/>
        <v>0</v>
      </c>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33.6" customHeight="1">
      <c r="A69" s="257" t="s">
        <v>60</v>
      </c>
      <c r="B69" s="258"/>
      <c r="C69" s="258"/>
      <c r="D69" s="258"/>
      <c r="E69" s="31" t="s">
        <v>61</v>
      </c>
      <c r="F69" s="146">
        <v>0</v>
      </c>
      <c r="G69" s="127">
        <v>2.5</v>
      </c>
      <c r="H69" s="127">
        <f t="shared" si="8"/>
        <v>0</v>
      </c>
      <c r="I69" s="30"/>
      <c r="J69" s="31"/>
      <c r="K69" s="31"/>
      <c r="L69" s="31"/>
      <c r="M69" s="31">
        <f t="shared" si="9"/>
        <v>0</v>
      </c>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16"/>
      <c r="B70" s="16"/>
      <c r="C70" s="16"/>
      <c r="D70" s="16"/>
      <c r="E70" s="16"/>
      <c r="F70" s="16"/>
      <c r="G70" s="34" t="s">
        <v>62</v>
      </c>
      <c r="H70" s="34">
        <f>SUM(H63:H69)</f>
        <v>1440</v>
      </c>
      <c r="I70" s="22"/>
      <c r="J70" s="16"/>
      <c r="K70" s="16"/>
      <c r="L70" s="16"/>
      <c r="M70" s="139"/>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53" t="s">
        <v>63</v>
      </c>
      <c r="B71" s="253"/>
      <c r="C71" s="16"/>
      <c r="D71" s="16"/>
      <c r="E71" s="16"/>
      <c r="F71" s="16"/>
      <c r="G71" s="16"/>
      <c r="H71" s="16"/>
      <c r="I71" s="16"/>
      <c r="J71" s="16"/>
      <c r="K71" s="16"/>
      <c r="L71" s="16"/>
      <c r="M71" s="139"/>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55" t="s">
        <v>7</v>
      </c>
      <c r="B72" s="255"/>
      <c r="C72" s="255"/>
      <c r="D72" s="255"/>
      <c r="E72" s="28" t="s">
        <v>8</v>
      </c>
      <c r="F72" s="118" t="s">
        <v>9</v>
      </c>
      <c r="G72" s="118" t="s">
        <v>10</v>
      </c>
      <c r="H72" s="118" t="s">
        <v>0</v>
      </c>
      <c r="I72" s="38"/>
      <c r="J72" s="35" t="s">
        <v>64</v>
      </c>
      <c r="K72" s="35" t="s">
        <v>65</v>
      </c>
      <c r="L72" s="35" t="s">
        <v>66</v>
      </c>
      <c r="M72" s="35" t="s">
        <v>56</v>
      </c>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21.6" customHeight="1">
      <c r="A73" s="236" t="s">
        <v>67</v>
      </c>
      <c r="B73" s="237"/>
      <c r="C73" s="237"/>
      <c r="D73" s="259"/>
      <c r="E73" s="32" t="s">
        <v>68</v>
      </c>
      <c r="F73" s="147">
        <v>80</v>
      </c>
      <c r="G73" s="30">
        <v>23</v>
      </c>
      <c r="H73" s="33">
        <f>F73*G73</f>
        <v>1840</v>
      </c>
      <c r="I73" s="30"/>
      <c r="J73" s="36"/>
      <c r="K73" s="36"/>
      <c r="L73" s="36"/>
      <c r="M73" s="36">
        <f>J73+K73+L73</f>
        <v>0</v>
      </c>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21.6" customHeight="1">
      <c r="A74" s="236" t="s">
        <v>69</v>
      </c>
      <c r="B74" s="237"/>
      <c r="C74" s="237"/>
      <c r="D74" s="259"/>
      <c r="E74" s="32" t="s">
        <v>68</v>
      </c>
      <c r="F74" s="147">
        <v>0</v>
      </c>
      <c r="G74" s="29">
        <v>24</v>
      </c>
      <c r="H74" s="33">
        <f>F74*G74</f>
        <v>0</v>
      </c>
      <c r="I74" s="30"/>
      <c r="J74" s="36"/>
      <c r="K74" s="36"/>
      <c r="L74" s="36"/>
      <c r="M74" s="36">
        <f>J74+K74+L74</f>
        <v>0</v>
      </c>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16"/>
      <c r="B75" s="16"/>
      <c r="C75" s="16"/>
      <c r="D75" s="16"/>
      <c r="E75" s="16"/>
      <c r="F75" s="16"/>
      <c r="G75" s="118" t="s">
        <v>70</v>
      </c>
      <c r="H75" s="34">
        <f>SUM(H73:H74)</f>
        <v>1840</v>
      </c>
      <c r="I75" s="30"/>
      <c r="J75" s="16"/>
      <c r="K75" s="16"/>
      <c r="L75" s="16"/>
      <c r="M75" s="16"/>
      <c r="N75" s="16"/>
      <c r="O75" s="16"/>
      <c r="P75" s="16"/>
      <c r="Q75" s="16"/>
      <c r="R75" s="16"/>
      <c r="S75" s="16"/>
      <c r="T75" s="16"/>
      <c r="U75" s="16"/>
      <c r="V75" s="16"/>
      <c r="W75" s="16"/>
      <c r="X75" s="16"/>
      <c r="Y75" s="1"/>
      <c r="Z75" s="120"/>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row>
    <row r="76" spans="1:72" ht="15.75">
      <c r="A76" s="253" t="s">
        <v>71</v>
      </c>
      <c r="B76" s="253"/>
      <c r="C76" s="16"/>
      <c r="D76" s="16"/>
      <c r="E76" s="16"/>
      <c r="F76" s="16"/>
      <c r="G76" s="16"/>
      <c r="H76" s="16"/>
      <c r="I76" s="16"/>
      <c r="J76" s="16"/>
      <c r="K76" s="16"/>
      <c r="L76" s="16"/>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55" t="s">
        <v>7</v>
      </c>
      <c r="B77" s="255"/>
      <c r="C77" s="255"/>
      <c r="D77" s="255"/>
      <c r="E77" s="28" t="s">
        <v>8</v>
      </c>
      <c r="F77" s="118" t="s">
        <v>9</v>
      </c>
      <c r="G77" s="118" t="s">
        <v>10</v>
      </c>
      <c r="H77" s="118" t="s">
        <v>0</v>
      </c>
      <c r="I77" s="38"/>
      <c r="J77" s="37"/>
      <c r="K77" s="16"/>
      <c r="L77" s="16"/>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20.100000000000001" customHeight="1">
      <c r="A78" s="236" t="s">
        <v>179</v>
      </c>
      <c r="B78" s="237"/>
      <c r="C78" s="237"/>
      <c r="D78" s="237"/>
      <c r="E78" s="32" t="s">
        <v>72</v>
      </c>
      <c r="F78" s="128">
        <v>0</v>
      </c>
      <c r="G78" s="29">
        <v>65</v>
      </c>
      <c r="H78" s="33">
        <f>F78*G78</f>
        <v>0</v>
      </c>
      <c r="I78" s="17"/>
      <c r="J78" s="16"/>
      <c r="K78" s="16"/>
      <c r="L78" s="16"/>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20.100000000000001" customHeight="1">
      <c r="A79" s="236" t="s">
        <v>73</v>
      </c>
      <c r="B79" s="237"/>
      <c r="C79" s="237"/>
      <c r="D79" s="237"/>
      <c r="E79" s="32" t="s">
        <v>72</v>
      </c>
      <c r="F79" s="128">
        <v>2</v>
      </c>
      <c r="G79" s="29">
        <v>250</v>
      </c>
      <c r="H79" s="33">
        <f>F79*G79</f>
        <v>500</v>
      </c>
      <c r="I79" s="17"/>
      <c r="J79" s="16"/>
      <c r="K79" s="16"/>
      <c r="L79" s="16"/>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16"/>
      <c r="B80" s="16"/>
      <c r="C80" s="16"/>
      <c r="D80" s="16"/>
      <c r="E80" s="16"/>
      <c r="F80" s="16"/>
      <c r="G80" s="118" t="s">
        <v>74</v>
      </c>
      <c r="H80" s="34">
        <f>SUM(H78:H79)</f>
        <v>500</v>
      </c>
      <c r="I80" s="22"/>
      <c r="J80" s="16"/>
      <c r="K80" s="16"/>
      <c r="L80" s="16"/>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3" t="s">
        <v>75</v>
      </c>
      <c r="B81" s="16"/>
      <c r="C81" s="16"/>
      <c r="D81" s="16"/>
      <c r="E81" s="16"/>
      <c r="F81" s="16"/>
      <c r="G81" s="38"/>
      <c r="H81" s="22"/>
      <c r="I81" s="22"/>
      <c r="J81" s="16"/>
      <c r="K81" s="16"/>
      <c r="L81" s="16"/>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53" t="s">
        <v>76</v>
      </c>
      <c r="B82" s="253"/>
      <c r="C82" s="16"/>
      <c r="D82" s="16"/>
      <c r="E82" s="16"/>
      <c r="F82" s="16"/>
      <c r="G82" s="16"/>
      <c r="H82" s="16"/>
      <c r="I82" s="16"/>
      <c r="J82" s="254"/>
      <c r="K82" s="254"/>
      <c r="L82" s="16"/>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55" t="s">
        <v>7</v>
      </c>
      <c r="B83" s="255"/>
      <c r="C83" s="255"/>
      <c r="D83" s="255"/>
      <c r="E83" s="28" t="s">
        <v>8</v>
      </c>
      <c r="F83" s="118" t="s">
        <v>9</v>
      </c>
      <c r="G83" s="118" t="s">
        <v>10</v>
      </c>
      <c r="H83" s="118" t="s">
        <v>0</v>
      </c>
      <c r="I83" s="38"/>
      <c r="J83" s="130"/>
      <c r="K83" s="130"/>
      <c r="L83" s="130"/>
      <c r="M83" s="130"/>
      <c r="N83" s="130"/>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24" customHeight="1">
      <c r="A84" s="237" t="s">
        <v>77</v>
      </c>
      <c r="B84" s="237"/>
      <c r="C84" s="237"/>
      <c r="D84" s="237"/>
      <c r="E84" s="39" t="s">
        <v>11</v>
      </c>
      <c r="F84" s="128">
        <v>20</v>
      </c>
      <c r="G84" s="29">
        <v>600</v>
      </c>
      <c r="H84" s="20">
        <f>F84*G84</f>
        <v>12000</v>
      </c>
      <c r="I84" s="131"/>
      <c r="J84" s="130"/>
      <c r="K84" s="130"/>
      <c r="L84" s="130"/>
      <c r="M84" s="130"/>
      <c r="N84" s="130"/>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5.75">
      <c r="A85" s="16"/>
      <c r="B85" s="16"/>
      <c r="C85" s="16"/>
      <c r="D85" s="16"/>
      <c r="E85" s="16"/>
      <c r="F85" s="16"/>
      <c r="G85" s="118"/>
      <c r="H85" s="34">
        <f>SUM(H84)</f>
        <v>12000</v>
      </c>
      <c r="I85" s="131"/>
      <c r="J85" s="130"/>
      <c r="K85" s="130"/>
      <c r="L85" s="130"/>
      <c r="M85" s="130"/>
      <c r="N85" s="130"/>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5.75">
      <c r="A86" s="253" t="s">
        <v>78</v>
      </c>
      <c r="B86" s="253"/>
      <c r="C86" s="16"/>
      <c r="D86" s="16"/>
      <c r="E86" s="16"/>
      <c r="F86" s="16"/>
      <c r="G86" s="16"/>
      <c r="H86" s="1"/>
      <c r="I86" s="132"/>
      <c r="J86" s="130"/>
      <c r="K86" s="130"/>
      <c r="L86" s="130"/>
      <c r="M86" s="130"/>
      <c r="N86" s="130"/>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255" t="s">
        <v>7</v>
      </c>
      <c r="B87" s="255"/>
      <c r="C87" s="255"/>
      <c r="D87" s="255"/>
      <c r="E87" s="28" t="s">
        <v>8</v>
      </c>
      <c r="F87" s="118" t="s">
        <v>9</v>
      </c>
      <c r="G87" s="118" t="s">
        <v>10</v>
      </c>
      <c r="H87" s="118" t="s">
        <v>0</v>
      </c>
      <c r="I87" s="38"/>
      <c r="J87" s="16"/>
      <c r="K87" s="16"/>
      <c r="L87" s="133"/>
      <c r="M87" s="16"/>
      <c r="N87" s="16"/>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8.600000000000001" customHeight="1">
      <c r="A88" s="236" t="s">
        <v>79</v>
      </c>
      <c r="B88" s="237"/>
      <c r="C88" s="237"/>
      <c r="D88" s="237"/>
      <c r="E88" s="32" t="s">
        <v>80</v>
      </c>
      <c r="F88" s="128">
        <v>8</v>
      </c>
      <c r="G88" s="29">
        <v>900</v>
      </c>
      <c r="H88" s="20">
        <f>F88*G88</f>
        <v>7200</v>
      </c>
      <c r="I88" s="22"/>
      <c r="J88" s="16"/>
      <c r="K88" s="16"/>
      <c r="L88" s="16"/>
      <c r="M88" s="16"/>
      <c r="N88" s="16"/>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16"/>
      <c r="G89" s="118" t="s">
        <v>81</v>
      </c>
      <c r="H89" s="34">
        <f>SUM(H88)</f>
        <v>7200</v>
      </c>
      <c r="I89" s="22"/>
      <c r="J89" s="16"/>
      <c r="K89" s="16"/>
      <c r="L89" s="16"/>
      <c r="M89" s="16"/>
      <c r="N89" s="16"/>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16"/>
      <c r="F90" s="16"/>
      <c r="G90" s="118" t="s">
        <v>82</v>
      </c>
      <c r="H90" s="34">
        <f>H70+H75+H80+H85+H89+H59+H58+H30</f>
        <v>145411.60999999999</v>
      </c>
      <c r="I90" s="134"/>
      <c r="J90" s="62"/>
      <c r="K90" s="16"/>
      <c r="L90" s="16"/>
      <c r="M90" s="16"/>
      <c r="N90" s="16"/>
      <c r="O90" s="1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3" t="s">
        <v>83</v>
      </c>
      <c r="B91" s="7"/>
      <c r="C91" s="7"/>
      <c r="D91" s="16"/>
      <c r="E91" s="16"/>
      <c r="F91" s="16"/>
      <c r="G91" s="1"/>
      <c r="H91" s="42"/>
      <c r="I91" s="9"/>
      <c r="J91" s="62"/>
      <c r="K91" s="7"/>
      <c r="L91" s="16"/>
      <c r="M91" s="16"/>
      <c r="N91" s="16"/>
      <c r="O91" s="1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256" t="s">
        <v>7</v>
      </c>
      <c r="B92" s="256"/>
      <c r="C92" s="256"/>
      <c r="D92" s="256"/>
      <c r="E92" s="43" t="s">
        <v>8</v>
      </c>
      <c r="F92" s="119" t="s">
        <v>9</v>
      </c>
      <c r="G92" s="119" t="s">
        <v>10</v>
      </c>
      <c r="H92" s="44" t="s">
        <v>0</v>
      </c>
      <c r="I92" s="45" t="s">
        <v>84</v>
      </c>
      <c r="J92" s="46"/>
      <c r="K92" s="46" t="s">
        <v>85</v>
      </c>
      <c r="L92" s="47"/>
      <c r="M92" s="16"/>
      <c r="N92" s="16"/>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236" t="s">
        <v>86</v>
      </c>
      <c r="B93" s="237"/>
      <c r="C93" s="237"/>
      <c r="D93" s="237"/>
      <c r="E93" s="123" t="s">
        <v>87</v>
      </c>
      <c r="F93" s="128"/>
      <c r="G93" s="36">
        <v>2200</v>
      </c>
      <c r="H93" s="48">
        <f>(F93*G93)</f>
        <v>0</v>
      </c>
      <c r="I93" s="49"/>
      <c r="J93" s="50"/>
      <c r="K93" s="51"/>
      <c r="L93" s="62"/>
      <c r="M93" s="16"/>
      <c r="N93" s="16"/>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236" t="s">
        <v>88</v>
      </c>
      <c r="B94" s="237"/>
      <c r="C94" s="237"/>
      <c r="D94" s="237"/>
      <c r="E94" s="123" t="s">
        <v>87</v>
      </c>
      <c r="F94" s="128"/>
      <c r="G94" s="36">
        <v>2000</v>
      </c>
      <c r="H94" s="48">
        <f t="shared" ref="H94:H111" si="10">(F94*G94)</f>
        <v>0</v>
      </c>
      <c r="I94" s="49"/>
      <c r="J94" s="50"/>
      <c r="K94" s="51"/>
      <c r="L94" s="62"/>
      <c r="M94" s="16"/>
      <c r="N94" s="16"/>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236" t="s">
        <v>89</v>
      </c>
      <c r="B95" s="237"/>
      <c r="C95" s="237"/>
      <c r="D95" s="237"/>
      <c r="E95" s="123" t="s">
        <v>87</v>
      </c>
      <c r="F95" s="128"/>
      <c r="G95" s="36">
        <v>7000</v>
      </c>
      <c r="H95" s="48">
        <f t="shared" si="10"/>
        <v>0</v>
      </c>
      <c r="I95" s="49"/>
      <c r="J95" s="50"/>
      <c r="K95" s="51"/>
      <c r="L95" s="62"/>
      <c r="M95" s="16"/>
      <c r="N95" s="16"/>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236" t="s">
        <v>90</v>
      </c>
      <c r="B96" s="237"/>
      <c r="C96" s="237"/>
      <c r="D96" s="237"/>
      <c r="E96" s="123" t="s">
        <v>87</v>
      </c>
      <c r="F96" s="128"/>
      <c r="G96" s="36">
        <v>15200</v>
      </c>
      <c r="H96" s="48">
        <f t="shared" si="10"/>
        <v>0</v>
      </c>
      <c r="I96" s="49"/>
      <c r="J96" s="50"/>
      <c r="K96" s="51"/>
      <c r="L96" s="62"/>
      <c r="M96" s="16"/>
      <c r="N96" s="16"/>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247" t="s">
        <v>91</v>
      </c>
      <c r="B97" s="248"/>
      <c r="C97" s="248"/>
      <c r="D97" s="248"/>
      <c r="E97" s="52" t="s">
        <v>87</v>
      </c>
      <c r="F97" s="128"/>
      <c r="G97" s="53">
        <v>2200</v>
      </c>
      <c r="H97" s="54">
        <f t="shared" si="10"/>
        <v>0</v>
      </c>
      <c r="I97" s="55"/>
      <c r="J97" s="50"/>
      <c r="K97" s="51"/>
      <c r="L97" s="62"/>
      <c r="M97" s="16"/>
      <c r="N97" s="16"/>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236" t="s">
        <v>92</v>
      </c>
      <c r="B98" s="237"/>
      <c r="C98" s="237"/>
      <c r="D98" s="237"/>
      <c r="E98" s="123" t="s">
        <v>87</v>
      </c>
      <c r="F98" s="128"/>
      <c r="G98" s="36">
        <v>2000</v>
      </c>
      <c r="H98" s="48">
        <f t="shared" si="10"/>
        <v>0</v>
      </c>
      <c r="I98" s="49"/>
      <c r="J98" s="50"/>
      <c r="K98" s="51"/>
      <c r="L98" s="62"/>
      <c r="M98" s="16"/>
      <c r="N98" s="16"/>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247" t="s">
        <v>93</v>
      </c>
      <c r="B99" s="248"/>
      <c r="C99" s="248"/>
      <c r="D99" s="248"/>
      <c r="E99" s="52" t="s">
        <v>87</v>
      </c>
      <c r="F99" s="128"/>
      <c r="G99" s="53">
        <v>2500</v>
      </c>
      <c r="H99" s="54">
        <f t="shared" si="10"/>
        <v>0</v>
      </c>
      <c r="I99" s="55"/>
      <c r="J99" s="50"/>
      <c r="K99" s="51"/>
      <c r="L99" s="62"/>
      <c r="M99" s="16"/>
      <c r="N99" s="16"/>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236" t="s">
        <v>94</v>
      </c>
      <c r="B100" s="237"/>
      <c r="C100" s="237"/>
      <c r="D100" s="237"/>
      <c r="E100" s="123" t="s">
        <v>87</v>
      </c>
      <c r="F100" s="128"/>
      <c r="G100" s="36">
        <v>1600</v>
      </c>
      <c r="H100" s="48">
        <f t="shared" si="10"/>
        <v>0</v>
      </c>
      <c r="I100" s="49"/>
      <c r="J100" s="50"/>
      <c r="K100" s="51"/>
      <c r="L100" s="62"/>
      <c r="M100" s="16"/>
      <c r="N100" s="16"/>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249" t="s">
        <v>95</v>
      </c>
      <c r="B101" s="250"/>
      <c r="C101" s="250"/>
      <c r="D101" s="250"/>
      <c r="E101" s="56" t="s">
        <v>87</v>
      </c>
      <c r="F101" s="128"/>
      <c r="G101" s="57">
        <v>1100</v>
      </c>
      <c r="H101" s="58">
        <f t="shared" si="10"/>
        <v>0</v>
      </c>
      <c r="I101" s="49"/>
      <c r="J101" s="50"/>
      <c r="K101" s="51"/>
      <c r="L101" s="62"/>
      <c r="M101" s="16"/>
      <c r="N101" s="16"/>
      <c r="O101" s="16"/>
      <c r="P101" s="16"/>
      <c r="Q101" s="16"/>
      <c r="R101" s="16"/>
      <c r="S101" s="16"/>
      <c r="T101" s="16"/>
      <c r="U101" s="16"/>
      <c r="V101" s="16"/>
      <c r="W101" s="16"/>
      <c r="X101" s="16"/>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236" t="s">
        <v>96</v>
      </c>
      <c r="B102" s="237"/>
      <c r="C102" s="237"/>
      <c r="D102" s="237"/>
      <c r="E102" s="123" t="s">
        <v>87</v>
      </c>
      <c r="F102" s="128"/>
      <c r="G102" s="36">
        <v>2700</v>
      </c>
      <c r="H102" s="48">
        <f t="shared" si="10"/>
        <v>0</v>
      </c>
      <c r="I102" s="59"/>
      <c r="J102" s="50"/>
      <c r="K102" s="51"/>
      <c r="L102" s="62"/>
      <c r="M102" s="16"/>
      <c r="N102" s="16"/>
      <c r="O102" s="16"/>
      <c r="P102" s="16"/>
      <c r="Q102" s="16"/>
      <c r="R102" s="16"/>
      <c r="S102" s="16"/>
      <c r="T102" s="16"/>
      <c r="U102" s="16"/>
      <c r="V102" s="16"/>
      <c r="W102" s="16"/>
      <c r="X102" s="16"/>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238" t="s">
        <v>97</v>
      </c>
      <c r="B103" s="239"/>
      <c r="C103" s="239"/>
      <c r="D103" s="240"/>
      <c r="E103" s="123" t="s">
        <v>87</v>
      </c>
      <c r="F103" s="128"/>
      <c r="G103" s="36">
        <v>2500</v>
      </c>
      <c r="H103" s="48">
        <f t="shared" si="10"/>
        <v>0</v>
      </c>
      <c r="I103" s="59"/>
      <c r="J103" s="50"/>
      <c r="K103" s="51"/>
      <c r="L103" s="62"/>
      <c r="M103" s="16"/>
      <c r="N103" s="16"/>
      <c r="O103" s="16"/>
      <c r="P103" s="16"/>
      <c r="Q103" s="16"/>
      <c r="R103" s="16"/>
      <c r="S103" s="16"/>
      <c r="T103" s="16"/>
      <c r="U103" s="16"/>
      <c r="V103" s="16"/>
      <c r="W103" s="16"/>
      <c r="X103" s="16"/>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236" t="s">
        <v>98</v>
      </c>
      <c r="B104" s="237"/>
      <c r="C104" s="237"/>
      <c r="D104" s="237"/>
      <c r="E104" s="123" t="s">
        <v>87</v>
      </c>
      <c r="F104" s="128"/>
      <c r="G104" s="36">
        <v>13373</v>
      </c>
      <c r="H104" s="48">
        <f t="shared" si="10"/>
        <v>0</v>
      </c>
      <c r="I104" s="59"/>
      <c r="J104" s="50"/>
      <c r="K104" s="51"/>
      <c r="L104" s="62"/>
      <c r="M104" s="16"/>
      <c r="N104" s="16"/>
      <c r="O104" s="16"/>
      <c r="P104" s="16"/>
      <c r="Q104" s="16"/>
      <c r="R104" s="16"/>
      <c r="S104" s="16"/>
      <c r="T104" s="16"/>
      <c r="U104" s="16"/>
      <c r="V104" s="16"/>
      <c r="W104" s="16"/>
      <c r="X104" s="16"/>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238" t="s">
        <v>99</v>
      </c>
      <c r="B105" s="239"/>
      <c r="C105" s="239"/>
      <c r="D105" s="240"/>
      <c r="E105" s="123" t="s">
        <v>87</v>
      </c>
      <c r="F105" s="128"/>
      <c r="G105" s="36">
        <v>800</v>
      </c>
      <c r="H105" s="48">
        <f t="shared" si="10"/>
        <v>0</v>
      </c>
      <c r="I105" s="59"/>
      <c r="J105" s="50"/>
      <c r="K105" s="51"/>
      <c r="L105" s="62"/>
      <c r="M105" s="16"/>
      <c r="N105" s="16"/>
      <c r="O105" s="16"/>
      <c r="P105" s="16"/>
      <c r="Q105" s="16"/>
      <c r="R105" s="16"/>
      <c r="S105" s="16"/>
      <c r="T105" s="16"/>
      <c r="U105" s="16"/>
      <c r="V105" s="16"/>
      <c r="W105" s="16"/>
      <c r="X105" s="16"/>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251" t="s">
        <v>100</v>
      </c>
      <c r="B106" s="252"/>
      <c r="C106" s="252"/>
      <c r="D106" s="252"/>
      <c r="E106" s="4" t="s">
        <v>87</v>
      </c>
      <c r="F106" s="128"/>
      <c r="G106" s="31">
        <v>1900</v>
      </c>
      <c r="H106" s="60">
        <f t="shared" si="10"/>
        <v>0</v>
      </c>
      <c r="I106" s="61"/>
      <c r="J106" s="50"/>
      <c r="K106" s="51"/>
      <c r="L106" s="62"/>
      <c r="M106" s="16"/>
      <c r="N106" s="16"/>
      <c r="O106" s="16"/>
      <c r="P106" s="16"/>
      <c r="Q106" s="16"/>
      <c r="R106" s="16"/>
      <c r="S106" s="16"/>
      <c r="T106" s="16"/>
      <c r="U106" s="16"/>
      <c r="V106" s="16"/>
      <c r="W106" s="16"/>
      <c r="X106" s="16"/>
      <c r="Y106" s="16"/>
      <c r="Z106" s="17"/>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row>
    <row r="107" spans="1:72" ht="15.75">
      <c r="A107" s="236" t="s">
        <v>101</v>
      </c>
      <c r="B107" s="237"/>
      <c r="C107" s="237"/>
      <c r="D107" s="237"/>
      <c r="E107" s="123" t="s">
        <v>87</v>
      </c>
      <c r="F107" s="128"/>
      <c r="G107" s="36">
        <v>2000</v>
      </c>
      <c r="H107" s="48">
        <f t="shared" si="10"/>
        <v>0</v>
      </c>
      <c r="I107" s="59"/>
      <c r="J107" s="50"/>
      <c r="K107" s="51"/>
      <c r="L107" s="62"/>
      <c r="M107" s="16"/>
      <c r="N107" s="16"/>
      <c r="O107" s="16"/>
      <c r="P107" s="16"/>
      <c r="Q107" s="16"/>
      <c r="R107" s="16"/>
      <c r="S107" s="16"/>
      <c r="T107" s="16"/>
      <c r="U107" s="16"/>
      <c r="V107" s="16"/>
      <c r="W107" s="16"/>
      <c r="X107" s="16"/>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236" t="s">
        <v>102</v>
      </c>
      <c r="B108" s="237"/>
      <c r="C108" s="237"/>
      <c r="D108" s="237"/>
      <c r="E108" s="123" t="s">
        <v>87</v>
      </c>
      <c r="F108" s="128"/>
      <c r="G108" s="36">
        <v>200</v>
      </c>
      <c r="H108" s="48">
        <f t="shared" si="10"/>
        <v>0</v>
      </c>
      <c r="I108" s="59"/>
      <c r="J108" s="50"/>
      <c r="K108" s="51"/>
      <c r="L108" s="62"/>
      <c r="M108" s="16"/>
      <c r="N108" s="16"/>
      <c r="O108" s="16"/>
      <c r="P108" s="16"/>
      <c r="Q108" s="16"/>
      <c r="R108" s="16"/>
      <c r="S108" s="16"/>
      <c r="T108" s="16"/>
      <c r="U108" s="16"/>
      <c r="V108" s="16"/>
      <c r="W108" s="16"/>
      <c r="X108" s="16"/>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238" t="s">
        <v>103</v>
      </c>
      <c r="B109" s="239"/>
      <c r="C109" s="239"/>
      <c r="D109" s="240"/>
      <c r="E109" s="123" t="s">
        <v>87</v>
      </c>
      <c r="F109" s="128"/>
      <c r="G109" s="36">
        <v>1100</v>
      </c>
      <c r="H109" s="48">
        <f t="shared" si="10"/>
        <v>0</v>
      </c>
      <c r="I109" s="59"/>
      <c r="J109" s="50"/>
      <c r="K109" s="51"/>
      <c r="L109" s="62"/>
      <c r="M109" s="16"/>
      <c r="N109" s="16"/>
      <c r="O109" s="16"/>
      <c r="P109" s="16"/>
      <c r="Q109" s="16"/>
      <c r="R109" s="16"/>
      <c r="S109" s="16"/>
      <c r="T109" s="16"/>
      <c r="U109" s="16"/>
      <c r="V109" s="16"/>
      <c r="W109" s="16"/>
      <c r="X109" s="16"/>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241" t="s">
        <v>104</v>
      </c>
      <c r="B110" s="241"/>
      <c r="C110" s="241"/>
      <c r="D110" s="241"/>
      <c r="E110" s="63" t="s">
        <v>87</v>
      </c>
      <c r="F110" s="128"/>
      <c r="G110" s="36">
        <v>2200</v>
      </c>
      <c r="H110" s="48">
        <f t="shared" si="10"/>
        <v>0</v>
      </c>
      <c r="I110" s="59"/>
      <c r="J110" s="50"/>
      <c r="K110" s="51"/>
      <c r="L110" s="62"/>
      <c r="M110" s="16"/>
      <c r="N110" s="16"/>
      <c r="O110" s="16"/>
      <c r="P110" s="16"/>
      <c r="Q110" s="16"/>
      <c r="R110" s="16"/>
      <c r="S110" s="16"/>
      <c r="T110" s="16"/>
      <c r="U110" s="16"/>
      <c r="V110" s="16"/>
      <c r="W110" s="16"/>
      <c r="X110" s="16"/>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242" t="s">
        <v>105</v>
      </c>
      <c r="B111" s="243"/>
      <c r="C111" s="243"/>
      <c r="D111" s="244"/>
      <c r="E111" s="4" t="s">
        <v>87</v>
      </c>
      <c r="F111" s="128"/>
      <c r="G111" s="31">
        <v>1420</v>
      </c>
      <c r="H111" s="60">
        <f t="shared" si="10"/>
        <v>0</v>
      </c>
      <c r="I111" s="64"/>
      <c r="J111" s="50"/>
      <c r="K111" s="51"/>
      <c r="L111" s="62"/>
      <c r="M111" s="16"/>
      <c r="N111" s="16"/>
      <c r="O111" s="16"/>
      <c r="P111" s="16"/>
      <c r="Q111" s="16"/>
      <c r="R111" s="16"/>
      <c r="S111" s="16"/>
      <c r="T111" s="16"/>
      <c r="U111" s="16"/>
      <c r="V111" s="16"/>
      <c r="W111" s="16"/>
      <c r="X111" s="16"/>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6.5" thickBot="1">
      <c r="A112" s="236" t="s">
        <v>106</v>
      </c>
      <c r="B112" s="237"/>
      <c r="C112" s="237"/>
      <c r="D112" s="237"/>
      <c r="E112" s="123" t="s">
        <v>87</v>
      </c>
      <c r="F112" s="128"/>
      <c r="G112" s="36">
        <v>383.5</v>
      </c>
      <c r="H112" s="99">
        <f>(F112*G112)</f>
        <v>0</v>
      </c>
      <c r="I112" s="65"/>
      <c r="J112" s="66"/>
      <c r="K112" s="67"/>
      <c r="L112" s="62"/>
      <c r="M112" s="16"/>
      <c r="N112" s="16"/>
      <c r="O112" s="16"/>
      <c r="P112" s="16"/>
      <c r="Q112" s="16"/>
      <c r="R112" s="16"/>
      <c r="S112" s="16"/>
      <c r="T112" s="16"/>
      <c r="U112" s="16"/>
      <c r="V112" s="16"/>
      <c r="W112" s="16"/>
      <c r="X112" s="16"/>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6.5" thickBot="1">
      <c r="A113" s="16"/>
      <c r="B113" s="16"/>
      <c r="C113" s="16"/>
      <c r="D113" s="16"/>
      <c r="E113" s="16"/>
      <c r="F113" s="18"/>
      <c r="G113" s="125" t="s">
        <v>107</v>
      </c>
      <c r="H113" s="110">
        <f>SUM(H93:H112)</f>
        <v>0</v>
      </c>
      <c r="I113" s="68"/>
      <c r="J113" s="69"/>
      <c r="K113" s="70"/>
      <c r="L113" s="135"/>
      <c r="M113" s="7"/>
      <c r="N113" s="7"/>
      <c r="O113" s="16"/>
      <c r="P113" s="16"/>
      <c r="Q113" s="16"/>
      <c r="R113" s="16"/>
      <c r="S113" s="16"/>
      <c r="T113" s="16"/>
      <c r="U113" s="16"/>
      <c r="V113" s="16"/>
      <c r="W113" s="16"/>
      <c r="X113" s="16"/>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6"/>
      <c r="B114" s="16"/>
      <c r="C114" s="16"/>
      <c r="D114" s="16"/>
      <c r="E114" s="16"/>
      <c r="F114" s="7"/>
      <c r="G114" s="38"/>
      <c r="H114" s="22"/>
      <c r="I114" s="71"/>
      <c r="J114" s="18"/>
      <c r="K114" s="137"/>
      <c r="L114" s="136"/>
      <c r="M114" s="7"/>
      <c r="N114" s="7"/>
      <c r="O114" s="16"/>
      <c r="P114" s="16"/>
      <c r="Q114" s="16"/>
      <c r="R114" s="16"/>
      <c r="S114" s="16"/>
      <c r="T114" s="16"/>
      <c r="U114" s="16"/>
      <c r="V114" s="16"/>
      <c r="W114" s="16"/>
      <c r="X114" s="16"/>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6"/>
      <c r="B115" s="16"/>
      <c r="C115" s="16"/>
      <c r="D115" s="16"/>
      <c r="E115" s="138">
        <v>0</v>
      </c>
      <c r="F115" s="7"/>
      <c r="G115" s="38"/>
      <c r="H115" s="142">
        <f>+E115</f>
        <v>0</v>
      </c>
      <c r="I115" s="245" t="s">
        <v>130</v>
      </c>
      <c r="J115" s="230" t="s">
        <v>108</v>
      </c>
      <c r="K115" s="232"/>
      <c r="L115" s="16"/>
      <c r="M115" s="7"/>
      <c r="N115" s="233"/>
      <c r="O115" s="16"/>
      <c r="P115" s="16"/>
      <c r="Q115" s="16"/>
      <c r="R115" s="16"/>
      <c r="S115" s="16"/>
      <c r="T115" s="16"/>
      <c r="U115" s="16"/>
      <c r="V115" s="16"/>
      <c r="W115" s="16"/>
      <c r="X115" s="16"/>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6"/>
      <c r="B116" s="16"/>
      <c r="C116" s="16"/>
      <c r="D116" s="16"/>
      <c r="E116" s="16"/>
      <c r="F116" s="234" t="s">
        <v>109</v>
      </c>
      <c r="G116" s="235"/>
      <c r="H116" s="73">
        <f>H90+H113</f>
        <v>145411.60999999999</v>
      </c>
      <c r="I116" s="246"/>
      <c r="J116" s="231"/>
      <c r="K116" s="232"/>
      <c r="L116" s="16"/>
      <c r="M116" s="7"/>
      <c r="N116" s="233"/>
      <c r="O116" s="16"/>
      <c r="P116" s="16"/>
      <c r="Q116" s="16"/>
      <c r="R116" s="16"/>
      <c r="S116" s="16"/>
      <c r="T116" s="16"/>
      <c r="U116" s="16"/>
      <c r="V116" s="16"/>
      <c r="W116" s="16"/>
      <c r="X116" s="16"/>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6"/>
      <c r="B117" s="16">
        <f>1.13*1.15</f>
        <v>1.2994999999999999</v>
      </c>
      <c r="C117" s="16"/>
      <c r="D117" s="16" t="s">
        <v>173</v>
      </c>
      <c r="E117" s="27"/>
      <c r="F117" s="74" t="s">
        <v>110</v>
      </c>
      <c r="G117" s="172">
        <v>1.1000000000000001</v>
      </c>
      <c r="H117" s="116">
        <f>H116*G117-H116</f>
        <v>14541.161000000022</v>
      </c>
      <c r="I117" s="115">
        <f>+(H124-K123)*0.23</f>
        <v>-14808.157916239992</v>
      </c>
      <c r="J117" s="117">
        <f>H117-M123</f>
        <v>44029.145822000006</v>
      </c>
      <c r="K117" s="9"/>
      <c r="L117" s="9"/>
      <c r="M117" s="9"/>
      <c r="N117" s="126" t="s">
        <v>171</v>
      </c>
      <c r="O117" s="126"/>
      <c r="P117" s="16"/>
      <c r="Q117" s="16"/>
      <c r="R117" s="16"/>
      <c r="S117" s="16"/>
      <c r="T117" s="16"/>
      <c r="U117" s="16"/>
      <c r="V117" s="16"/>
      <c r="W117" s="16"/>
      <c r="X117" s="16"/>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6"/>
      <c r="B118" s="16"/>
      <c r="C118" s="16"/>
      <c r="D118" s="16"/>
      <c r="E118" s="27"/>
      <c r="F118" s="77" t="s">
        <v>111</v>
      </c>
      <c r="G118" s="78"/>
      <c r="H118" s="13">
        <f>H116+H117</f>
        <v>159952.77100000001</v>
      </c>
      <c r="I118" s="20"/>
      <c r="J118" s="79"/>
      <c r="K118" s="22"/>
      <c r="L118" s="22"/>
      <c r="M118" s="7"/>
      <c r="N118" s="126"/>
      <c r="O118" s="126"/>
      <c r="P118" s="16"/>
      <c r="Q118" s="16"/>
      <c r="R118" s="16"/>
      <c r="S118" s="16"/>
      <c r="T118" s="16"/>
      <c r="U118" s="16"/>
      <c r="V118" s="16"/>
      <c r="W118" s="16"/>
      <c r="X118" s="16"/>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A119" s="16"/>
      <c r="B119" s="16"/>
      <c r="C119" s="16"/>
      <c r="D119" s="16"/>
      <c r="E119" s="27"/>
      <c r="F119" s="124" t="s">
        <v>113</v>
      </c>
      <c r="G119" s="82">
        <v>0.06</v>
      </c>
      <c r="H119" s="13">
        <f>H118*G119</f>
        <v>9597.16626</v>
      </c>
      <c r="I119" s="83"/>
      <c r="J119" s="80"/>
      <c r="K119" s="81" t="s">
        <v>112</v>
      </c>
      <c r="L119" s="111" t="s">
        <v>131</v>
      </c>
      <c r="M119" s="7"/>
      <c r="N119" s="135"/>
      <c r="O119" s="16"/>
      <c r="P119" s="16"/>
      <c r="Q119" s="16"/>
      <c r="R119" s="16"/>
      <c r="S119" s="16"/>
      <c r="T119" s="16"/>
      <c r="U119" s="16"/>
      <c r="V119" s="16"/>
      <c r="W119" s="16"/>
      <c r="X119" s="16"/>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A120" s="16"/>
      <c r="B120" s="16"/>
      <c r="C120" s="16"/>
      <c r="D120" s="16"/>
      <c r="E120" s="27"/>
      <c r="F120" s="4" t="s">
        <v>115</v>
      </c>
      <c r="G120" s="77"/>
      <c r="H120" s="13">
        <f>H118+H119</f>
        <v>169549.93726000001</v>
      </c>
      <c r="I120" s="80"/>
      <c r="J120" s="80" t="s">
        <v>114</v>
      </c>
      <c r="K120" s="6">
        <f>+H30</f>
        <v>122431.61</v>
      </c>
      <c r="L120" s="112"/>
      <c r="M120" s="135"/>
      <c r="N120" s="7"/>
      <c r="O120" s="16"/>
      <c r="P120" s="16"/>
      <c r="Q120" s="16"/>
      <c r="R120" s="16"/>
      <c r="S120" s="16"/>
      <c r="T120" s="16"/>
      <c r="U120" s="16"/>
      <c r="V120" s="16"/>
      <c r="W120" s="16"/>
      <c r="X120" s="16"/>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row r="121" spans="1:72" ht="15.75">
      <c r="A121" s="16"/>
      <c r="B121" s="16"/>
      <c r="C121" s="16"/>
      <c r="D121" s="16"/>
      <c r="E121" s="170">
        <v>0.27500000000000002</v>
      </c>
      <c r="F121" s="124" t="s">
        <v>117</v>
      </c>
      <c r="G121" s="82">
        <v>0.2</v>
      </c>
      <c r="H121" s="13">
        <f>H120*G121</f>
        <v>33909.987452000001</v>
      </c>
      <c r="I121" s="80"/>
      <c r="J121" s="80" t="s">
        <v>116</v>
      </c>
      <c r="K121" s="6">
        <f>H58</f>
        <v>0</v>
      </c>
      <c r="L121" s="112"/>
      <c r="M121" s="135"/>
      <c r="N121" s="7"/>
      <c r="O121" s="16"/>
      <c r="P121" s="16"/>
      <c r="Q121" s="16"/>
      <c r="R121" s="16"/>
      <c r="S121" s="16"/>
      <c r="T121" s="16"/>
      <c r="U121" s="16"/>
      <c r="V121" s="16"/>
      <c r="W121" s="16"/>
      <c r="X121" s="16"/>
      <c r="Y121" s="1"/>
      <c r="Z121" s="120"/>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row>
    <row r="122" spans="1:72" ht="15.75">
      <c r="A122" s="16"/>
      <c r="B122" s="16"/>
      <c r="C122" s="16"/>
      <c r="D122" s="16"/>
      <c r="E122" s="16"/>
      <c r="F122" s="124" t="s">
        <v>119</v>
      </c>
      <c r="G122" s="74"/>
      <c r="H122" s="85">
        <f>H120+H121</f>
        <v>203459.92471200001</v>
      </c>
      <c r="I122" s="13"/>
      <c r="J122" s="80" t="s">
        <v>118</v>
      </c>
      <c r="K122" s="6">
        <f>H90-H60</f>
        <v>145411.60999999999</v>
      </c>
      <c r="L122" s="112"/>
      <c r="M122" s="84" t="s">
        <v>127</v>
      </c>
      <c r="N122" s="7"/>
      <c r="O122" s="16"/>
      <c r="P122" s="16"/>
      <c r="Q122" s="16"/>
      <c r="R122" s="16"/>
      <c r="S122" s="16"/>
      <c r="T122" s="16"/>
      <c r="U122" s="16"/>
      <c r="V122" s="16"/>
      <c r="W122" s="16"/>
      <c r="X122" s="16"/>
      <c r="Y122" s="1"/>
      <c r="Z122" s="120"/>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row>
    <row r="123" spans="1:72" ht="15.75">
      <c r="A123" s="16"/>
      <c r="B123" s="16"/>
      <c r="C123" s="16"/>
      <c r="D123" s="16"/>
      <c r="E123" s="16"/>
      <c r="F123" s="124"/>
      <c r="G123" s="87"/>
      <c r="H123" s="13"/>
      <c r="I123" s="88" t="s">
        <v>120</v>
      </c>
      <c r="J123" s="86" t="s">
        <v>56</v>
      </c>
      <c r="K123" s="6">
        <f>SUM(K120:K122)</f>
        <v>267843.21999999997</v>
      </c>
      <c r="L123" s="113">
        <f>H122-H121</f>
        <v>169549.93726000001</v>
      </c>
      <c r="M123" s="114">
        <f>+(L123-K123)*0.3</f>
        <v>-29487.984821999988</v>
      </c>
      <c r="N123" s="7"/>
      <c r="O123" s="16"/>
      <c r="P123" s="16"/>
      <c r="Q123" s="16"/>
      <c r="R123" s="16"/>
      <c r="S123" s="16"/>
      <c r="T123" s="16"/>
      <c r="U123" s="16"/>
      <c r="V123" s="16"/>
      <c r="W123" s="16"/>
      <c r="X123" s="16"/>
      <c r="Y123" s="1"/>
      <c r="Z123" s="120"/>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row>
    <row r="124" spans="1:72" ht="15.75">
      <c r="A124" s="16"/>
      <c r="B124" s="16" t="s">
        <v>121</v>
      </c>
      <c r="C124" s="16"/>
      <c r="D124" s="16"/>
      <c r="E124" s="16"/>
      <c r="F124" s="124" t="s">
        <v>126</v>
      </c>
      <c r="G124" s="90"/>
      <c r="H124" s="98">
        <f>H122+H123</f>
        <v>203459.92471200001</v>
      </c>
      <c r="I124" s="13"/>
      <c r="J124" s="89">
        <f>H122/H116</f>
        <v>1.3992000000000002</v>
      </c>
      <c r="K124" s="7"/>
      <c r="L124" s="7"/>
      <c r="M124" s="23"/>
      <c r="N124" s="7"/>
      <c r="O124" s="16"/>
      <c r="P124" s="16"/>
      <c r="Q124" s="16"/>
      <c r="R124" s="16"/>
      <c r="S124" s="16"/>
      <c r="T124" s="16"/>
      <c r="U124" s="16"/>
      <c r="V124" s="16"/>
      <c r="W124" s="16"/>
      <c r="X124" s="16"/>
      <c r="Y124" s="1"/>
      <c r="Z124" s="120"/>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row>
    <row r="125" spans="1:72" ht="15.75">
      <c r="A125" s="16"/>
      <c r="B125" s="139" t="s">
        <v>172</v>
      </c>
      <c r="C125" s="139" t="s">
        <v>123</v>
      </c>
      <c r="D125" s="140" t="s">
        <v>124</v>
      </c>
      <c r="E125" s="132"/>
      <c r="F125" s="7"/>
      <c r="G125" s="92"/>
      <c r="H125" s="9"/>
      <c r="I125" s="7"/>
      <c r="J125" s="7"/>
      <c r="K125" s="7"/>
      <c r="L125" s="7"/>
      <c r="M125" s="9"/>
      <c r="N125" s="91"/>
      <c r="O125" s="16"/>
      <c r="P125" s="16"/>
      <c r="Q125" s="16"/>
      <c r="R125" s="16"/>
      <c r="S125" s="16"/>
      <c r="T125" s="16"/>
      <c r="U125" s="16"/>
      <c r="V125" s="16"/>
      <c r="W125" s="16"/>
      <c r="X125" s="16"/>
      <c r="Y125" s="1"/>
      <c r="Z125" s="120"/>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row>
    <row r="126" spans="1:72" ht="15.75">
      <c r="A126" s="16"/>
      <c r="B126" s="141">
        <v>0.27500000000000002</v>
      </c>
      <c r="C126" s="141">
        <v>0.05</v>
      </c>
      <c r="D126" s="171">
        <f>1.275*1.05</f>
        <v>1.3387499999999999</v>
      </c>
      <c r="E126" s="16"/>
      <c r="F126" s="92"/>
      <c r="G126" s="93"/>
      <c r="H126" s="9"/>
      <c r="I126" s="7"/>
      <c r="J126" s="7"/>
      <c r="K126" s="7"/>
      <c r="L126" s="7"/>
      <c r="M126" s="9"/>
      <c r="N126" s="7"/>
      <c r="O126" s="16"/>
      <c r="P126" s="16"/>
      <c r="Q126" s="16"/>
      <c r="R126" s="16"/>
      <c r="S126" s="16"/>
      <c r="T126" s="16"/>
      <c r="U126" s="16"/>
      <c r="V126" s="16"/>
      <c r="W126" s="16"/>
      <c r="X126" s="16"/>
      <c r="Y126" s="1"/>
      <c r="Z126" s="120"/>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row>
    <row r="127" spans="1:72" ht="15.75">
      <c r="A127" s="16"/>
      <c r="B127" s="16"/>
      <c r="C127" s="16"/>
      <c r="D127" s="170">
        <v>0.33879999999999999</v>
      </c>
      <c r="E127" s="16"/>
      <c r="F127" s="23"/>
      <c r="G127" s="94"/>
      <c r="H127" s="93"/>
      <c r="I127" s="27"/>
      <c r="J127" s="7"/>
      <c r="K127" s="7"/>
      <c r="L127" s="7"/>
      <c r="M127" s="7"/>
      <c r="N127" s="7"/>
      <c r="O127" s="16"/>
      <c r="P127" s="16"/>
      <c r="Q127" s="16"/>
      <c r="R127" s="16"/>
      <c r="S127" s="16"/>
      <c r="T127" s="16"/>
      <c r="U127" s="16"/>
      <c r="V127" s="16"/>
      <c r="W127" s="16"/>
      <c r="X127" s="16"/>
      <c r="Y127" s="1"/>
      <c r="Z127" s="120"/>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row>
    <row r="128" spans="1:72" ht="15.75">
      <c r="A128" s="1"/>
      <c r="B128" s="1"/>
      <c r="C128" s="1"/>
      <c r="D128" s="1"/>
      <c r="E128" s="1"/>
      <c r="F128" s="23"/>
      <c r="G128" s="94"/>
      <c r="H128" s="93"/>
      <c r="I128" s="95"/>
      <c r="J128" s="18"/>
      <c r="K128" s="18"/>
      <c r="L128" s="18"/>
      <c r="M128" s="18"/>
      <c r="N128" s="18"/>
      <c r="O128" s="1"/>
      <c r="P128" s="1"/>
      <c r="Q128" s="1"/>
      <c r="R128" s="1"/>
      <c r="S128" s="1"/>
      <c r="T128" s="1"/>
      <c r="U128" s="1"/>
      <c r="V128" s="1"/>
      <c r="W128" s="1"/>
      <c r="X128" s="1"/>
      <c r="Y128" s="1"/>
      <c r="Z128" s="120"/>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row>
    <row r="129" spans="1:72" ht="15.75">
      <c r="A129" s="1"/>
      <c r="B129" s="1"/>
      <c r="C129" s="1"/>
      <c r="D129" s="1"/>
      <c r="E129" s="1"/>
      <c r="F129" s="23"/>
      <c r="G129" s="76"/>
      <c r="H129" s="76"/>
      <c r="I129" s="18"/>
      <c r="J129" s="18"/>
      <c r="K129" s="18"/>
      <c r="L129" s="18"/>
      <c r="M129" s="18"/>
      <c r="N129" s="18"/>
      <c r="O129" s="1"/>
      <c r="P129" s="1"/>
      <c r="Q129" s="1"/>
      <c r="R129" s="1"/>
      <c r="S129" s="1"/>
      <c r="T129" s="1"/>
      <c r="U129" s="1"/>
      <c r="V129" s="1"/>
      <c r="W129" s="1"/>
      <c r="X129" s="1"/>
      <c r="Y129" s="1"/>
      <c r="Z129" s="120"/>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row>
    <row r="130" spans="1:72" ht="15.75">
      <c r="A130" s="1"/>
      <c r="B130" s="1"/>
      <c r="C130" s="1"/>
      <c r="D130" s="1"/>
      <c r="E130" s="1"/>
      <c r="F130" s="23"/>
      <c r="G130" s="5"/>
      <c r="H130" s="1"/>
      <c r="I130" s="1"/>
      <c r="J130" s="18"/>
      <c r="K130" s="18"/>
      <c r="L130" s="18"/>
      <c r="M130" s="18"/>
      <c r="N130" s="18"/>
      <c r="O130" s="1"/>
      <c r="P130" s="1"/>
      <c r="Q130" s="1"/>
      <c r="R130" s="1"/>
      <c r="S130" s="1"/>
      <c r="T130" s="1"/>
      <c r="U130" s="1"/>
      <c r="V130" s="1"/>
      <c r="W130" s="1"/>
      <c r="X130" s="1"/>
      <c r="Y130" s="1"/>
      <c r="Z130" s="120"/>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row>
    <row r="131" spans="1:72" ht="15.75">
      <c r="A131" s="1"/>
      <c r="B131" s="1"/>
      <c r="C131" s="1"/>
      <c r="D131" s="1"/>
      <c r="E131" s="1"/>
      <c r="F131" s="1"/>
      <c r="G131" s="18"/>
      <c r="H131" s="41"/>
      <c r="I131" s="1"/>
      <c r="J131" s="1"/>
      <c r="K131" s="1"/>
      <c r="L131" s="1"/>
      <c r="M131" s="1"/>
      <c r="N131" s="1"/>
      <c r="O131" s="1"/>
      <c r="P131" s="1"/>
      <c r="Q131" s="1"/>
      <c r="R131" s="1"/>
      <c r="S131" s="1"/>
      <c r="T131" s="1"/>
      <c r="U131" s="1"/>
      <c r="V131" s="1"/>
      <c r="W131" s="1"/>
      <c r="X131" s="1"/>
      <c r="Y131" s="1"/>
      <c r="Z131" s="120"/>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row>
    <row r="132" spans="1:72" ht="15.75">
      <c r="A132" s="1"/>
      <c r="B132" s="1"/>
      <c r="C132" s="96"/>
      <c r="D132" s="1"/>
      <c r="E132" s="1"/>
      <c r="F132" s="1"/>
      <c r="G132" s="1"/>
      <c r="H132" s="1"/>
      <c r="I132" s="1"/>
      <c r="J132" s="1"/>
      <c r="K132" s="1"/>
      <c r="L132" s="1"/>
      <c r="M132" s="1"/>
      <c r="N132" s="1"/>
      <c r="O132" s="1"/>
      <c r="P132" s="1"/>
      <c r="Q132" s="1"/>
      <c r="R132" s="1"/>
      <c r="S132" s="1"/>
      <c r="T132" s="1"/>
      <c r="U132" s="1"/>
      <c r="V132" s="1"/>
      <c r="W132" s="1"/>
      <c r="X132" s="1"/>
      <c r="Y132" s="1"/>
      <c r="Z132" s="120"/>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row>
    <row r="133" spans="1:72" ht="15.75">
      <c r="A133" s="1"/>
      <c r="B133" s="1"/>
      <c r="C133" s="96"/>
      <c r="D133" s="1"/>
      <c r="E133" s="1"/>
      <c r="F133" s="1"/>
      <c r="G133" s="18"/>
      <c r="H133" s="41"/>
      <c r="I133" s="1"/>
      <c r="J133" s="1"/>
      <c r="K133" s="1"/>
      <c r="L133" s="1"/>
      <c r="M133" s="1"/>
      <c r="N133" s="1"/>
      <c r="O133" s="1"/>
      <c r="P133" s="1"/>
      <c r="Q133" s="1"/>
      <c r="R133" s="1"/>
      <c r="S133" s="1"/>
      <c r="T133" s="1"/>
      <c r="U133" s="1"/>
      <c r="V133" s="1"/>
      <c r="W133" s="1"/>
      <c r="X133" s="1"/>
      <c r="Y133" s="1"/>
      <c r="Z133" s="120"/>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row>
    <row r="134" spans="1:72" ht="15.75">
      <c r="A134" s="1"/>
      <c r="B134" s="1"/>
      <c r="C134" s="96"/>
      <c r="D134" s="1"/>
      <c r="E134" s="1"/>
      <c r="F134" s="1"/>
      <c r="G134" s="1"/>
      <c r="H134" s="1"/>
      <c r="I134" s="1"/>
      <c r="J134" s="1"/>
      <c r="K134" s="1"/>
      <c r="L134" s="1"/>
      <c r="M134" s="1"/>
      <c r="N134" s="1"/>
      <c r="O134" s="1"/>
      <c r="P134" s="1"/>
      <c r="Q134" s="1"/>
      <c r="R134" s="1"/>
      <c r="S134" s="1"/>
      <c r="T134" s="1"/>
      <c r="U134" s="1"/>
      <c r="V134" s="1"/>
      <c r="W134" s="1"/>
      <c r="X134" s="1"/>
      <c r="Y134" s="1"/>
      <c r="Z134" s="120"/>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row>
    <row r="135" spans="1:72" ht="15.75">
      <c r="A135" s="1"/>
      <c r="B135" s="1"/>
      <c r="C135" s="96"/>
      <c r="D135" s="1"/>
      <c r="E135" s="1"/>
      <c r="F135" s="1"/>
      <c r="G135" s="1"/>
      <c r="H135" s="1"/>
      <c r="I135" s="1"/>
      <c r="J135" s="1"/>
      <c r="K135" s="1"/>
      <c r="L135" s="1"/>
      <c r="M135" s="1"/>
      <c r="N135" s="1"/>
      <c r="O135" s="1"/>
      <c r="P135" s="1"/>
      <c r="Q135" s="1"/>
      <c r="R135" s="1"/>
      <c r="S135" s="1"/>
      <c r="T135" s="1"/>
      <c r="U135" s="1"/>
      <c r="V135" s="1"/>
      <c r="W135" s="1"/>
      <c r="X135" s="1"/>
      <c r="Y135" s="1"/>
      <c r="Z135" s="120"/>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row>
    <row r="136" spans="1:72" ht="15.75">
      <c r="A136" s="1"/>
      <c r="B136" s="1"/>
      <c r="C136" s="40"/>
      <c r="D136" s="96"/>
      <c r="E136" s="96"/>
      <c r="F136" s="1"/>
      <c r="G136" s="1"/>
      <c r="H136" s="1"/>
      <c r="I136" s="1"/>
      <c r="J136" s="1"/>
      <c r="K136" s="1"/>
      <c r="L136" s="1"/>
      <c r="M136" s="1"/>
      <c r="N136" s="1"/>
      <c r="O136" s="1"/>
      <c r="P136" s="1"/>
      <c r="Q136" s="1"/>
      <c r="R136" s="1"/>
      <c r="S136" s="1"/>
      <c r="T136" s="1"/>
      <c r="U136" s="1"/>
      <c r="V136" s="1"/>
      <c r="W136" s="1"/>
      <c r="X136" s="1"/>
      <c r="Y136" s="1"/>
      <c r="Z136" s="120"/>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row>
    <row r="137" spans="1:72" ht="15.75">
      <c r="A137" s="1"/>
      <c r="B137" s="96"/>
      <c r="C137" s="1"/>
      <c r="D137" s="1"/>
      <c r="E137" s="1"/>
      <c r="F137" s="1"/>
      <c r="G137" s="1"/>
      <c r="H137" s="1"/>
      <c r="I137" s="1"/>
      <c r="J137" s="1"/>
      <c r="K137" s="1"/>
      <c r="L137" s="1"/>
      <c r="M137" s="1"/>
      <c r="N137" s="1"/>
      <c r="O137" s="1"/>
      <c r="P137" s="1"/>
      <c r="Q137" s="1"/>
      <c r="R137" s="1"/>
      <c r="S137" s="1"/>
      <c r="T137" s="1"/>
      <c r="U137" s="1"/>
      <c r="V137" s="1"/>
      <c r="W137" s="1"/>
      <c r="X137" s="1"/>
      <c r="Y137" s="1"/>
      <c r="Z137" s="120"/>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row>
    <row r="138" spans="1:72" ht="15.75">
      <c r="A138" s="1"/>
      <c r="B138" s="96"/>
      <c r="C138" s="1"/>
      <c r="D138" s="1"/>
      <c r="E138" s="1"/>
      <c r="F138" s="1"/>
      <c r="G138" s="1"/>
      <c r="H138" s="1"/>
      <c r="I138" s="1"/>
      <c r="J138" s="1"/>
      <c r="K138" s="1"/>
      <c r="L138" s="1"/>
      <c r="M138" s="1"/>
      <c r="N138" s="1"/>
      <c r="O138" s="1"/>
      <c r="P138" s="1"/>
      <c r="Q138" s="1"/>
      <c r="R138" s="1"/>
      <c r="S138" s="1"/>
      <c r="T138" s="1"/>
      <c r="U138" s="1"/>
      <c r="V138" s="1"/>
      <c r="W138" s="1"/>
      <c r="X138" s="1"/>
      <c r="Y138" s="1"/>
      <c r="Z138" s="120"/>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row>
    <row r="139" spans="1:72" ht="15.75">
      <c r="A139" s="1"/>
      <c r="B139" s="96"/>
      <c r="C139" s="96"/>
      <c r="D139" s="96"/>
      <c r="E139" s="96"/>
      <c r="F139" s="1"/>
      <c r="G139" s="1"/>
      <c r="H139" s="1"/>
      <c r="I139" s="1"/>
      <c r="J139" s="1"/>
      <c r="K139" s="1"/>
      <c r="L139" s="1"/>
      <c r="M139" s="1"/>
      <c r="N139" s="1"/>
      <c r="O139" s="1"/>
      <c r="P139" s="1"/>
      <c r="Q139" s="1"/>
      <c r="R139" s="1"/>
      <c r="S139" s="1"/>
      <c r="T139" s="1"/>
      <c r="U139" s="1"/>
      <c r="V139" s="1"/>
      <c r="W139" s="1"/>
      <c r="X139" s="1"/>
      <c r="Y139" s="1"/>
      <c r="Z139" s="120"/>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row>
    <row r="140" spans="1:72" ht="15.75">
      <c r="A140" s="1"/>
      <c r="B140" s="1"/>
      <c r="C140" s="1"/>
      <c r="D140" s="1"/>
      <c r="E140" s="1"/>
      <c r="F140" s="96"/>
      <c r="G140" s="72"/>
      <c r="H140" s="1"/>
      <c r="I140" s="1"/>
      <c r="J140" s="1"/>
      <c r="K140" s="1"/>
      <c r="L140" s="1"/>
      <c r="M140" s="1"/>
      <c r="N140" s="1"/>
      <c r="O140" s="1"/>
      <c r="P140" s="1"/>
      <c r="Q140" s="1"/>
      <c r="R140" s="1"/>
      <c r="S140" s="1"/>
      <c r="T140" s="1"/>
      <c r="U140" s="1"/>
      <c r="V140" s="1"/>
      <c r="W140" s="1"/>
      <c r="X140" s="1"/>
      <c r="Y140" s="1"/>
      <c r="Z140" s="120"/>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row>
    <row r="141" spans="1:72" ht="15.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20"/>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row>
    <row r="142" spans="1:72" ht="15.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20"/>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row>
    <row r="143" spans="1:72" ht="15.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20"/>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row>
    <row r="144" spans="1:72" ht="15.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20"/>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row>
    <row r="145" spans="1:72" ht="15.75">
      <c r="A145" s="1"/>
      <c r="B145" s="1"/>
      <c r="C145" s="1"/>
      <c r="D145" s="1"/>
      <c r="E145" s="1"/>
      <c r="F145" s="1"/>
      <c r="G145" s="1"/>
      <c r="H145" s="1"/>
      <c r="I145" s="1"/>
      <c r="J145" s="1"/>
      <c r="K145" s="1"/>
      <c r="L145" s="1"/>
      <c r="O145" s="1"/>
      <c r="P145" s="1"/>
      <c r="Q145" s="1"/>
      <c r="R145" s="1"/>
      <c r="S145" s="1"/>
      <c r="T145" s="1"/>
      <c r="U145" s="1"/>
      <c r="V145" s="1"/>
      <c r="W145" s="1"/>
      <c r="X145" s="1"/>
      <c r="Y145" s="1"/>
      <c r="Z145" s="120"/>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row>
    <row r="146" spans="1:72" ht="15.75">
      <c r="F146" s="1"/>
      <c r="G146" s="1"/>
      <c r="H146" s="1"/>
      <c r="I146" s="1"/>
      <c r="J146" s="1"/>
      <c r="K146" s="1"/>
      <c r="L146" s="1"/>
      <c r="O146" s="1"/>
      <c r="P146" s="1"/>
      <c r="Q146" s="1"/>
      <c r="R146" s="1"/>
      <c r="S146" s="1"/>
      <c r="T146" s="1"/>
      <c r="U146" s="1"/>
      <c r="V146" s="1"/>
      <c r="W146" s="1"/>
      <c r="X146" s="1"/>
      <c r="Y146" s="1"/>
      <c r="Z146" s="120"/>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row>
    <row r="147" spans="1:72" ht="15.75">
      <c r="J147" s="1"/>
      <c r="K147" s="1"/>
      <c r="L147" s="1"/>
      <c r="M147" s="1"/>
      <c r="N147" s="1"/>
      <c r="O147" s="1"/>
      <c r="P147" s="1"/>
      <c r="Q147" s="1"/>
      <c r="R147" s="1"/>
      <c r="S147" s="1"/>
      <c r="T147" s="1"/>
      <c r="U147" s="1"/>
      <c r="V147" s="1"/>
      <c r="W147" s="1"/>
      <c r="X147" s="1"/>
      <c r="Y147" s="1"/>
      <c r="Z147" s="120"/>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row>
  </sheetData>
  <mergeCells count="103">
    <mergeCell ref="A10:D10"/>
    <mergeCell ref="A11:D11"/>
    <mergeCell ref="A12:D12"/>
    <mergeCell ref="A13:D13"/>
    <mergeCell ref="A14:D14"/>
    <mergeCell ref="A15:D15"/>
    <mergeCell ref="A1:H1"/>
    <mergeCell ref="A2:H2"/>
    <mergeCell ref="B5:J5"/>
    <mergeCell ref="A8:D8"/>
    <mergeCell ref="J8:M8"/>
    <mergeCell ref="A9:D9"/>
    <mergeCell ref="A22:D22"/>
    <mergeCell ref="A23:D23"/>
    <mergeCell ref="A24:D24"/>
    <mergeCell ref="A25:D25"/>
    <mergeCell ref="L25:Q28"/>
    <mergeCell ref="A26:D26"/>
    <mergeCell ref="A27:D27"/>
    <mergeCell ref="A28:D28"/>
    <mergeCell ref="A16:D16"/>
    <mergeCell ref="A17:D17"/>
    <mergeCell ref="A18:D18"/>
    <mergeCell ref="A19:D19"/>
    <mergeCell ref="A20:D20"/>
    <mergeCell ref="A21:D21"/>
    <mergeCell ref="A36:D36"/>
    <mergeCell ref="A37:D37"/>
    <mergeCell ref="A38:D38"/>
    <mergeCell ref="A39:D39"/>
    <mergeCell ref="A40:D40"/>
    <mergeCell ref="A41:D41"/>
    <mergeCell ref="A29:D29"/>
    <mergeCell ref="O32:U32"/>
    <mergeCell ref="V32:X32"/>
    <mergeCell ref="A33:D33"/>
    <mergeCell ref="A34:D34"/>
    <mergeCell ref="A35:D35"/>
    <mergeCell ref="A48:D48"/>
    <mergeCell ref="A49:D49"/>
    <mergeCell ref="A51:D51"/>
    <mergeCell ref="A52:D52"/>
    <mergeCell ref="A53:D53"/>
    <mergeCell ref="A54:D54"/>
    <mergeCell ref="A42:D42"/>
    <mergeCell ref="A43:D43"/>
    <mergeCell ref="A44:D44"/>
    <mergeCell ref="A45:D45"/>
    <mergeCell ref="A46:D46"/>
    <mergeCell ref="A47:D47"/>
    <mergeCell ref="A64:D64"/>
    <mergeCell ref="A65:D65"/>
    <mergeCell ref="A66:D66"/>
    <mergeCell ref="A67:D67"/>
    <mergeCell ref="A68:D68"/>
    <mergeCell ref="A69:D69"/>
    <mergeCell ref="A55:D55"/>
    <mergeCell ref="A56:D56"/>
    <mergeCell ref="A59:D59"/>
    <mergeCell ref="A61:D61"/>
    <mergeCell ref="A62:D62"/>
    <mergeCell ref="A63:D63"/>
    <mergeCell ref="J82:K82"/>
    <mergeCell ref="A83:D83"/>
    <mergeCell ref="A84:D84"/>
    <mergeCell ref="A71:B71"/>
    <mergeCell ref="A72:D72"/>
    <mergeCell ref="A73:D73"/>
    <mergeCell ref="A74:D74"/>
    <mergeCell ref="A76:B76"/>
    <mergeCell ref="A77:D77"/>
    <mergeCell ref="A86:B86"/>
    <mergeCell ref="A87:D87"/>
    <mergeCell ref="A88:D88"/>
    <mergeCell ref="A92:D92"/>
    <mergeCell ref="A93:D93"/>
    <mergeCell ref="A94:D94"/>
    <mergeCell ref="A78:D78"/>
    <mergeCell ref="A79:D79"/>
    <mergeCell ref="A82:B82"/>
    <mergeCell ref="A101:D101"/>
    <mergeCell ref="A102:D102"/>
    <mergeCell ref="A103:D103"/>
    <mergeCell ref="A104:D104"/>
    <mergeCell ref="A105:D105"/>
    <mergeCell ref="A106:D106"/>
    <mergeCell ref="A95:D95"/>
    <mergeCell ref="A96:D96"/>
    <mergeCell ref="A97:D97"/>
    <mergeCell ref="A98:D98"/>
    <mergeCell ref="A99:D99"/>
    <mergeCell ref="A100:D100"/>
    <mergeCell ref="I115:I116"/>
    <mergeCell ref="J115:J116"/>
    <mergeCell ref="K115:K116"/>
    <mergeCell ref="N115:N116"/>
    <mergeCell ref="F116:G116"/>
    <mergeCell ref="A107:D107"/>
    <mergeCell ref="A108:D108"/>
    <mergeCell ref="A109:D109"/>
    <mergeCell ref="A110:D110"/>
    <mergeCell ref="A111:D111"/>
    <mergeCell ref="A112:D112"/>
  </mergeCells>
  <pageMargins left="0.7" right="0.7" top="0.75" bottom="0.75" header="0.3" footer="0.3"/>
  <pageSetup paperSize="9" scale="23" fitToWidth="0" orientation="landscape" horizontalDpi="300" verticalDpi="300" r:id="rId1"/>
  <rowBreaks count="1" manualBreakCount="1">
    <brk id="126" max="16383"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21E84-E381-45E0-BD8D-0F71199C5635}">
  <sheetPr>
    <pageSetUpPr fitToPage="1"/>
  </sheetPr>
  <dimension ref="A1:BT120"/>
  <sheetViews>
    <sheetView view="pageBreakPreview" topLeftCell="A68" zoomScale="70" zoomScaleNormal="70" zoomScaleSheetLayoutView="70" workbookViewId="0">
      <selection activeCell="H97" sqref="H97"/>
    </sheetView>
  </sheetViews>
  <sheetFormatPr baseColWidth="10" defaultColWidth="10.7109375" defaultRowHeight="15"/>
  <cols>
    <col min="4" max="4" width="14.5703125" customWidth="1"/>
    <col min="8" max="8" width="15.42578125" customWidth="1"/>
    <col min="10" max="10" width="13" customWidth="1"/>
    <col min="11" max="12" width="13.42578125" customWidth="1"/>
    <col min="13" max="13" width="12.5703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136</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180</v>
      </c>
      <c r="B9" s="274"/>
      <c r="C9" s="274"/>
      <c r="D9" s="275"/>
      <c r="E9" s="4" t="s">
        <v>11</v>
      </c>
      <c r="F9" s="128"/>
      <c r="G9" s="129"/>
      <c r="H9" s="148">
        <f>G9*F9</f>
        <v>0</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85"/>
      <c r="B10" s="285"/>
      <c r="C10" s="285"/>
      <c r="D10" s="285"/>
      <c r="E10" s="4" t="s">
        <v>11</v>
      </c>
      <c r="F10" s="128"/>
      <c r="G10" s="129"/>
      <c r="H10" s="148">
        <f t="shared" ref="H10:H16" si="0">G10*F10</f>
        <v>0</v>
      </c>
      <c r="I10" s="134"/>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82"/>
      <c r="B11" s="283"/>
      <c r="C11" s="283"/>
      <c r="D11" s="284"/>
      <c r="E11" s="4" t="s">
        <v>11</v>
      </c>
      <c r="F11" s="128"/>
      <c r="G11" s="129"/>
      <c r="H11" s="148">
        <f t="shared" si="0"/>
        <v>0</v>
      </c>
      <c r="I11" s="134"/>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82"/>
      <c r="B12" s="283"/>
      <c r="C12" s="283"/>
      <c r="D12" s="284"/>
      <c r="E12" s="4" t="s">
        <v>11</v>
      </c>
      <c r="F12" s="128"/>
      <c r="G12" s="129"/>
      <c r="H12" s="148">
        <f t="shared" si="0"/>
        <v>0</v>
      </c>
      <c r="I12" s="134"/>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82"/>
      <c r="B13" s="283"/>
      <c r="C13" s="283"/>
      <c r="D13" s="284"/>
      <c r="E13" s="4" t="s">
        <v>11</v>
      </c>
      <c r="F13" s="128"/>
      <c r="G13" s="129"/>
      <c r="H13" s="148">
        <f t="shared" si="0"/>
        <v>0</v>
      </c>
      <c r="I13" s="134"/>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82"/>
      <c r="B14" s="283"/>
      <c r="C14" s="283"/>
      <c r="D14" s="284"/>
      <c r="E14" s="4" t="s">
        <v>11</v>
      </c>
      <c r="F14" s="128"/>
      <c r="G14" s="129"/>
      <c r="H14" s="148">
        <f t="shared" si="0"/>
        <v>0</v>
      </c>
      <c r="I14" s="134"/>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82"/>
      <c r="B15" s="283"/>
      <c r="C15" s="283"/>
      <c r="D15" s="284"/>
      <c r="E15" s="4" t="s">
        <v>11</v>
      </c>
      <c r="F15" s="128"/>
      <c r="G15" s="129"/>
      <c r="H15" s="148">
        <f t="shared" si="0"/>
        <v>0</v>
      </c>
      <c r="I15" s="134"/>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c r="B16" s="267"/>
      <c r="C16" s="267"/>
      <c r="D16" s="268"/>
      <c r="E16" s="4" t="s">
        <v>11</v>
      </c>
      <c r="F16" s="128"/>
      <c r="G16" s="129"/>
      <c r="H16" s="148">
        <f t="shared" si="0"/>
        <v>0</v>
      </c>
      <c r="I16" s="134">
        <f>H16*1.455</f>
        <v>0</v>
      </c>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16"/>
      <c r="B17" s="16"/>
      <c r="C17" s="16"/>
      <c r="D17" s="16"/>
      <c r="E17" s="16"/>
      <c r="F17" s="16"/>
      <c r="G17" s="6" t="s">
        <v>12</v>
      </c>
      <c r="H17" s="6">
        <f>SUM(H9:H16)</f>
        <v>0</v>
      </c>
      <c r="I17" s="134"/>
      <c r="J17" s="2"/>
      <c r="K17" s="139"/>
      <c r="L17" s="139"/>
      <c r="M17" s="143"/>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
      <c r="B18" s="16"/>
      <c r="C18" s="16"/>
      <c r="D18" s="16"/>
      <c r="E18" s="16"/>
      <c r="F18" s="16"/>
      <c r="G18" s="16"/>
      <c r="H18" s="30"/>
      <c r="I18" s="30"/>
      <c r="J18" s="144"/>
      <c r="K18" s="144"/>
      <c r="L18" s="16"/>
      <c r="M18" s="3"/>
      <c r="N18" s="16"/>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3" t="s">
        <v>13</v>
      </c>
      <c r="B19" s="7"/>
      <c r="C19" s="7"/>
      <c r="D19" s="7"/>
      <c r="E19" s="7"/>
      <c r="F19" s="7"/>
      <c r="G19" s="8"/>
      <c r="H19" s="9"/>
      <c r="I19" s="9"/>
      <c r="J19" s="10"/>
      <c r="K19" s="7"/>
      <c r="L19" s="7"/>
      <c r="M19" s="7"/>
      <c r="N19" s="7"/>
      <c r="O19" s="269" t="s">
        <v>14</v>
      </c>
      <c r="P19" s="270"/>
      <c r="Q19" s="270"/>
      <c r="R19" s="270"/>
      <c r="S19" s="270"/>
      <c r="T19" s="270"/>
      <c r="U19" s="271"/>
      <c r="V19" s="263" t="s">
        <v>15</v>
      </c>
      <c r="W19" s="263"/>
      <c r="X19" s="264"/>
      <c r="Y19" s="1" t="s">
        <v>157</v>
      </c>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31.5">
      <c r="A20" s="265" t="s">
        <v>16</v>
      </c>
      <c r="B20" s="265"/>
      <c r="C20" s="265"/>
      <c r="D20" s="265"/>
      <c r="E20" s="121" t="s">
        <v>8</v>
      </c>
      <c r="F20" s="121" t="s">
        <v>9</v>
      </c>
      <c r="G20" s="121" t="s">
        <v>159</v>
      </c>
      <c r="H20" s="121" t="s">
        <v>0</v>
      </c>
      <c r="I20" s="121" t="s">
        <v>9</v>
      </c>
      <c r="J20" s="121" t="s">
        <v>17</v>
      </c>
      <c r="K20" s="121" t="s">
        <v>0</v>
      </c>
      <c r="L20" s="121" t="s">
        <v>9</v>
      </c>
      <c r="M20" s="11" t="s">
        <v>160</v>
      </c>
      <c r="N20" s="121" t="s">
        <v>0</v>
      </c>
      <c r="O20" s="121" t="s">
        <v>18</v>
      </c>
      <c r="P20" s="121" t="s">
        <v>19</v>
      </c>
      <c r="Q20" s="121" t="s">
        <v>20</v>
      </c>
      <c r="R20" s="121" t="s">
        <v>21</v>
      </c>
      <c r="S20" s="121" t="s">
        <v>22</v>
      </c>
      <c r="T20" s="121" t="s">
        <v>23</v>
      </c>
      <c r="U20" s="121" t="s">
        <v>24</v>
      </c>
      <c r="V20" s="11" t="s">
        <v>25</v>
      </c>
      <c r="W20" s="11" t="s">
        <v>24</v>
      </c>
      <c r="X20" s="11" t="s">
        <v>26</v>
      </c>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42" t="s">
        <v>30</v>
      </c>
      <c r="B21" s="243"/>
      <c r="C21" s="243"/>
      <c r="D21" s="244"/>
      <c r="E21" s="124" t="s">
        <v>28</v>
      </c>
      <c r="F21" s="128"/>
      <c r="G21" s="12">
        <v>390.39</v>
      </c>
      <c r="H21" s="12">
        <f t="shared" ref="H21:H35" si="1">F21*G21</f>
        <v>0</v>
      </c>
      <c r="I21" s="128"/>
      <c r="J21" s="13">
        <v>358.81</v>
      </c>
      <c r="K21" s="13">
        <f t="shared" ref="K21:K43" si="2">I21*J21</f>
        <v>0</v>
      </c>
      <c r="L21" s="129"/>
      <c r="M21" s="13">
        <v>538.27</v>
      </c>
      <c r="N21" s="13">
        <f t="shared" ref="N21:N43" si="3">L21*M21</f>
        <v>0</v>
      </c>
      <c r="O21" s="107"/>
      <c r="P21" s="107"/>
      <c r="Q21" s="107"/>
      <c r="R21" s="107"/>
      <c r="S21" s="107"/>
      <c r="T21" s="107"/>
      <c r="U21" s="107"/>
      <c r="V21" s="15">
        <f t="shared" ref="V21:V43" si="4">+O21+P21+Q21+R21+S21+T21+U21-W21-X21</f>
        <v>0</v>
      </c>
      <c r="W21" s="107"/>
      <c r="X21" s="107"/>
      <c r="Y21" s="16"/>
      <c r="Z21" s="17"/>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row>
    <row r="22" spans="1:72" ht="15.75">
      <c r="A22" s="260" t="s">
        <v>163</v>
      </c>
      <c r="B22" s="260"/>
      <c r="C22" s="260"/>
      <c r="D22" s="260"/>
      <c r="E22" s="124" t="s">
        <v>28</v>
      </c>
      <c r="F22" s="128"/>
      <c r="G22" s="12">
        <v>317.98</v>
      </c>
      <c r="H22" s="12">
        <f t="shared" si="1"/>
        <v>0</v>
      </c>
      <c r="I22" s="128"/>
      <c r="J22" s="13">
        <v>326.25</v>
      </c>
      <c r="K22" s="13">
        <f t="shared" si="2"/>
        <v>0</v>
      </c>
      <c r="L22" s="129"/>
      <c r="M22" s="13">
        <v>489.37</v>
      </c>
      <c r="N22" s="13">
        <f t="shared" si="3"/>
        <v>0</v>
      </c>
      <c r="O22" s="107"/>
      <c r="P22" s="107"/>
      <c r="Q22" s="107"/>
      <c r="R22" s="107"/>
      <c r="S22" s="107"/>
      <c r="T22" s="107"/>
      <c r="U22" s="107"/>
      <c r="V22" s="15">
        <f t="shared" si="4"/>
        <v>0</v>
      </c>
      <c r="W22" s="107"/>
      <c r="X22" s="107"/>
      <c r="Y22" s="16" t="s">
        <v>168</v>
      </c>
      <c r="Z22" s="17"/>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row>
    <row r="23" spans="1:72" s="102" customFormat="1" ht="15.75">
      <c r="A23" s="242" t="s">
        <v>31</v>
      </c>
      <c r="B23" s="243"/>
      <c r="C23" s="243"/>
      <c r="D23" s="244"/>
      <c r="E23" s="124" t="s">
        <v>28</v>
      </c>
      <c r="F23" s="128">
        <f>9.5*5</f>
        <v>47.5</v>
      </c>
      <c r="G23" s="14">
        <v>390.39</v>
      </c>
      <c r="H23" s="12">
        <f t="shared" si="1"/>
        <v>18543.524999999998</v>
      </c>
      <c r="I23" s="128">
        <v>6</v>
      </c>
      <c r="J23" s="13">
        <v>358.81</v>
      </c>
      <c r="K23" s="13">
        <f t="shared" si="2"/>
        <v>2152.86</v>
      </c>
      <c r="L23" s="129"/>
      <c r="M23" s="13">
        <v>538.22</v>
      </c>
      <c r="N23" s="13">
        <f t="shared" si="3"/>
        <v>0</v>
      </c>
      <c r="O23" s="107"/>
      <c r="P23" s="107"/>
      <c r="Q23" s="107"/>
      <c r="R23" s="107"/>
      <c r="S23" s="107"/>
      <c r="T23" s="107"/>
      <c r="U23" s="107"/>
      <c r="V23" s="15">
        <f t="shared" si="4"/>
        <v>0</v>
      </c>
      <c r="W23" s="107"/>
      <c r="X23" s="107"/>
      <c r="Y23" s="7" t="s">
        <v>161</v>
      </c>
      <c r="Z23" s="101"/>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row>
    <row r="24" spans="1:72" s="106" customFormat="1" ht="15.75">
      <c r="A24" s="242" t="s">
        <v>32</v>
      </c>
      <c r="B24" s="243"/>
      <c r="C24" s="243"/>
      <c r="D24" s="244"/>
      <c r="E24" s="124" t="s">
        <v>28</v>
      </c>
      <c r="F24" s="128"/>
      <c r="G24" s="14">
        <v>317.98</v>
      </c>
      <c r="H24" s="12">
        <f t="shared" si="1"/>
        <v>0</v>
      </c>
      <c r="I24" s="128"/>
      <c r="J24" s="13">
        <v>244.27</v>
      </c>
      <c r="K24" s="13">
        <f t="shared" si="2"/>
        <v>0</v>
      </c>
      <c r="L24" s="129"/>
      <c r="M24" s="13">
        <v>489.37</v>
      </c>
      <c r="N24" s="13">
        <f t="shared" si="3"/>
        <v>0</v>
      </c>
      <c r="O24" s="107"/>
      <c r="P24" s="107"/>
      <c r="Q24" s="107"/>
      <c r="R24" s="107"/>
      <c r="S24" s="107"/>
      <c r="T24" s="107"/>
      <c r="U24" s="107"/>
      <c r="V24" s="15">
        <f t="shared" si="4"/>
        <v>0</v>
      </c>
      <c r="W24" s="107"/>
      <c r="X24" s="107"/>
      <c r="Y24" s="104" t="s">
        <v>162</v>
      </c>
      <c r="Z24" s="105"/>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c r="BN24" s="104"/>
      <c r="BO24" s="104"/>
      <c r="BP24" s="104"/>
      <c r="BQ24" s="104"/>
      <c r="BR24" s="104"/>
      <c r="BS24" s="104"/>
      <c r="BT24" s="104"/>
    </row>
    <row r="25" spans="1:72" ht="15.75">
      <c r="A25" s="242" t="s">
        <v>33</v>
      </c>
      <c r="B25" s="243"/>
      <c r="C25" s="243"/>
      <c r="D25" s="244"/>
      <c r="E25" s="124" t="s">
        <v>28</v>
      </c>
      <c r="F25" s="128"/>
      <c r="G25" s="14">
        <v>310.62</v>
      </c>
      <c r="H25" s="12">
        <f t="shared" si="1"/>
        <v>0</v>
      </c>
      <c r="I25" s="128"/>
      <c r="J25" s="13">
        <v>335</v>
      </c>
      <c r="K25" s="13">
        <f t="shared" si="2"/>
        <v>0</v>
      </c>
      <c r="L25" s="129"/>
      <c r="M25" s="13">
        <v>436.87</v>
      </c>
      <c r="N25" s="13">
        <f t="shared" si="3"/>
        <v>0</v>
      </c>
      <c r="O25" s="107"/>
      <c r="P25" s="107"/>
      <c r="Q25" s="107"/>
      <c r="R25" s="107"/>
      <c r="S25" s="107"/>
      <c r="T25" s="107"/>
      <c r="U25" s="107"/>
      <c r="V25" s="15">
        <f t="shared" si="4"/>
        <v>0</v>
      </c>
      <c r="W25" s="107"/>
      <c r="X25" s="107"/>
      <c r="Y25" s="16"/>
      <c r="Z25" s="17"/>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row>
    <row r="26" spans="1:72" s="100" customFormat="1" ht="15.75">
      <c r="A26" s="242" t="s">
        <v>34</v>
      </c>
      <c r="B26" s="243"/>
      <c r="C26" s="243"/>
      <c r="D26" s="244"/>
      <c r="E26" s="124" t="s">
        <v>28</v>
      </c>
      <c r="F26" s="128">
        <f>9.5*5</f>
        <v>47.5</v>
      </c>
      <c r="G26" s="14">
        <v>209.25</v>
      </c>
      <c r="H26" s="12">
        <f t="shared" si="1"/>
        <v>9939.375</v>
      </c>
      <c r="I26" s="128">
        <v>6</v>
      </c>
      <c r="J26" s="13">
        <v>221.7</v>
      </c>
      <c r="K26" s="13">
        <f t="shared" si="2"/>
        <v>1330.1999999999998</v>
      </c>
      <c r="L26" s="129"/>
      <c r="M26" s="13">
        <v>437.63</v>
      </c>
      <c r="N26" s="13">
        <f t="shared" si="3"/>
        <v>0</v>
      </c>
      <c r="O26" s="107"/>
      <c r="P26" s="107"/>
      <c r="Q26" s="107"/>
      <c r="R26" s="107"/>
      <c r="S26" s="107"/>
      <c r="T26" s="107"/>
      <c r="U26" s="107"/>
      <c r="V26" s="15">
        <f t="shared" si="4"/>
        <v>0</v>
      </c>
      <c r="W26" s="107"/>
      <c r="X26" s="107"/>
      <c r="Y26" s="16" t="s">
        <v>164</v>
      </c>
      <c r="Z26" s="17"/>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row>
    <row r="27" spans="1:72" s="106" customFormat="1" ht="15.75">
      <c r="A27" s="260" t="s">
        <v>128</v>
      </c>
      <c r="B27" s="260"/>
      <c r="C27" s="260"/>
      <c r="D27" s="260"/>
      <c r="E27" s="124" t="s">
        <v>28</v>
      </c>
      <c r="F27" s="128"/>
      <c r="G27" s="14">
        <v>237.68</v>
      </c>
      <c r="H27" s="12">
        <f t="shared" si="1"/>
        <v>0</v>
      </c>
      <c r="I27" s="128"/>
      <c r="J27" s="13">
        <v>277.97000000000003</v>
      </c>
      <c r="K27" s="13">
        <f t="shared" si="2"/>
        <v>0</v>
      </c>
      <c r="L27" s="129"/>
      <c r="M27" s="13">
        <v>538.84</v>
      </c>
      <c r="N27" s="13">
        <f t="shared" si="3"/>
        <v>0</v>
      </c>
      <c r="O27" s="107"/>
      <c r="P27" s="107"/>
      <c r="Q27" s="107"/>
      <c r="R27" s="107"/>
      <c r="S27" s="107"/>
      <c r="T27" s="108"/>
      <c r="U27" s="107"/>
      <c r="V27" s="15">
        <f t="shared" si="4"/>
        <v>0</v>
      </c>
      <c r="W27" s="107"/>
      <c r="X27" s="107"/>
      <c r="Y27" s="104"/>
      <c r="Z27" s="105"/>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04"/>
      <c r="BJ27" s="104"/>
      <c r="BK27" s="104"/>
      <c r="BL27" s="104"/>
      <c r="BM27" s="104"/>
      <c r="BN27" s="104"/>
      <c r="BO27" s="104"/>
      <c r="BP27" s="104"/>
      <c r="BQ27" s="104"/>
      <c r="BR27" s="104"/>
      <c r="BS27" s="104"/>
      <c r="BT27" s="104"/>
    </row>
    <row r="28" spans="1:72" ht="15.75">
      <c r="A28" s="242" t="s">
        <v>35</v>
      </c>
      <c r="B28" s="243"/>
      <c r="C28" s="243"/>
      <c r="D28" s="244"/>
      <c r="E28" s="124" t="s">
        <v>28</v>
      </c>
      <c r="F28" s="128"/>
      <c r="G28" s="14">
        <v>368.59</v>
      </c>
      <c r="H28" s="14">
        <f t="shared" si="1"/>
        <v>0</v>
      </c>
      <c r="I28" s="128"/>
      <c r="J28" s="13">
        <v>221.7</v>
      </c>
      <c r="K28" s="13">
        <f t="shared" si="2"/>
        <v>0</v>
      </c>
      <c r="L28" s="129"/>
      <c r="M28" s="13">
        <v>538.84</v>
      </c>
      <c r="N28" s="13">
        <f t="shared" si="3"/>
        <v>0</v>
      </c>
      <c r="O28" s="107"/>
      <c r="P28" s="107"/>
      <c r="Q28" s="107"/>
      <c r="R28" s="107"/>
      <c r="S28" s="107"/>
      <c r="T28" s="108"/>
      <c r="U28" s="107"/>
      <c r="V28" s="15">
        <f t="shared" si="4"/>
        <v>0</v>
      </c>
      <c r="W28" s="107"/>
      <c r="X28" s="107"/>
      <c r="Y28" s="16"/>
      <c r="Z28" s="17"/>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row>
    <row r="29" spans="1:72" s="106" customFormat="1" ht="15.75">
      <c r="A29" s="260" t="s">
        <v>129</v>
      </c>
      <c r="B29" s="260"/>
      <c r="C29" s="260"/>
      <c r="D29" s="260"/>
      <c r="E29" s="124" t="s">
        <v>28</v>
      </c>
      <c r="F29" s="128">
        <f>9.5*5</f>
        <v>47.5</v>
      </c>
      <c r="G29" s="14">
        <v>143</v>
      </c>
      <c r="H29" s="14">
        <f t="shared" si="1"/>
        <v>6792.5</v>
      </c>
      <c r="I29" s="128">
        <v>6</v>
      </c>
      <c r="J29" s="13">
        <v>165</v>
      </c>
      <c r="K29" s="13">
        <f t="shared" si="2"/>
        <v>990</v>
      </c>
      <c r="L29" s="129"/>
      <c r="M29" s="13">
        <v>277.56</v>
      </c>
      <c r="N29" s="13">
        <f t="shared" si="3"/>
        <v>0</v>
      </c>
      <c r="O29" s="107"/>
      <c r="P29" s="107"/>
      <c r="Q29" s="107"/>
      <c r="R29" s="107"/>
      <c r="S29" s="107"/>
      <c r="T29" s="108"/>
      <c r="U29" s="107"/>
      <c r="V29" s="15">
        <f t="shared" si="4"/>
        <v>0</v>
      </c>
      <c r="W29" s="107"/>
      <c r="X29" s="107"/>
      <c r="Y29" s="104"/>
      <c r="Z29" s="105"/>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c r="BO29" s="104"/>
      <c r="BP29" s="104"/>
      <c r="BQ29" s="104"/>
      <c r="BR29" s="104"/>
      <c r="BS29" s="104"/>
      <c r="BT29" s="104"/>
    </row>
    <row r="30" spans="1:72" s="100" customFormat="1" ht="15.75">
      <c r="A30" s="260" t="s">
        <v>36</v>
      </c>
      <c r="B30" s="260"/>
      <c r="C30" s="260"/>
      <c r="D30" s="260"/>
      <c r="E30" s="124" t="s">
        <v>28</v>
      </c>
      <c r="F30" s="128"/>
      <c r="G30" s="14">
        <v>190.25</v>
      </c>
      <c r="H30" s="14">
        <f t="shared" si="1"/>
        <v>0</v>
      </c>
      <c r="I30" s="128"/>
      <c r="J30" s="13">
        <v>221.7</v>
      </c>
      <c r="K30" s="13">
        <f t="shared" si="2"/>
        <v>0</v>
      </c>
      <c r="L30" s="129"/>
      <c r="M30" s="13">
        <v>297.41000000000003</v>
      </c>
      <c r="N30" s="13">
        <f t="shared" si="3"/>
        <v>0</v>
      </c>
      <c r="O30" s="107"/>
      <c r="P30" s="107"/>
      <c r="Q30" s="107"/>
      <c r="R30" s="107"/>
      <c r="S30" s="107"/>
      <c r="T30" s="108"/>
      <c r="U30" s="107"/>
      <c r="V30" s="15">
        <f t="shared" si="4"/>
        <v>0</v>
      </c>
      <c r="W30" s="107"/>
      <c r="X30" s="107"/>
      <c r="Y30" s="16"/>
      <c r="Z30" s="17"/>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row>
    <row r="31" spans="1:72" s="100" customFormat="1" ht="15.75">
      <c r="A31" s="260" t="s">
        <v>37</v>
      </c>
      <c r="B31" s="260"/>
      <c r="C31" s="260"/>
      <c r="D31" s="260"/>
      <c r="E31" s="124" t="s">
        <v>28</v>
      </c>
      <c r="F31" s="128">
        <f>9.5*5</f>
        <v>47.5</v>
      </c>
      <c r="G31" s="14">
        <v>119.54</v>
      </c>
      <c r="H31" s="12">
        <f t="shared" si="1"/>
        <v>5678.1500000000005</v>
      </c>
      <c r="I31" s="128">
        <v>6</v>
      </c>
      <c r="J31" s="13">
        <v>137.91999999999999</v>
      </c>
      <c r="K31" s="13">
        <f>I31*J31</f>
        <v>827.52</v>
      </c>
      <c r="L31" s="129"/>
      <c r="M31" s="13">
        <v>0</v>
      </c>
      <c r="N31" s="13">
        <f t="shared" si="3"/>
        <v>0</v>
      </c>
      <c r="O31" s="107"/>
      <c r="P31" s="107"/>
      <c r="Q31" s="107"/>
      <c r="R31" s="107"/>
      <c r="S31" s="107"/>
      <c r="T31" s="108"/>
      <c r="U31" s="107"/>
      <c r="V31" s="15">
        <f t="shared" si="4"/>
        <v>0</v>
      </c>
      <c r="W31" s="107"/>
      <c r="X31" s="107"/>
      <c r="Y31" s="16" t="s">
        <v>166</v>
      </c>
      <c r="Z31" s="17"/>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row>
    <row r="32" spans="1:72" ht="15.75">
      <c r="A32" s="260" t="s">
        <v>38</v>
      </c>
      <c r="B32" s="260"/>
      <c r="C32" s="260"/>
      <c r="D32" s="260"/>
      <c r="E32" s="124" t="s">
        <v>28</v>
      </c>
      <c r="F32" s="128"/>
      <c r="G32" s="14">
        <v>119.54</v>
      </c>
      <c r="H32" s="12">
        <f t="shared" si="1"/>
        <v>0</v>
      </c>
      <c r="I32" s="128"/>
      <c r="J32" s="13">
        <v>137.91999999999999</v>
      </c>
      <c r="K32" s="13">
        <f>I32*J32</f>
        <v>0</v>
      </c>
      <c r="L32" s="129"/>
      <c r="M32" s="13">
        <v>240.95</v>
      </c>
      <c r="N32" s="13">
        <f t="shared" si="3"/>
        <v>0</v>
      </c>
      <c r="O32" s="107"/>
      <c r="P32" s="107"/>
      <c r="Q32" s="107"/>
      <c r="R32" s="107"/>
      <c r="S32" s="107"/>
      <c r="T32" s="108"/>
      <c r="U32" s="107"/>
      <c r="V32" s="15">
        <f t="shared" si="4"/>
        <v>0</v>
      </c>
      <c r="W32" s="107"/>
      <c r="X32" s="107"/>
      <c r="Y32" s="16" t="s">
        <v>165</v>
      </c>
      <c r="Z32" s="17"/>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row>
    <row r="33" spans="1:72" ht="15.75">
      <c r="A33" s="260" t="s">
        <v>39</v>
      </c>
      <c r="B33" s="260"/>
      <c r="C33" s="260"/>
      <c r="D33" s="260"/>
      <c r="E33" s="124" t="s">
        <v>28</v>
      </c>
      <c r="F33" s="128"/>
      <c r="G33" s="14">
        <v>106.45</v>
      </c>
      <c r="H33" s="14">
        <f t="shared" si="1"/>
        <v>0</v>
      </c>
      <c r="I33" s="128"/>
      <c r="J33" s="13">
        <v>137.91999999999999</v>
      </c>
      <c r="K33" s="13">
        <f t="shared" si="2"/>
        <v>0</v>
      </c>
      <c r="L33" s="129"/>
      <c r="M33" s="13">
        <v>260.95</v>
      </c>
      <c r="N33" s="13">
        <f t="shared" si="3"/>
        <v>0</v>
      </c>
      <c r="O33" s="107"/>
      <c r="P33" s="107"/>
      <c r="Q33" s="107"/>
      <c r="R33" s="107"/>
      <c r="S33" s="107"/>
      <c r="T33" s="108"/>
      <c r="U33" s="107"/>
      <c r="V33" s="15">
        <f t="shared" si="4"/>
        <v>0</v>
      </c>
      <c r="W33" s="107"/>
      <c r="X33" s="107"/>
      <c r="Y33" s="16"/>
      <c r="Z33" s="17"/>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row>
    <row r="34" spans="1:72" s="100" customFormat="1" ht="15.75">
      <c r="A34" s="242" t="s">
        <v>40</v>
      </c>
      <c r="B34" s="243"/>
      <c r="C34" s="243"/>
      <c r="D34" s="244"/>
      <c r="E34" s="124" t="s">
        <v>28</v>
      </c>
      <c r="F34" s="128"/>
      <c r="G34" s="14">
        <v>106.45</v>
      </c>
      <c r="H34" s="14">
        <f t="shared" si="1"/>
        <v>0</v>
      </c>
      <c r="I34" s="128"/>
      <c r="J34" s="13">
        <v>122.4</v>
      </c>
      <c r="K34" s="13">
        <f t="shared" si="2"/>
        <v>0</v>
      </c>
      <c r="L34" s="129"/>
      <c r="M34" s="13"/>
      <c r="N34" s="13">
        <f t="shared" si="3"/>
        <v>0</v>
      </c>
      <c r="O34" s="107"/>
      <c r="P34" s="107"/>
      <c r="Q34" s="107"/>
      <c r="R34" s="107"/>
      <c r="S34" s="107"/>
      <c r="T34" s="108"/>
      <c r="U34" s="107"/>
      <c r="V34" s="15">
        <f t="shared" si="4"/>
        <v>0</v>
      </c>
      <c r="W34" s="107"/>
      <c r="X34" s="107"/>
      <c r="Y34" s="3"/>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s="100" customFormat="1" ht="15.75">
      <c r="A35" s="242" t="s">
        <v>41</v>
      </c>
      <c r="B35" s="243"/>
      <c r="C35" s="243"/>
      <c r="D35" s="244"/>
      <c r="E35" s="124" t="s">
        <v>28</v>
      </c>
      <c r="F35" s="128"/>
      <c r="G35" s="14">
        <v>106.54</v>
      </c>
      <c r="H35" s="14">
        <f t="shared" si="1"/>
        <v>0</v>
      </c>
      <c r="I35" s="128"/>
      <c r="J35" s="13">
        <v>122.4</v>
      </c>
      <c r="K35" s="13">
        <f t="shared" si="2"/>
        <v>0</v>
      </c>
      <c r="L35" s="129"/>
      <c r="M35" s="13">
        <v>198.17</v>
      </c>
      <c r="N35" s="13">
        <f t="shared" si="3"/>
        <v>0</v>
      </c>
      <c r="O35" s="107"/>
      <c r="P35" s="107"/>
      <c r="Q35" s="107"/>
      <c r="R35" s="107"/>
      <c r="S35" s="107"/>
      <c r="T35" s="107"/>
      <c r="U35" s="107"/>
      <c r="V35" s="15">
        <f t="shared" si="4"/>
        <v>0</v>
      </c>
      <c r="W35" s="107"/>
      <c r="X35" s="107"/>
      <c r="Y35" s="16" t="s">
        <v>167</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ht="15.75">
      <c r="A36" s="242" t="s">
        <v>42</v>
      </c>
      <c r="B36" s="243"/>
      <c r="C36" s="243"/>
      <c r="D36" s="244"/>
      <c r="E36" s="124" t="s">
        <v>28</v>
      </c>
      <c r="F36" s="128"/>
      <c r="G36" s="14">
        <v>100.42</v>
      </c>
      <c r="H36" s="14">
        <f>F36*G36</f>
        <v>0</v>
      </c>
      <c r="I36" s="128"/>
      <c r="J36" s="13">
        <v>122.4</v>
      </c>
      <c r="K36" s="13">
        <f t="shared" si="2"/>
        <v>0</v>
      </c>
      <c r="L36" s="129"/>
      <c r="M36" s="13">
        <v>0</v>
      </c>
      <c r="N36" s="13">
        <f t="shared" si="3"/>
        <v>0</v>
      </c>
      <c r="O36" s="109"/>
      <c r="P36" s="109"/>
      <c r="Q36" s="109"/>
      <c r="R36" s="109"/>
      <c r="S36" s="109"/>
      <c r="T36" s="109"/>
      <c r="U36" s="107"/>
      <c r="V36" s="15">
        <f t="shared" si="4"/>
        <v>0</v>
      </c>
      <c r="W36" s="107"/>
      <c r="X36" s="107"/>
      <c r="Y36" s="16"/>
      <c r="Z36" s="17"/>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row>
    <row r="37" spans="1:72" ht="15.75">
      <c r="A37" s="167" t="s">
        <v>169</v>
      </c>
      <c r="B37" s="168"/>
      <c r="C37" s="168"/>
      <c r="D37" s="169"/>
      <c r="E37" s="124" t="s">
        <v>28</v>
      </c>
      <c r="F37" s="128"/>
      <c r="G37" s="12">
        <v>209.25</v>
      </c>
      <c r="H37" s="12">
        <f t="shared" ref="H37:H43" si="5">F37*G37</f>
        <v>0</v>
      </c>
      <c r="I37" s="128"/>
      <c r="J37" s="13">
        <v>406</v>
      </c>
      <c r="K37" s="13">
        <f t="shared" si="2"/>
        <v>0</v>
      </c>
      <c r="L37" s="129"/>
      <c r="M37" s="13">
        <v>564.86</v>
      </c>
      <c r="N37" s="13">
        <f t="shared" si="3"/>
        <v>0</v>
      </c>
      <c r="O37" s="109"/>
      <c r="P37" s="109"/>
      <c r="Q37" s="109"/>
      <c r="R37" s="109"/>
      <c r="S37" s="109"/>
      <c r="T37" s="109"/>
      <c r="U37" s="107"/>
      <c r="V37" s="15">
        <v>0</v>
      </c>
      <c r="W37" s="107"/>
      <c r="X37" s="107"/>
      <c r="Y37" s="16" t="s">
        <v>170</v>
      </c>
      <c r="Z37" s="17"/>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row>
    <row r="38" spans="1:72" ht="15.75">
      <c r="A38" s="260" t="s">
        <v>27</v>
      </c>
      <c r="B38" s="260"/>
      <c r="C38" s="260"/>
      <c r="D38" s="260"/>
      <c r="E38" s="124" t="s">
        <v>28</v>
      </c>
      <c r="F38" s="128"/>
      <c r="G38" s="12">
        <v>0</v>
      </c>
      <c r="H38" s="12">
        <f t="shared" si="5"/>
        <v>0</v>
      </c>
      <c r="I38" s="128"/>
      <c r="J38" s="13">
        <v>0</v>
      </c>
      <c r="K38" s="13">
        <f t="shared" si="2"/>
        <v>0</v>
      </c>
      <c r="L38" s="129"/>
      <c r="M38" s="13">
        <v>0</v>
      </c>
      <c r="N38" s="13">
        <f t="shared" si="3"/>
        <v>0</v>
      </c>
      <c r="O38" s="107"/>
      <c r="P38" s="107"/>
      <c r="Q38" s="107"/>
      <c r="R38" s="107"/>
      <c r="S38" s="107"/>
      <c r="T38" s="107"/>
      <c r="U38" s="107"/>
      <c r="V38" s="15">
        <f>+O38+P38+Q38+R38+S38+T38+U38-W38-X38</f>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ht="15.75">
      <c r="A39" s="260" t="s">
        <v>29</v>
      </c>
      <c r="B39" s="260"/>
      <c r="C39" s="260"/>
      <c r="D39" s="260"/>
      <c r="E39" s="124" t="s">
        <v>28</v>
      </c>
      <c r="F39" s="128"/>
      <c r="G39" s="12">
        <v>339.75</v>
      </c>
      <c r="H39" s="12">
        <f t="shared" si="5"/>
        <v>0</v>
      </c>
      <c r="I39" s="128"/>
      <c r="J39" s="13">
        <v>325.79000000000002</v>
      </c>
      <c r="K39" s="13">
        <f t="shared" si="2"/>
        <v>0</v>
      </c>
      <c r="L39" s="129"/>
      <c r="M39" s="13">
        <v>488.68</v>
      </c>
      <c r="N39" s="13">
        <f t="shared" si="3"/>
        <v>0</v>
      </c>
      <c r="O39" s="107"/>
      <c r="P39" s="107"/>
      <c r="Q39" s="107"/>
      <c r="R39" s="107"/>
      <c r="S39" s="107"/>
      <c r="T39" s="107"/>
      <c r="U39" s="107"/>
      <c r="V39" s="15">
        <f>+O39+P39+Q39+R39+S39+T39+U39-W39-X39</f>
        <v>0</v>
      </c>
      <c r="W39" s="107"/>
      <c r="X39" s="107"/>
      <c r="Y39" s="16"/>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ht="15.75">
      <c r="A40" s="242" t="s">
        <v>43</v>
      </c>
      <c r="B40" s="243"/>
      <c r="C40" s="243"/>
      <c r="D40" s="244"/>
      <c r="E40" s="124" t="s">
        <v>28</v>
      </c>
      <c r="F40" s="128"/>
      <c r="G40" s="12">
        <v>339.75</v>
      </c>
      <c r="H40" s="12">
        <f t="shared" si="5"/>
        <v>0</v>
      </c>
      <c r="I40" s="128"/>
      <c r="J40" s="13">
        <v>325.79000000000002</v>
      </c>
      <c r="K40" s="13">
        <f t="shared" si="2"/>
        <v>0</v>
      </c>
      <c r="L40" s="129"/>
      <c r="M40" s="13">
        <v>488.68</v>
      </c>
      <c r="N40" s="13">
        <f t="shared" si="3"/>
        <v>0</v>
      </c>
      <c r="O40" s="107"/>
      <c r="P40" s="107"/>
      <c r="Q40" s="107"/>
      <c r="R40" s="107"/>
      <c r="S40" s="107"/>
      <c r="T40" s="107"/>
      <c r="U40" s="107"/>
      <c r="V40" s="15">
        <f t="shared" si="4"/>
        <v>0</v>
      </c>
      <c r="W40" s="107"/>
      <c r="X40" s="107"/>
      <c r="Y40" s="16"/>
      <c r="Z40" s="17"/>
      <c r="AA40" s="16"/>
      <c r="AB40" s="16"/>
      <c r="AC40" s="16"/>
      <c r="AD40" s="16"/>
      <c r="AE40" s="16"/>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row>
    <row r="41" spans="1:72" ht="15.75">
      <c r="A41" s="242" t="s">
        <v>44</v>
      </c>
      <c r="B41" s="243"/>
      <c r="C41" s="243"/>
      <c r="D41" s="244"/>
      <c r="E41" s="124" t="s">
        <v>28</v>
      </c>
      <c r="F41" s="128"/>
      <c r="G41" s="12">
        <v>339.75</v>
      </c>
      <c r="H41" s="12">
        <f t="shared" si="5"/>
        <v>0</v>
      </c>
      <c r="I41" s="128"/>
      <c r="J41" s="13">
        <v>325.79000000000002</v>
      </c>
      <c r="K41" s="13">
        <f t="shared" si="2"/>
        <v>0</v>
      </c>
      <c r="L41" s="129"/>
      <c r="M41" s="13">
        <v>488.68</v>
      </c>
      <c r="N41" s="13">
        <f t="shared" si="3"/>
        <v>0</v>
      </c>
      <c r="O41" s="107"/>
      <c r="P41" s="107"/>
      <c r="Q41" s="107"/>
      <c r="R41" s="107"/>
      <c r="S41" s="107"/>
      <c r="T41" s="107"/>
      <c r="U41" s="107"/>
      <c r="V41" s="15">
        <f t="shared" si="4"/>
        <v>0</v>
      </c>
      <c r="W41" s="107"/>
      <c r="X41" s="107"/>
      <c r="Y41" s="1"/>
      <c r="Z41" s="120"/>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row>
    <row r="42" spans="1:72" ht="15.75">
      <c r="A42" s="242" t="s">
        <v>45</v>
      </c>
      <c r="B42" s="243"/>
      <c r="C42" s="243"/>
      <c r="D42" s="244"/>
      <c r="E42" s="124" t="s">
        <v>28</v>
      </c>
      <c r="F42" s="128"/>
      <c r="G42" s="14">
        <v>650</v>
      </c>
      <c r="H42" s="14">
        <f t="shared" si="5"/>
        <v>0</v>
      </c>
      <c r="I42" s="128"/>
      <c r="J42" s="13">
        <f>G42*1.5</f>
        <v>975</v>
      </c>
      <c r="K42" s="13">
        <f t="shared" si="2"/>
        <v>0</v>
      </c>
      <c r="L42" s="129"/>
      <c r="M42" s="13">
        <v>1747.46</v>
      </c>
      <c r="N42" s="13">
        <f t="shared" si="3"/>
        <v>0</v>
      </c>
      <c r="O42" s="107"/>
      <c r="P42" s="107"/>
      <c r="Q42" s="107"/>
      <c r="R42" s="107"/>
      <c r="S42" s="107"/>
      <c r="T42" s="107"/>
      <c r="U42" s="107"/>
      <c r="V42" s="15">
        <f t="shared" si="4"/>
        <v>0</v>
      </c>
      <c r="W42" s="107"/>
      <c r="X42" s="107"/>
      <c r="Y42" s="1"/>
      <c r="Z42" s="120"/>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row>
    <row r="43" spans="1:72" ht="15.75">
      <c r="A43" s="242" t="s">
        <v>46</v>
      </c>
      <c r="B43" s="243"/>
      <c r="C43" s="243"/>
      <c r="D43" s="244"/>
      <c r="E43" s="124" t="s">
        <v>28</v>
      </c>
      <c r="F43" s="128"/>
      <c r="G43" s="14"/>
      <c r="H43" s="14">
        <f t="shared" si="5"/>
        <v>0</v>
      </c>
      <c r="I43" s="128"/>
      <c r="J43" s="13">
        <f t="shared" ref="J43" si="6">G43*1.5</f>
        <v>0</v>
      </c>
      <c r="K43" s="13">
        <f t="shared" si="2"/>
        <v>0</v>
      </c>
      <c r="L43" s="129"/>
      <c r="M43" s="13">
        <f t="shared" ref="M43" si="7">G43*2.25</f>
        <v>0</v>
      </c>
      <c r="N43" s="13">
        <f t="shared" si="3"/>
        <v>0</v>
      </c>
      <c r="O43" s="107"/>
      <c r="P43" s="107"/>
      <c r="Q43" s="107"/>
      <c r="R43" s="107"/>
      <c r="S43" s="107"/>
      <c r="T43" s="107"/>
      <c r="U43" s="107"/>
      <c r="V43" s="15">
        <f t="shared" si="4"/>
        <v>0</v>
      </c>
      <c r="W43" s="107"/>
      <c r="X43" s="107"/>
      <c r="Y43" s="1"/>
      <c r="Z43" s="120"/>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row>
    <row r="44" spans="1:72" ht="15.75">
      <c r="A44" s="7"/>
      <c r="B44" s="7"/>
      <c r="C44" s="7"/>
      <c r="D44" s="7"/>
      <c r="E44" s="7"/>
      <c r="F44" s="7">
        <f>V44</f>
        <v>0</v>
      </c>
      <c r="G44" s="6" t="s">
        <v>47</v>
      </c>
      <c r="H44" s="19">
        <f>SUM(H21:H43)</f>
        <v>40953.549999999996</v>
      </c>
      <c r="I44" s="103"/>
      <c r="J44" s="6" t="s">
        <v>48</v>
      </c>
      <c r="K44" s="6">
        <f>SUM(K21:K43)</f>
        <v>5300.58</v>
      </c>
      <c r="L44" s="145"/>
      <c r="M44" s="21" t="s">
        <v>48</v>
      </c>
      <c r="N44" s="6">
        <f>SUM(N21:N43)</f>
        <v>0</v>
      </c>
      <c r="O44" s="16"/>
      <c r="P44" s="16"/>
      <c r="Q44" s="16"/>
      <c r="R44" s="16"/>
      <c r="S44" s="16"/>
      <c r="T44" s="16"/>
      <c r="U44" s="16"/>
      <c r="V44" s="16"/>
      <c r="W44" s="16"/>
      <c r="X44" s="16"/>
      <c r="Y44" s="1"/>
      <c r="Z44" s="120"/>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row>
    <row r="45" spans="1:72" ht="15.75">
      <c r="A45" s="7"/>
      <c r="B45" s="7"/>
      <c r="C45" s="7"/>
      <c r="D45" s="7"/>
      <c r="E45" s="7"/>
      <c r="F45" s="7"/>
      <c r="G45" s="6" t="s">
        <v>49</v>
      </c>
      <c r="H45" s="19">
        <f>H44+K44+N44</f>
        <v>46254.13</v>
      </c>
      <c r="I45" s="22"/>
      <c r="J45" s="22"/>
      <c r="K45" s="22"/>
      <c r="L45" s="7"/>
      <c r="M45" s="23"/>
      <c r="N45" s="22"/>
      <c r="O45" s="16"/>
      <c r="P45" s="16"/>
      <c r="Q45" s="16"/>
      <c r="R45" s="16"/>
      <c r="S45" s="16"/>
      <c r="T45" s="16"/>
      <c r="U45" s="16"/>
      <c r="V45" s="16"/>
      <c r="W45" s="16"/>
      <c r="X45" s="16"/>
      <c r="Y45" s="1"/>
      <c r="Z45" s="120"/>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row>
    <row r="46" spans="1:72" ht="15.75">
      <c r="A46" s="281" t="s">
        <v>50</v>
      </c>
      <c r="B46" s="281"/>
      <c r="C46" s="281"/>
      <c r="D46" s="281"/>
      <c r="E46" s="24"/>
      <c r="F46" s="25"/>
      <c r="G46" s="26" t="s">
        <v>51</v>
      </c>
      <c r="H46" s="6">
        <f>+H45*0.06</f>
        <v>2775.2477999999996</v>
      </c>
      <c r="I46" s="22"/>
      <c r="J46" s="7"/>
      <c r="K46" s="7"/>
      <c r="L46" s="7"/>
      <c r="M46" s="7"/>
      <c r="N46" s="7"/>
      <c r="O46" s="16"/>
      <c r="P46" s="16"/>
      <c r="Q46" s="16"/>
      <c r="R46" s="16"/>
      <c r="S46" s="16"/>
      <c r="T46" s="16"/>
      <c r="U46" s="16"/>
      <c r="V46" s="16"/>
      <c r="W46" s="16"/>
      <c r="X46" s="16"/>
      <c r="Y46" s="1"/>
      <c r="Z46" s="120"/>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row>
    <row r="47" spans="1:72" ht="15.75">
      <c r="A47" s="173"/>
      <c r="B47" s="173"/>
      <c r="C47" s="173"/>
      <c r="D47" s="173"/>
      <c r="E47" s="7"/>
      <c r="F47" s="7"/>
      <c r="G47" s="176"/>
      <c r="H47" s="22"/>
      <c r="I47" s="174"/>
      <c r="J47" s="7"/>
      <c r="K47" s="7"/>
      <c r="L47" s="7"/>
      <c r="M47" s="7"/>
      <c r="N47" s="7"/>
      <c r="O47" s="16"/>
      <c r="P47" s="16"/>
      <c r="Q47" s="16"/>
      <c r="R47" s="16"/>
      <c r="S47" s="16"/>
      <c r="T47" s="16"/>
      <c r="U47" s="16"/>
      <c r="V47" s="16"/>
      <c r="W47" s="16"/>
      <c r="X47" s="16"/>
      <c r="Y47" s="1"/>
      <c r="Z47" s="120"/>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row>
    <row r="48" spans="1:72" ht="15.75">
      <c r="A48" s="37"/>
      <c r="B48" s="37"/>
      <c r="C48" s="37"/>
      <c r="D48" s="37"/>
      <c r="E48" s="7"/>
      <c r="F48" s="7"/>
      <c r="G48" s="176"/>
      <c r="H48" s="22"/>
      <c r="I48" s="22"/>
      <c r="J48" s="7"/>
      <c r="K48" s="7"/>
      <c r="L48" s="7"/>
      <c r="M48" s="7"/>
      <c r="N48" s="7"/>
      <c r="O48" s="16"/>
      <c r="P48" s="16"/>
      <c r="Q48" s="16"/>
      <c r="R48" s="16"/>
      <c r="S48" s="16"/>
      <c r="T48" s="16"/>
      <c r="U48" s="16"/>
      <c r="V48" s="16"/>
      <c r="W48" s="16"/>
      <c r="X48" s="16"/>
      <c r="Y48" s="1"/>
      <c r="Z48" s="120"/>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row>
    <row r="49" spans="1:72" ht="15.75">
      <c r="A49" s="262" t="s">
        <v>52</v>
      </c>
      <c r="B49" s="262"/>
      <c r="C49" s="262"/>
      <c r="D49" s="262"/>
      <c r="E49" s="7"/>
      <c r="F49" s="7"/>
      <c r="G49" s="38"/>
      <c r="H49" s="22"/>
      <c r="I49" s="22"/>
      <c r="J49" s="7"/>
      <c r="K49" s="7"/>
      <c r="L49" s="7"/>
      <c r="M49" s="7"/>
      <c r="N49" s="7"/>
      <c r="O49" s="16"/>
      <c r="P49" s="16"/>
      <c r="Q49" s="16"/>
      <c r="R49" s="16"/>
      <c r="S49" s="16"/>
      <c r="T49" s="16"/>
      <c r="U49" s="16"/>
      <c r="V49" s="16"/>
      <c r="W49" s="16"/>
      <c r="X49" s="16"/>
      <c r="Y49" s="1"/>
      <c r="Z49" s="120"/>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row>
    <row r="50" spans="1:72" ht="15.75">
      <c r="A50" s="255" t="s">
        <v>7</v>
      </c>
      <c r="B50" s="255"/>
      <c r="C50" s="255"/>
      <c r="D50" s="255"/>
      <c r="E50" s="28" t="s">
        <v>8</v>
      </c>
      <c r="F50" s="175" t="s">
        <v>9</v>
      </c>
      <c r="G50" s="175" t="s">
        <v>10</v>
      </c>
      <c r="H50" s="175" t="s">
        <v>0</v>
      </c>
      <c r="I50" s="38"/>
      <c r="J50" s="118" t="s">
        <v>53</v>
      </c>
      <c r="K50" s="118" t="s">
        <v>54</v>
      </c>
      <c r="L50" s="118" t="s">
        <v>55</v>
      </c>
      <c r="M50" s="118" t="s">
        <v>56</v>
      </c>
      <c r="N50" s="16"/>
      <c r="O50" s="16"/>
      <c r="P50" s="16"/>
      <c r="Q50" s="16"/>
      <c r="R50" s="16"/>
      <c r="S50" s="16"/>
      <c r="T50" s="16"/>
      <c r="U50" s="16"/>
      <c r="V50" s="16"/>
      <c r="W50" s="16"/>
      <c r="X50" s="16"/>
      <c r="Y50" s="1"/>
      <c r="Z50" s="120"/>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row>
    <row r="51" spans="1:72" ht="33.6" customHeight="1">
      <c r="A51" s="257" t="s">
        <v>133</v>
      </c>
      <c r="B51" s="258"/>
      <c r="C51" s="258"/>
      <c r="D51" s="258"/>
      <c r="E51" s="31" t="s">
        <v>57</v>
      </c>
      <c r="F51" s="146">
        <v>0</v>
      </c>
      <c r="G51" s="127">
        <v>150</v>
      </c>
      <c r="H51" s="127">
        <f t="shared" ref="H51:H57" si="8">F51*G51</f>
        <v>0</v>
      </c>
      <c r="I51" s="30"/>
      <c r="J51" s="31"/>
      <c r="K51" s="31"/>
      <c r="L51" s="31"/>
      <c r="M51" s="31">
        <f>J51+K51+L51</f>
        <v>0</v>
      </c>
      <c r="N51" s="16"/>
      <c r="O51" s="16"/>
      <c r="P51" s="16"/>
      <c r="Q51" s="16"/>
      <c r="R51" s="16"/>
      <c r="S51" s="16"/>
      <c r="T51" s="16"/>
      <c r="U51" s="16"/>
      <c r="V51" s="16"/>
      <c r="W51" s="16"/>
      <c r="X51" s="16"/>
      <c r="Y51" s="1"/>
      <c r="Z51" s="120"/>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row>
    <row r="52" spans="1:72" ht="33.6" customHeight="1">
      <c r="A52" s="257" t="s">
        <v>134</v>
      </c>
      <c r="B52" s="258"/>
      <c r="C52" s="258"/>
      <c r="D52" s="258"/>
      <c r="E52" s="31" t="s">
        <v>57</v>
      </c>
      <c r="F52" s="146">
        <v>0</v>
      </c>
      <c r="G52" s="127">
        <v>150</v>
      </c>
      <c r="H52" s="127">
        <f t="shared" si="8"/>
        <v>0</v>
      </c>
      <c r="I52" s="30"/>
      <c r="J52" s="31"/>
      <c r="K52" s="31"/>
      <c r="L52" s="31"/>
      <c r="M52" s="31">
        <f>J52+K52+L52</f>
        <v>0</v>
      </c>
      <c r="N52" s="16"/>
      <c r="O52" s="16"/>
      <c r="P52" s="16"/>
      <c r="Q52" s="16"/>
      <c r="R52" s="16"/>
      <c r="S52" s="16"/>
      <c r="T52" s="16"/>
      <c r="U52" s="16"/>
      <c r="V52" s="16"/>
      <c r="W52" s="16"/>
      <c r="X52" s="16"/>
      <c r="Y52" s="1"/>
      <c r="Z52" s="120"/>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row>
    <row r="53" spans="1:72" ht="33.6" customHeight="1">
      <c r="A53" s="257" t="s">
        <v>58</v>
      </c>
      <c r="B53" s="258"/>
      <c r="C53" s="258"/>
      <c r="D53" s="258"/>
      <c r="E53" s="31" t="s">
        <v>57</v>
      </c>
      <c r="F53" s="146">
        <v>0</v>
      </c>
      <c r="G53" s="127">
        <v>60</v>
      </c>
      <c r="H53" s="127">
        <f t="shared" si="8"/>
        <v>0</v>
      </c>
      <c r="I53" s="30"/>
      <c r="J53" s="31"/>
      <c r="K53" s="31"/>
      <c r="L53" s="31"/>
      <c r="M53" s="31">
        <f>J53+K53+L53</f>
        <v>0</v>
      </c>
      <c r="N53" s="16"/>
      <c r="O53" s="16"/>
      <c r="P53" s="16"/>
      <c r="Q53" s="16"/>
      <c r="R53" s="16"/>
      <c r="S53" s="16"/>
      <c r="T53" s="16"/>
      <c r="U53" s="16"/>
      <c r="V53" s="16"/>
      <c r="W53" s="16"/>
      <c r="X53" s="16"/>
      <c r="Y53" s="1"/>
      <c r="Z53" s="120"/>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row>
    <row r="54" spans="1:72" ht="33.6" customHeight="1">
      <c r="A54" s="257" t="s">
        <v>135</v>
      </c>
      <c r="B54" s="258"/>
      <c r="C54" s="258"/>
      <c r="D54" s="258"/>
      <c r="E54" s="31" t="s">
        <v>57</v>
      </c>
      <c r="F54" s="146">
        <v>0</v>
      </c>
      <c r="G54" s="127">
        <v>120</v>
      </c>
      <c r="H54" s="127">
        <f t="shared" si="8"/>
        <v>0</v>
      </c>
      <c r="I54" s="30"/>
      <c r="J54" s="31"/>
      <c r="K54" s="31"/>
      <c r="L54" s="31"/>
      <c r="M54" s="31">
        <f>J54+K54+L54</f>
        <v>0</v>
      </c>
      <c r="N54" s="16"/>
      <c r="O54" s="16"/>
      <c r="P54" s="16"/>
      <c r="Q54" s="16"/>
      <c r="R54" s="16"/>
      <c r="S54" s="16"/>
      <c r="T54" s="16"/>
      <c r="U54" s="16"/>
      <c r="V54" s="16"/>
      <c r="W54" s="16"/>
      <c r="X54" s="16"/>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33.6" customHeight="1">
      <c r="A55" s="257"/>
      <c r="B55" s="258"/>
      <c r="C55" s="258"/>
      <c r="D55" s="258"/>
      <c r="E55" s="31" t="s">
        <v>57</v>
      </c>
      <c r="F55" s="146">
        <v>0</v>
      </c>
      <c r="G55" s="127"/>
      <c r="H55" s="127">
        <f t="shared" si="8"/>
        <v>0</v>
      </c>
      <c r="I55" s="30"/>
      <c r="J55" s="31"/>
      <c r="K55" s="31"/>
      <c r="L55" s="31"/>
      <c r="M55" s="31">
        <f t="shared" ref="M55:M57" si="9">J55+K55+L55</f>
        <v>0</v>
      </c>
      <c r="N55" s="16"/>
      <c r="O55" s="16"/>
      <c r="P55" s="16"/>
      <c r="Q55" s="16"/>
      <c r="R55" s="16"/>
      <c r="S55" s="16"/>
      <c r="T55" s="16"/>
      <c r="U55" s="16"/>
      <c r="V55" s="16"/>
      <c r="W55" s="16"/>
      <c r="X55" s="16"/>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33.6" customHeight="1">
      <c r="A56" s="257"/>
      <c r="B56" s="258"/>
      <c r="C56" s="258"/>
      <c r="D56" s="258"/>
      <c r="E56" s="31" t="s">
        <v>59</v>
      </c>
      <c r="F56" s="146">
        <v>0</v>
      </c>
      <c r="G56" s="127"/>
      <c r="H56" s="127">
        <f t="shared" si="8"/>
        <v>0</v>
      </c>
      <c r="I56" s="30"/>
      <c r="J56" s="31"/>
      <c r="K56" s="31"/>
      <c r="L56" s="31"/>
      <c r="M56" s="31">
        <f t="shared" si="9"/>
        <v>0</v>
      </c>
      <c r="N56" s="16"/>
      <c r="O56" s="16"/>
      <c r="P56" s="16"/>
      <c r="Q56" s="16"/>
      <c r="R56" s="16"/>
      <c r="S56" s="16"/>
      <c r="T56" s="16"/>
      <c r="U56" s="16"/>
      <c r="V56" s="16"/>
      <c r="W56" s="16"/>
      <c r="X56" s="16"/>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33.6" customHeight="1">
      <c r="A57" s="257" t="s">
        <v>60</v>
      </c>
      <c r="B57" s="258"/>
      <c r="C57" s="258"/>
      <c r="D57" s="258"/>
      <c r="E57" s="31" t="s">
        <v>61</v>
      </c>
      <c r="F57" s="146">
        <v>0</v>
      </c>
      <c r="G57" s="127">
        <v>2.5</v>
      </c>
      <c r="H57" s="127">
        <f t="shared" si="8"/>
        <v>0</v>
      </c>
      <c r="I57" s="30"/>
      <c r="J57" s="31"/>
      <c r="K57" s="31"/>
      <c r="L57" s="31"/>
      <c r="M57" s="31">
        <f t="shared" si="9"/>
        <v>0</v>
      </c>
      <c r="N57" s="16"/>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16"/>
      <c r="B58" s="16"/>
      <c r="C58" s="16"/>
      <c r="D58" s="16"/>
      <c r="E58" s="16"/>
      <c r="F58" s="16"/>
      <c r="G58" s="34" t="s">
        <v>62</v>
      </c>
      <c r="H58" s="34">
        <f>SUM(H51:H57)</f>
        <v>0</v>
      </c>
      <c r="I58" s="22"/>
      <c r="J58" s="16"/>
      <c r="K58" s="16"/>
      <c r="L58" s="16"/>
      <c r="M58" s="139"/>
      <c r="N58" s="16"/>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16"/>
      <c r="B59" s="16"/>
      <c r="C59" s="16"/>
      <c r="D59" s="16"/>
      <c r="E59" s="16"/>
      <c r="F59" s="16"/>
      <c r="G59" s="118" t="s">
        <v>82</v>
      </c>
      <c r="H59" s="34">
        <f>H58+H45+H17</f>
        <v>46254.13</v>
      </c>
      <c r="I59" s="134"/>
      <c r="J59" s="62"/>
      <c r="K59" s="16"/>
      <c r="L59" s="16"/>
      <c r="M59" s="16"/>
      <c r="N59" s="16"/>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3" t="s">
        <v>83</v>
      </c>
      <c r="B60" s="7"/>
      <c r="C60" s="7"/>
      <c r="D60" s="16"/>
      <c r="E60" s="16"/>
      <c r="F60" s="16"/>
      <c r="G60" s="1"/>
      <c r="H60" s="42"/>
      <c r="I60" s="9"/>
      <c r="J60" s="62"/>
      <c r="K60" s="7"/>
      <c r="L60" s="16"/>
      <c r="M60" s="16"/>
      <c r="N60" s="16"/>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56" t="s">
        <v>7</v>
      </c>
      <c r="B61" s="256"/>
      <c r="C61" s="256"/>
      <c r="D61" s="256"/>
      <c r="E61" s="43" t="s">
        <v>8</v>
      </c>
      <c r="F61" s="119" t="s">
        <v>9</v>
      </c>
      <c r="G61" s="119" t="s">
        <v>10</v>
      </c>
      <c r="H61" s="44" t="s">
        <v>0</v>
      </c>
      <c r="I61" s="45" t="s">
        <v>84</v>
      </c>
      <c r="J61" s="46"/>
      <c r="K61" s="46" t="s">
        <v>85</v>
      </c>
      <c r="L61" s="47"/>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36" t="s">
        <v>86</v>
      </c>
      <c r="B62" s="237"/>
      <c r="C62" s="237"/>
      <c r="D62" s="237"/>
      <c r="E62" s="123" t="s">
        <v>87</v>
      </c>
      <c r="F62" s="128">
        <v>0.3</v>
      </c>
      <c r="G62" s="36">
        <v>2200</v>
      </c>
      <c r="H62" s="48">
        <f>(F62*G62)</f>
        <v>660</v>
      </c>
      <c r="I62" s="49"/>
      <c r="J62" s="50"/>
      <c r="K62" s="51"/>
      <c r="L62" s="62"/>
      <c r="M62" s="16"/>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15.75">
      <c r="A63" s="236" t="s">
        <v>88</v>
      </c>
      <c r="B63" s="237"/>
      <c r="C63" s="237"/>
      <c r="D63" s="237"/>
      <c r="E63" s="123" t="s">
        <v>87</v>
      </c>
      <c r="F63" s="128"/>
      <c r="G63" s="36">
        <v>2000</v>
      </c>
      <c r="H63" s="48">
        <f t="shared" ref="H63:H84" si="10">(F63*G63)</f>
        <v>0</v>
      </c>
      <c r="I63" s="49"/>
      <c r="J63" s="50"/>
      <c r="K63" s="51"/>
      <c r="L63" s="62"/>
      <c r="M63" s="16"/>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15.75">
      <c r="A64" s="236" t="s">
        <v>89</v>
      </c>
      <c r="B64" s="237"/>
      <c r="C64" s="237"/>
      <c r="D64" s="237"/>
      <c r="E64" s="123" t="s">
        <v>87</v>
      </c>
      <c r="F64" s="128"/>
      <c r="G64" s="36">
        <v>7000</v>
      </c>
      <c r="H64" s="48">
        <f t="shared" si="10"/>
        <v>0</v>
      </c>
      <c r="I64" s="49"/>
      <c r="J64" s="50"/>
      <c r="K64" s="51"/>
      <c r="L64" s="62"/>
      <c r="M64" s="16"/>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15.75">
      <c r="A65" s="236" t="s">
        <v>90</v>
      </c>
      <c r="B65" s="237"/>
      <c r="C65" s="237"/>
      <c r="D65" s="237"/>
      <c r="E65" s="123" t="s">
        <v>87</v>
      </c>
      <c r="F65" s="128"/>
      <c r="G65" s="36">
        <v>15200</v>
      </c>
      <c r="H65" s="48">
        <f t="shared" si="10"/>
        <v>0</v>
      </c>
      <c r="I65" s="49"/>
      <c r="J65" s="50"/>
      <c r="K65" s="51"/>
      <c r="L65" s="62"/>
      <c r="M65" s="16"/>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15.75">
      <c r="A66" s="236" t="s">
        <v>91</v>
      </c>
      <c r="B66" s="237"/>
      <c r="C66" s="237"/>
      <c r="D66" s="237"/>
      <c r="E66" s="123" t="s">
        <v>87</v>
      </c>
      <c r="F66" s="128"/>
      <c r="G66" s="36">
        <v>2200</v>
      </c>
      <c r="H66" s="48">
        <f t="shared" si="10"/>
        <v>0</v>
      </c>
      <c r="I66" s="55"/>
      <c r="J66" s="50"/>
      <c r="K66" s="51"/>
      <c r="L66" s="62"/>
      <c r="M66" s="16"/>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15.75">
      <c r="A67" s="236" t="s">
        <v>92</v>
      </c>
      <c r="B67" s="237"/>
      <c r="C67" s="237"/>
      <c r="D67" s="237"/>
      <c r="E67" s="123" t="s">
        <v>87</v>
      </c>
      <c r="F67" s="128"/>
      <c r="G67" s="36">
        <v>2000</v>
      </c>
      <c r="H67" s="48">
        <f t="shared" si="10"/>
        <v>0</v>
      </c>
      <c r="I67" s="49"/>
      <c r="J67" s="50"/>
      <c r="K67" s="51"/>
      <c r="L67" s="62"/>
      <c r="M67" s="16"/>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15.75">
      <c r="A68" s="236" t="s">
        <v>93</v>
      </c>
      <c r="B68" s="237"/>
      <c r="C68" s="237"/>
      <c r="D68" s="237"/>
      <c r="E68" s="123" t="s">
        <v>87</v>
      </c>
      <c r="F68" s="128"/>
      <c r="G68" s="36">
        <v>2500</v>
      </c>
      <c r="H68" s="48">
        <f t="shared" si="10"/>
        <v>0</v>
      </c>
      <c r="I68" s="55"/>
      <c r="J68" s="50"/>
      <c r="K68" s="51"/>
      <c r="L68" s="62"/>
      <c r="M68" s="16"/>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15.75">
      <c r="A69" s="236" t="s">
        <v>94</v>
      </c>
      <c r="B69" s="237"/>
      <c r="C69" s="237"/>
      <c r="D69" s="237"/>
      <c r="E69" s="123" t="s">
        <v>87</v>
      </c>
      <c r="F69" s="128"/>
      <c r="G69" s="36">
        <v>1600</v>
      </c>
      <c r="H69" s="48">
        <f t="shared" si="10"/>
        <v>0</v>
      </c>
      <c r="I69" s="49"/>
      <c r="J69" s="50"/>
      <c r="K69" s="51"/>
      <c r="L69" s="62"/>
      <c r="M69" s="16"/>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236" t="s">
        <v>95</v>
      </c>
      <c r="B70" s="237"/>
      <c r="C70" s="237"/>
      <c r="D70" s="237"/>
      <c r="E70" s="123" t="s">
        <v>87</v>
      </c>
      <c r="F70" s="128"/>
      <c r="G70" s="36">
        <v>1100</v>
      </c>
      <c r="H70" s="48">
        <f t="shared" si="10"/>
        <v>0</v>
      </c>
      <c r="I70" s="49"/>
      <c r="J70" s="50"/>
      <c r="K70" s="51"/>
      <c r="L70" s="62"/>
      <c r="M70" s="16"/>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36" t="s">
        <v>96</v>
      </c>
      <c r="B71" s="237"/>
      <c r="C71" s="237"/>
      <c r="D71" s="237"/>
      <c r="E71" s="123" t="s">
        <v>87</v>
      </c>
      <c r="F71" s="128"/>
      <c r="G71" s="36">
        <v>2700</v>
      </c>
      <c r="H71" s="48">
        <f t="shared" si="10"/>
        <v>0</v>
      </c>
      <c r="I71" s="59"/>
      <c r="J71" s="50"/>
      <c r="K71" s="51"/>
      <c r="L71" s="62"/>
      <c r="M71" s="16"/>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36" t="s">
        <v>97</v>
      </c>
      <c r="B72" s="237"/>
      <c r="C72" s="237"/>
      <c r="D72" s="237"/>
      <c r="E72" s="123" t="s">
        <v>87</v>
      </c>
      <c r="F72" s="128"/>
      <c r="G72" s="36">
        <v>2500</v>
      </c>
      <c r="H72" s="48">
        <f t="shared" si="10"/>
        <v>0</v>
      </c>
      <c r="I72" s="59"/>
      <c r="J72" s="50"/>
      <c r="K72" s="51"/>
      <c r="L72" s="62"/>
      <c r="M72" s="16"/>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15.75">
      <c r="A73" s="236" t="s">
        <v>98</v>
      </c>
      <c r="B73" s="237"/>
      <c r="C73" s="237"/>
      <c r="D73" s="237"/>
      <c r="E73" s="123" t="s">
        <v>87</v>
      </c>
      <c r="F73" s="128"/>
      <c r="G73" s="36">
        <v>13373</v>
      </c>
      <c r="H73" s="48">
        <f t="shared" si="10"/>
        <v>0</v>
      </c>
      <c r="I73" s="59"/>
      <c r="J73" s="50"/>
      <c r="K73" s="51"/>
      <c r="L73" s="62"/>
      <c r="M73" s="16"/>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15.75">
      <c r="A74" s="236" t="s">
        <v>99</v>
      </c>
      <c r="B74" s="237"/>
      <c r="C74" s="237"/>
      <c r="D74" s="237"/>
      <c r="E74" s="123" t="s">
        <v>87</v>
      </c>
      <c r="F74" s="128"/>
      <c r="G74" s="36">
        <v>800</v>
      </c>
      <c r="H74" s="48">
        <f t="shared" si="10"/>
        <v>0</v>
      </c>
      <c r="I74" s="59"/>
      <c r="J74" s="50"/>
      <c r="K74" s="51"/>
      <c r="L74" s="62"/>
      <c r="M74" s="16"/>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236" t="s">
        <v>156</v>
      </c>
      <c r="B75" s="237"/>
      <c r="C75" s="237"/>
      <c r="D75" s="237"/>
      <c r="E75" s="4" t="s">
        <v>87</v>
      </c>
      <c r="F75" s="128"/>
      <c r="G75" s="31">
        <v>1900</v>
      </c>
      <c r="H75" s="60">
        <f t="shared" si="10"/>
        <v>0</v>
      </c>
      <c r="I75" s="61"/>
      <c r="J75" s="50"/>
      <c r="K75" s="51"/>
      <c r="L75" s="62"/>
      <c r="M75" s="16"/>
      <c r="N75" s="16"/>
      <c r="O75" s="16"/>
      <c r="P75" s="16"/>
      <c r="Q75" s="16"/>
      <c r="R75" s="16"/>
      <c r="S75" s="16"/>
      <c r="T75" s="16"/>
      <c r="U75" s="16"/>
      <c r="V75" s="16"/>
      <c r="W75" s="16"/>
      <c r="X75" s="16"/>
      <c r="Y75" s="16"/>
      <c r="Z75" s="17"/>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row>
    <row r="76" spans="1:72" ht="15.75">
      <c r="A76" s="236" t="s">
        <v>101</v>
      </c>
      <c r="B76" s="237"/>
      <c r="C76" s="237"/>
      <c r="D76" s="237"/>
      <c r="E76" s="123" t="s">
        <v>87</v>
      </c>
      <c r="F76" s="128"/>
      <c r="G76" s="36">
        <v>2000</v>
      </c>
      <c r="H76" s="48">
        <f t="shared" si="10"/>
        <v>0</v>
      </c>
      <c r="I76" s="59"/>
      <c r="J76" s="50"/>
      <c r="K76" s="51"/>
      <c r="L76" s="62"/>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36" t="s">
        <v>102</v>
      </c>
      <c r="B77" s="237"/>
      <c r="C77" s="237"/>
      <c r="D77" s="237"/>
      <c r="E77" s="123" t="s">
        <v>87</v>
      </c>
      <c r="F77" s="128"/>
      <c r="G77" s="36">
        <v>200</v>
      </c>
      <c r="H77" s="48">
        <f t="shared" si="10"/>
        <v>0</v>
      </c>
      <c r="I77" s="59"/>
      <c r="J77" s="50"/>
      <c r="K77" s="51"/>
      <c r="L77" s="62"/>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15.75">
      <c r="A78" s="236" t="s">
        <v>103</v>
      </c>
      <c r="B78" s="237"/>
      <c r="C78" s="237"/>
      <c r="D78" s="237"/>
      <c r="E78" s="123" t="s">
        <v>87</v>
      </c>
      <c r="F78" s="128"/>
      <c r="G78" s="36">
        <v>1100</v>
      </c>
      <c r="H78" s="48">
        <f t="shared" si="10"/>
        <v>0</v>
      </c>
      <c r="I78" s="59"/>
      <c r="J78" s="50"/>
      <c r="K78" s="51"/>
      <c r="L78" s="62"/>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15.75">
      <c r="A79" s="236" t="s">
        <v>104</v>
      </c>
      <c r="B79" s="237"/>
      <c r="C79" s="237"/>
      <c r="D79" s="237"/>
      <c r="E79" s="123" t="s">
        <v>87</v>
      </c>
      <c r="F79" s="128"/>
      <c r="G79" s="36">
        <v>2200</v>
      </c>
      <c r="H79" s="48">
        <f t="shared" si="10"/>
        <v>0</v>
      </c>
      <c r="I79" s="59"/>
      <c r="J79" s="50"/>
      <c r="K79" s="51"/>
      <c r="L79" s="62"/>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236" t="s">
        <v>105</v>
      </c>
      <c r="B80" s="237"/>
      <c r="C80" s="237"/>
      <c r="D80" s="237"/>
      <c r="E80" s="4" t="s">
        <v>87</v>
      </c>
      <c r="F80" s="128"/>
      <c r="G80" s="31">
        <v>1420</v>
      </c>
      <c r="H80" s="60">
        <f t="shared" si="10"/>
        <v>0</v>
      </c>
      <c r="I80" s="64"/>
      <c r="J80" s="50"/>
      <c r="K80" s="51"/>
      <c r="L80" s="62"/>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236" t="s">
        <v>153</v>
      </c>
      <c r="B81" s="237"/>
      <c r="C81" s="237"/>
      <c r="D81" s="237"/>
      <c r="E81" s="4" t="s">
        <v>87</v>
      </c>
      <c r="F81" s="128"/>
      <c r="G81" s="31">
        <v>15200</v>
      </c>
      <c r="H81" s="60">
        <f t="shared" si="10"/>
        <v>0</v>
      </c>
      <c r="I81" s="166"/>
      <c r="J81" s="66"/>
      <c r="K81" s="67"/>
      <c r="L81" s="62"/>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36" t="s">
        <v>155</v>
      </c>
      <c r="B82" s="237"/>
      <c r="C82" s="237"/>
      <c r="D82" s="237"/>
      <c r="E82" s="4" t="s">
        <v>87</v>
      </c>
      <c r="F82" s="128"/>
      <c r="G82" s="31">
        <v>5800</v>
      </c>
      <c r="H82" s="60">
        <f t="shared" si="10"/>
        <v>0</v>
      </c>
      <c r="I82" s="166"/>
      <c r="J82" s="66"/>
      <c r="K82" s="67"/>
      <c r="L82" s="62"/>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36"/>
      <c r="B83" s="237"/>
      <c r="C83" s="237"/>
      <c r="D83" s="237"/>
      <c r="E83" s="4" t="s">
        <v>87</v>
      </c>
      <c r="F83" s="128"/>
      <c r="G83" s="31"/>
      <c r="H83" s="60">
        <f t="shared" si="10"/>
        <v>0</v>
      </c>
      <c r="I83" s="166"/>
      <c r="J83" s="66"/>
      <c r="K83" s="67"/>
      <c r="L83" s="62"/>
      <c r="M83" s="16"/>
      <c r="N83" s="16"/>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15.75">
      <c r="A84" s="236" t="s">
        <v>154</v>
      </c>
      <c r="B84" s="237"/>
      <c r="C84" s="237"/>
      <c r="D84" s="237"/>
      <c r="E84" s="4" t="s">
        <v>87</v>
      </c>
      <c r="F84" s="128"/>
      <c r="G84" s="31">
        <v>15000</v>
      </c>
      <c r="H84" s="60">
        <f t="shared" si="10"/>
        <v>0</v>
      </c>
      <c r="I84" s="166"/>
      <c r="J84" s="66"/>
      <c r="K84" s="67"/>
      <c r="L84" s="62"/>
      <c r="M84" s="16"/>
      <c r="N84" s="16"/>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6.5" thickBot="1">
      <c r="A85" s="236" t="s">
        <v>106</v>
      </c>
      <c r="B85" s="237"/>
      <c r="C85" s="237"/>
      <c r="D85" s="237"/>
      <c r="E85" s="123" t="s">
        <v>87</v>
      </c>
      <c r="F85" s="128">
        <v>1</v>
      </c>
      <c r="G85" s="36">
        <v>383.5</v>
      </c>
      <c r="H85" s="99">
        <f>(F85*G85)</f>
        <v>383.5</v>
      </c>
      <c r="I85" s="65"/>
      <c r="J85" s="66"/>
      <c r="K85" s="67"/>
      <c r="L85" s="62"/>
      <c r="M85" s="16"/>
      <c r="N85" s="16"/>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6.5" thickBot="1">
      <c r="A86" s="16"/>
      <c r="B86" s="16"/>
      <c r="C86" s="16"/>
      <c r="D86" s="16"/>
      <c r="E86" s="16"/>
      <c r="F86" s="18"/>
      <c r="G86" s="125" t="s">
        <v>107</v>
      </c>
      <c r="H86" s="110">
        <f>SUM(H62:H85)</f>
        <v>1043.5</v>
      </c>
      <c r="I86" s="68"/>
      <c r="J86" s="69"/>
      <c r="K86" s="70"/>
      <c r="L86" s="135"/>
      <c r="M86" s="7"/>
      <c r="N86" s="7"/>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16"/>
      <c r="B87" s="16"/>
      <c r="C87" s="16"/>
      <c r="D87" s="16"/>
      <c r="E87" s="16"/>
      <c r="F87" s="7"/>
      <c r="G87" s="38"/>
      <c r="H87" s="22"/>
      <c r="I87" s="71"/>
      <c r="J87" s="18"/>
      <c r="K87" s="137"/>
      <c r="L87" s="136"/>
      <c r="M87" s="7"/>
      <c r="N87" s="7"/>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5.75">
      <c r="A88" s="16"/>
      <c r="B88" s="16"/>
      <c r="C88" s="16"/>
      <c r="D88" s="16"/>
      <c r="E88" s="138">
        <v>0</v>
      </c>
      <c r="F88" s="7"/>
      <c r="G88" s="38"/>
      <c r="H88" s="142">
        <f>+E88</f>
        <v>0</v>
      </c>
      <c r="I88" s="245" t="s">
        <v>130</v>
      </c>
      <c r="J88" s="230" t="s">
        <v>108</v>
      </c>
      <c r="K88" s="232"/>
      <c r="L88" s="16"/>
      <c r="M88" s="7"/>
      <c r="N88" s="233"/>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234" t="s">
        <v>109</v>
      </c>
      <c r="G89" s="235"/>
      <c r="H89" s="73">
        <f>H59+H86</f>
        <v>47297.63</v>
      </c>
      <c r="I89" s="246"/>
      <c r="J89" s="231"/>
      <c r="K89" s="232"/>
      <c r="L89" s="16"/>
      <c r="M89" s="7"/>
      <c r="N89" s="233"/>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27"/>
      <c r="F90" s="74" t="s">
        <v>110</v>
      </c>
      <c r="G90" s="75">
        <v>0.25</v>
      </c>
      <c r="H90" s="116">
        <f>H89*G90</f>
        <v>11824.407499999999</v>
      </c>
      <c r="I90" s="115">
        <f>+M96</f>
        <v>-6528.9217349999972</v>
      </c>
      <c r="J90" s="117">
        <f>H90-M96</f>
        <v>18353.329234999997</v>
      </c>
      <c r="K90" s="9"/>
      <c r="L90" s="9"/>
      <c r="M90" s="9"/>
      <c r="N90" s="126" t="s">
        <v>132</v>
      </c>
      <c r="O90" s="12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16"/>
      <c r="B91" s="16"/>
      <c r="C91" s="16"/>
      <c r="D91" s="16"/>
      <c r="E91" s="27"/>
      <c r="F91" s="77" t="s">
        <v>111</v>
      </c>
      <c r="G91" s="78"/>
      <c r="H91" s="13">
        <f>H89+H90</f>
        <v>59122.037499999999</v>
      </c>
      <c r="I91" s="20"/>
      <c r="J91" s="79"/>
      <c r="K91" s="22"/>
      <c r="L91" s="22"/>
      <c r="M91" s="7"/>
      <c r="N91" s="126"/>
      <c r="O91" s="12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16"/>
      <c r="B92" s="16"/>
      <c r="C92" s="16"/>
      <c r="D92" s="16"/>
      <c r="E92" s="27"/>
      <c r="F92" s="124" t="s">
        <v>113</v>
      </c>
      <c r="G92" s="82">
        <v>0.06</v>
      </c>
      <c r="H92" s="13">
        <f>H91*G92</f>
        <v>3547.3222499999997</v>
      </c>
      <c r="I92" s="83"/>
      <c r="J92" s="80"/>
      <c r="K92" s="81" t="s">
        <v>112</v>
      </c>
      <c r="L92" s="111" t="s">
        <v>131</v>
      </c>
      <c r="M92" s="7"/>
      <c r="N92" s="135"/>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16"/>
      <c r="B93" s="16"/>
      <c r="C93" s="16"/>
      <c r="D93" s="16"/>
      <c r="E93" s="27"/>
      <c r="F93" s="4" t="s">
        <v>115</v>
      </c>
      <c r="G93" s="77"/>
      <c r="H93" s="13">
        <f>H91+H92</f>
        <v>62669.359749999996</v>
      </c>
      <c r="I93" s="80"/>
      <c r="J93" s="80" t="s">
        <v>114</v>
      </c>
      <c r="K93" s="6">
        <f>+H17</f>
        <v>0</v>
      </c>
      <c r="L93" s="112"/>
      <c r="M93" s="135"/>
      <c r="N93" s="7"/>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16"/>
      <c r="B94" s="16"/>
      <c r="C94" s="16"/>
      <c r="D94" s="16"/>
      <c r="E94" s="16"/>
      <c r="F94" s="124" t="s">
        <v>117</v>
      </c>
      <c r="G94" s="82">
        <v>0.2</v>
      </c>
      <c r="H94" s="13">
        <f>H93*G94</f>
        <v>12533.871950000001</v>
      </c>
      <c r="I94" s="80"/>
      <c r="J94" s="80" t="s">
        <v>116</v>
      </c>
      <c r="K94" s="6">
        <f>H44</f>
        <v>40953.549999999996</v>
      </c>
      <c r="L94" s="112"/>
      <c r="M94" s="135"/>
      <c r="N94" s="7"/>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16"/>
      <c r="B95" s="16"/>
      <c r="C95" s="16"/>
      <c r="D95" s="16"/>
      <c r="E95" s="16"/>
      <c r="F95" s="124" t="s">
        <v>119</v>
      </c>
      <c r="G95" s="74"/>
      <c r="H95" s="85">
        <f>H93+H94</f>
        <v>75203.231700000004</v>
      </c>
      <c r="I95" s="13"/>
      <c r="J95" s="80" t="s">
        <v>118</v>
      </c>
      <c r="K95" s="6">
        <f>H59-H46</f>
        <v>43478.8822</v>
      </c>
      <c r="L95" s="112"/>
      <c r="M95" s="84" t="s">
        <v>127</v>
      </c>
      <c r="N95" s="7"/>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16"/>
      <c r="B96" s="16"/>
      <c r="C96" s="16"/>
      <c r="D96" s="16"/>
      <c r="E96" s="16"/>
      <c r="F96" s="124" t="s">
        <v>125</v>
      </c>
      <c r="G96" s="87"/>
      <c r="H96" s="97">
        <f>'MAT (21)'!H124</f>
        <v>203459.92471200001</v>
      </c>
      <c r="I96" s="88" t="s">
        <v>120</v>
      </c>
      <c r="J96" s="86" t="s">
        <v>56</v>
      </c>
      <c r="K96" s="6">
        <f>SUM(K93:K95)</f>
        <v>84432.432199999996</v>
      </c>
      <c r="L96" s="113">
        <f>H95-H94</f>
        <v>62669.359750000003</v>
      </c>
      <c r="M96" s="114">
        <f>+(L96-K96)*0.3</f>
        <v>-6528.9217349999972</v>
      </c>
      <c r="N96" s="7"/>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16"/>
      <c r="B97" s="16" t="s">
        <v>121</v>
      </c>
      <c r="C97" s="16"/>
      <c r="D97" s="16"/>
      <c r="E97" s="16"/>
      <c r="F97" s="124" t="s">
        <v>126</v>
      </c>
      <c r="G97" s="90"/>
      <c r="H97" s="98">
        <f>H95+H96</f>
        <v>278663.15641200001</v>
      </c>
      <c r="I97" s="13"/>
      <c r="J97" s="89">
        <f>H95/H89</f>
        <v>1.59</v>
      </c>
      <c r="K97" s="7"/>
      <c r="L97" s="7"/>
      <c r="M97" s="23"/>
      <c r="N97" s="7"/>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16"/>
      <c r="B98" s="139" t="s">
        <v>122</v>
      </c>
      <c r="C98" s="139" t="s">
        <v>123</v>
      </c>
      <c r="D98" s="140" t="s">
        <v>124</v>
      </c>
      <c r="E98" s="132"/>
      <c r="F98" s="7"/>
      <c r="G98" s="92"/>
      <c r="H98" s="9"/>
      <c r="I98" s="7"/>
      <c r="J98" s="7"/>
      <c r="K98" s="7"/>
      <c r="L98" s="7"/>
      <c r="M98" s="9"/>
      <c r="N98" s="91"/>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16"/>
      <c r="B99" s="141">
        <v>0.27500000000000002</v>
      </c>
      <c r="C99" s="141">
        <v>0.05</v>
      </c>
      <c r="D99" s="141">
        <f>B99+C99</f>
        <v>0.32500000000000001</v>
      </c>
      <c r="E99" s="16"/>
      <c r="F99" s="92"/>
      <c r="G99" s="93"/>
      <c r="H99" s="9"/>
      <c r="I99" s="7"/>
      <c r="J99" s="7"/>
      <c r="K99" s="7"/>
      <c r="L99" s="7"/>
      <c r="M99" s="9"/>
      <c r="N99" s="7"/>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16"/>
      <c r="B100" s="16"/>
      <c r="C100" s="16"/>
      <c r="D100" s="16"/>
      <c r="E100" s="16"/>
      <c r="F100" s="23"/>
      <c r="G100" s="94"/>
      <c r="H100" s="93"/>
      <c r="I100" s="27"/>
      <c r="J100" s="7"/>
      <c r="K100" s="7"/>
      <c r="L100" s="7"/>
      <c r="M100" s="7"/>
      <c r="N100" s="7"/>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1"/>
      <c r="B101" s="1"/>
      <c r="C101" s="1"/>
      <c r="D101" s="1"/>
      <c r="E101" s="1"/>
      <c r="F101" s="23"/>
      <c r="G101" s="94"/>
      <c r="H101" s="93"/>
      <c r="I101" s="95"/>
      <c r="J101" s="18"/>
      <c r="K101" s="18"/>
      <c r="L101" s="18"/>
      <c r="M101" s="18"/>
      <c r="N101" s="18"/>
      <c r="O101" s="1"/>
      <c r="P101" s="1"/>
      <c r="Q101" s="1"/>
      <c r="R101" s="1"/>
      <c r="S101" s="1"/>
      <c r="T101" s="1"/>
      <c r="U101" s="1"/>
      <c r="V101" s="1"/>
      <c r="W101" s="1"/>
      <c r="X101" s="1"/>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1"/>
      <c r="B102" s="1"/>
      <c r="C102" s="1"/>
      <c r="D102" s="1"/>
      <c r="E102" s="1"/>
      <c r="F102" s="23"/>
      <c r="G102" s="76"/>
      <c r="H102" s="76"/>
      <c r="I102" s="18"/>
      <c r="J102" s="18"/>
      <c r="K102" s="18"/>
      <c r="L102" s="18"/>
      <c r="M102" s="18"/>
      <c r="N102" s="18"/>
      <c r="O102" s="1"/>
      <c r="P102" s="1"/>
      <c r="Q102" s="1"/>
      <c r="R102" s="1"/>
      <c r="S102" s="1"/>
      <c r="T102" s="1"/>
      <c r="U102" s="1"/>
      <c r="V102" s="1"/>
      <c r="W102" s="1"/>
      <c r="X102" s="1"/>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1"/>
      <c r="B103" s="1"/>
      <c r="C103" s="1"/>
      <c r="D103" s="1"/>
      <c r="E103" s="1"/>
      <c r="F103" s="23"/>
      <c r="G103" s="5"/>
      <c r="H103" s="1"/>
      <c r="I103" s="1"/>
      <c r="J103" s="18"/>
      <c r="K103" s="18"/>
      <c r="L103" s="18"/>
      <c r="M103" s="18"/>
      <c r="N103" s="18"/>
      <c r="O103" s="1"/>
      <c r="P103" s="1"/>
      <c r="Q103" s="1"/>
      <c r="R103" s="1"/>
      <c r="S103" s="1"/>
      <c r="T103" s="1"/>
      <c r="U103" s="1"/>
      <c r="V103" s="1"/>
      <c r="W103" s="1"/>
      <c r="X103" s="1"/>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1"/>
      <c r="B104" s="1"/>
      <c r="C104" s="1"/>
      <c r="D104" s="1"/>
      <c r="E104" s="1"/>
      <c r="F104" s="1"/>
      <c r="G104" s="18"/>
      <c r="H104" s="41"/>
      <c r="I104" s="1"/>
      <c r="J104" s="1"/>
      <c r="K104" s="1"/>
      <c r="L104" s="1"/>
      <c r="M104" s="1"/>
      <c r="N104" s="1"/>
      <c r="O104" s="1"/>
      <c r="P104" s="1"/>
      <c r="Q104" s="1"/>
      <c r="R104" s="1"/>
      <c r="S104" s="1"/>
      <c r="T104" s="1"/>
      <c r="U104" s="1"/>
      <c r="V104" s="1"/>
      <c r="W104" s="1"/>
      <c r="X104" s="1"/>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1"/>
      <c r="B105" s="1"/>
      <c r="C105" s="96"/>
      <c r="D105" s="1"/>
      <c r="E105" s="1"/>
      <c r="F105" s="1"/>
      <c r="G105" s="1"/>
      <c r="H105" s="1"/>
      <c r="I105" s="1"/>
      <c r="J105" s="1"/>
      <c r="K105" s="1"/>
      <c r="L105" s="1"/>
      <c r="M105" s="1"/>
      <c r="N105" s="1"/>
      <c r="O105" s="1"/>
      <c r="P105" s="1"/>
      <c r="Q105" s="1"/>
      <c r="R105" s="1"/>
      <c r="S105" s="1"/>
      <c r="T105" s="1"/>
      <c r="U105" s="1"/>
      <c r="V105" s="1"/>
      <c r="W105" s="1"/>
      <c r="X105" s="1"/>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1"/>
      <c r="B106" s="1"/>
      <c r="C106" s="96"/>
      <c r="D106" s="1"/>
      <c r="E106" s="1"/>
      <c r="F106" s="1"/>
      <c r="G106" s="18"/>
      <c r="H106" s="41"/>
      <c r="I106" s="1"/>
      <c r="J106" s="1"/>
      <c r="K106" s="1"/>
      <c r="L106" s="1"/>
      <c r="M106" s="1"/>
      <c r="N106" s="1"/>
      <c r="O106" s="1"/>
      <c r="P106" s="1"/>
      <c r="Q106" s="1"/>
      <c r="R106" s="1"/>
      <c r="S106" s="1"/>
      <c r="T106" s="1"/>
      <c r="U106" s="1"/>
      <c r="V106" s="1"/>
      <c r="W106" s="1"/>
      <c r="X106" s="1"/>
      <c r="Y106" s="1"/>
      <c r="Z106" s="120"/>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row>
    <row r="107" spans="1:72" ht="15.75">
      <c r="A107" s="1"/>
      <c r="B107" s="1"/>
      <c r="C107" s="96"/>
      <c r="D107" s="1"/>
      <c r="E107" s="1"/>
      <c r="F107" s="1"/>
      <c r="G107" s="1"/>
      <c r="H107" s="1"/>
      <c r="I107" s="1"/>
      <c r="J107" s="1"/>
      <c r="K107" s="1"/>
      <c r="L107" s="1"/>
      <c r="M107" s="1"/>
      <c r="N107" s="1"/>
      <c r="O107" s="1"/>
      <c r="P107" s="1"/>
      <c r="Q107" s="1"/>
      <c r="R107" s="1"/>
      <c r="S107" s="1"/>
      <c r="T107" s="1"/>
      <c r="U107" s="1"/>
      <c r="V107" s="1"/>
      <c r="W107" s="1"/>
      <c r="X107" s="1"/>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1"/>
      <c r="B108" s="1"/>
      <c r="C108" s="96"/>
      <c r="D108" s="1"/>
      <c r="E108" s="1"/>
      <c r="F108" s="1"/>
      <c r="G108" s="1"/>
      <c r="H108" s="1"/>
      <c r="I108" s="1"/>
      <c r="J108" s="1"/>
      <c r="K108" s="1"/>
      <c r="L108" s="1"/>
      <c r="M108" s="1"/>
      <c r="N108" s="1"/>
      <c r="O108" s="1"/>
      <c r="P108" s="1"/>
      <c r="Q108" s="1"/>
      <c r="R108" s="1"/>
      <c r="S108" s="1"/>
      <c r="T108" s="1"/>
      <c r="U108" s="1"/>
      <c r="V108" s="1"/>
      <c r="W108" s="1"/>
      <c r="X108" s="1"/>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1"/>
      <c r="B109" s="1"/>
      <c r="C109" s="40"/>
      <c r="D109" s="96"/>
      <c r="E109" s="96"/>
      <c r="F109" s="1"/>
      <c r="G109" s="1"/>
      <c r="H109" s="1"/>
      <c r="I109" s="1"/>
      <c r="J109" s="1"/>
      <c r="K109" s="1"/>
      <c r="L109" s="1"/>
      <c r="M109" s="1"/>
      <c r="N109" s="1"/>
      <c r="O109" s="1"/>
      <c r="P109" s="1"/>
      <c r="Q109" s="1"/>
      <c r="R109" s="1"/>
      <c r="S109" s="1"/>
      <c r="T109" s="1"/>
      <c r="U109" s="1"/>
      <c r="V109" s="1"/>
      <c r="W109" s="1"/>
      <c r="X109" s="1"/>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1"/>
      <c r="B110" s="96"/>
      <c r="C110" s="1"/>
      <c r="D110" s="1"/>
      <c r="E110" s="1"/>
      <c r="F110" s="1"/>
      <c r="G110" s="1"/>
      <c r="H110" s="1"/>
      <c r="I110" s="1"/>
      <c r="J110" s="1"/>
      <c r="K110" s="1"/>
      <c r="L110" s="1"/>
      <c r="M110" s="1"/>
      <c r="N110" s="1"/>
      <c r="O110" s="1"/>
      <c r="P110" s="1"/>
      <c r="Q110" s="1"/>
      <c r="R110" s="1"/>
      <c r="S110" s="1"/>
      <c r="T110" s="1"/>
      <c r="U110" s="1"/>
      <c r="V110" s="1"/>
      <c r="W110" s="1"/>
      <c r="X110" s="1"/>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1"/>
      <c r="B111" s="96"/>
      <c r="C111" s="1"/>
      <c r="D111" s="1"/>
      <c r="E111" s="1"/>
      <c r="F111" s="1"/>
      <c r="G111" s="1"/>
      <c r="H111" s="1"/>
      <c r="I111" s="1"/>
      <c r="J111" s="1"/>
      <c r="K111" s="1"/>
      <c r="L111" s="1"/>
      <c r="M111" s="1"/>
      <c r="N111" s="1"/>
      <c r="O111" s="1"/>
      <c r="P111" s="1"/>
      <c r="Q111" s="1"/>
      <c r="R111" s="1"/>
      <c r="S111" s="1"/>
      <c r="T111" s="1"/>
      <c r="U111" s="1"/>
      <c r="V111" s="1"/>
      <c r="W111" s="1"/>
      <c r="X111" s="1"/>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5.75">
      <c r="A112" s="1"/>
      <c r="B112" s="96"/>
      <c r="C112" s="96"/>
      <c r="D112" s="96"/>
      <c r="E112" s="96"/>
      <c r="F112" s="1"/>
      <c r="G112" s="1"/>
      <c r="H112" s="1"/>
      <c r="I112" s="1"/>
      <c r="J112" s="1"/>
      <c r="K112" s="1"/>
      <c r="L112" s="1"/>
      <c r="M112" s="1"/>
      <c r="N112" s="1"/>
      <c r="O112" s="1"/>
      <c r="P112" s="1"/>
      <c r="Q112" s="1"/>
      <c r="R112" s="1"/>
      <c r="S112" s="1"/>
      <c r="T112" s="1"/>
      <c r="U112" s="1"/>
      <c r="V112" s="1"/>
      <c r="W112" s="1"/>
      <c r="X112" s="1"/>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5.75">
      <c r="A113" s="1"/>
      <c r="B113" s="1"/>
      <c r="C113" s="1"/>
      <c r="D113" s="1"/>
      <c r="E113" s="1"/>
      <c r="F113" s="96"/>
      <c r="G113" s="72"/>
      <c r="H113" s="1"/>
      <c r="I113" s="1"/>
      <c r="J113" s="1"/>
      <c r="K113" s="1"/>
      <c r="L113" s="1"/>
      <c r="M113" s="1"/>
      <c r="N113" s="1"/>
      <c r="O113" s="1"/>
      <c r="P113" s="1"/>
      <c r="Q113" s="1"/>
      <c r="R113" s="1"/>
      <c r="S113" s="1"/>
      <c r="T113" s="1"/>
      <c r="U113" s="1"/>
      <c r="V113" s="1"/>
      <c r="W113" s="1"/>
      <c r="X113" s="1"/>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
      <c r="B118" s="1"/>
      <c r="C118" s="1"/>
      <c r="D118" s="1"/>
      <c r="E118" s="1"/>
      <c r="F118" s="1"/>
      <c r="G118" s="1"/>
      <c r="H118" s="1"/>
      <c r="I118" s="1"/>
      <c r="J118" s="1"/>
      <c r="K118" s="1"/>
      <c r="L118" s="1"/>
      <c r="O118" s="1"/>
      <c r="P118" s="1"/>
      <c r="Q118" s="1"/>
      <c r="R118" s="1"/>
      <c r="S118" s="1"/>
      <c r="T118" s="1"/>
      <c r="U118" s="1"/>
      <c r="V118" s="1"/>
      <c r="W118" s="1"/>
      <c r="X118" s="1"/>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F119" s="1"/>
      <c r="G119" s="1"/>
      <c r="H119" s="1"/>
      <c r="I119" s="1"/>
      <c r="J119" s="1"/>
      <c r="K119" s="1"/>
      <c r="L119" s="1"/>
      <c r="O119" s="1"/>
      <c r="P119" s="1"/>
      <c r="Q119" s="1"/>
      <c r="R119" s="1"/>
      <c r="S119" s="1"/>
      <c r="T119" s="1"/>
      <c r="U119" s="1"/>
      <c r="V119" s="1"/>
      <c r="W119" s="1"/>
      <c r="X119" s="1"/>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J120" s="1"/>
      <c r="K120" s="1"/>
      <c r="L120" s="1"/>
      <c r="M120" s="1"/>
      <c r="N120" s="1"/>
      <c r="O120" s="1"/>
      <c r="P120" s="1"/>
      <c r="Q120" s="1"/>
      <c r="R120" s="1"/>
      <c r="S120" s="1"/>
      <c r="T120" s="1"/>
      <c r="U120" s="1"/>
      <c r="V120" s="1"/>
      <c r="W120" s="1"/>
      <c r="X120" s="1"/>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sheetData>
  <mergeCells count="78">
    <mergeCell ref="A15:D15"/>
    <mergeCell ref="A1:H1"/>
    <mergeCell ref="A2:H2"/>
    <mergeCell ref="B5:J5"/>
    <mergeCell ref="A8:D8"/>
    <mergeCell ref="J8:M8"/>
    <mergeCell ref="A9:D9"/>
    <mergeCell ref="A10:D10"/>
    <mergeCell ref="A11:D11"/>
    <mergeCell ref="A12:D12"/>
    <mergeCell ref="A13:D13"/>
    <mergeCell ref="A14:D14"/>
    <mergeCell ref="A28:D28"/>
    <mergeCell ref="A16:D16"/>
    <mergeCell ref="O19:U19"/>
    <mergeCell ref="V19:X19"/>
    <mergeCell ref="A20:D20"/>
    <mergeCell ref="A21:D21"/>
    <mergeCell ref="A22:D22"/>
    <mergeCell ref="A23:D23"/>
    <mergeCell ref="A24:D24"/>
    <mergeCell ref="A25:D25"/>
    <mergeCell ref="A26:D26"/>
    <mergeCell ref="A27:D27"/>
    <mergeCell ref="A41:D41"/>
    <mergeCell ref="A29:D29"/>
    <mergeCell ref="A30:D30"/>
    <mergeCell ref="A31:D31"/>
    <mergeCell ref="A32:D32"/>
    <mergeCell ref="A33:D33"/>
    <mergeCell ref="A34:D34"/>
    <mergeCell ref="A35:D35"/>
    <mergeCell ref="A36:D36"/>
    <mergeCell ref="A38:D38"/>
    <mergeCell ref="A39:D39"/>
    <mergeCell ref="A40:D40"/>
    <mergeCell ref="A57:D57"/>
    <mergeCell ref="A42:D42"/>
    <mergeCell ref="A43:D43"/>
    <mergeCell ref="A46:D46"/>
    <mergeCell ref="A49:D49"/>
    <mergeCell ref="A50:D50"/>
    <mergeCell ref="A51:D51"/>
    <mergeCell ref="A52:D52"/>
    <mergeCell ref="A53:D53"/>
    <mergeCell ref="A54:D54"/>
    <mergeCell ref="A55:D55"/>
    <mergeCell ref="A56:D56"/>
    <mergeCell ref="A72:D72"/>
    <mergeCell ref="A61:D61"/>
    <mergeCell ref="A62:D62"/>
    <mergeCell ref="A63:D63"/>
    <mergeCell ref="A64:D64"/>
    <mergeCell ref="A65:D65"/>
    <mergeCell ref="A66:D66"/>
    <mergeCell ref="A67:D67"/>
    <mergeCell ref="A68:D68"/>
    <mergeCell ref="A69:D69"/>
    <mergeCell ref="A70:D70"/>
    <mergeCell ref="A71:D71"/>
    <mergeCell ref="A84:D84"/>
    <mergeCell ref="A73:D73"/>
    <mergeCell ref="A74:D74"/>
    <mergeCell ref="A75:D75"/>
    <mergeCell ref="A76:D76"/>
    <mergeCell ref="A77:D77"/>
    <mergeCell ref="A78:D78"/>
    <mergeCell ref="A79:D79"/>
    <mergeCell ref="A80:D80"/>
    <mergeCell ref="A81:D81"/>
    <mergeCell ref="A82:D82"/>
    <mergeCell ref="A83:D83"/>
    <mergeCell ref="A85:D85"/>
    <mergeCell ref="I88:I89"/>
    <mergeCell ref="J88:J89"/>
    <mergeCell ref="K88:K89"/>
    <mergeCell ref="N88:N89"/>
    <mergeCell ref="F89:G89"/>
  </mergeCells>
  <pageMargins left="0.7" right="0.7" top="0.75" bottom="0.75" header="0.3" footer="0.3"/>
  <pageSetup paperSize="9" scale="29" fitToWidth="0" orientation="landscape" horizontalDpi="300" verticalDpi="300" r:id="rId1"/>
  <rowBreaks count="1" manualBreakCount="1">
    <brk id="99" max="16383"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2C5BF-9EBB-4ADE-8100-448F1F734F66}">
  <sheetPr>
    <pageSetUpPr fitToPage="1"/>
  </sheetPr>
  <dimension ref="A1:BT147"/>
  <sheetViews>
    <sheetView view="pageBreakPreview" topLeftCell="A100" zoomScale="87" zoomScaleNormal="70" zoomScaleSheetLayoutView="87" workbookViewId="0">
      <selection activeCell="I31" sqref="I31"/>
    </sheetView>
  </sheetViews>
  <sheetFormatPr baseColWidth="10" defaultColWidth="10.7109375" defaultRowHeight="15"/>
  <cols>
    <col min="3" max="3" width="11.42578125" customWidth="1"/>
    <col min="4" max="4" width="21.7109375" bestFit="1" customWidth="1"/>
    <col min="5" max="6" width="11.42578125" customWidth="1"/>
    <col min="7" max="7" width="13.42578125" customWidth="1"/>
    <col min="8" max="8" width="15.42578125" customWidth="1"/>
    <col min="10" max="10" width="13" customWidth="1"/>
    <col min="11" max="12" width="13.42578125" customWidth="1"/>
    <col min="13" max="13" width="12.42578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137</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184</v>
      </c>
      <c r="B9" s="274"/>
      <c r="C9" s="274"/>
      <c r="D9" s="275"/>
      <c r="E9" s="4" t="s">
        <v>11</v>
      </c>
      <c r="F9" s="129">
        <v>6</v>
      </c>
      <c r="G9" s="129">
        <v>2540.0100000000002</v>
      </c>
      <c r="H9" s="148">
        <f>G9*F9</f>
        <v>15240.060000000001</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66" t="s">
        <v>185</v>
      </c>
      <c r="B10" s="267"/>
      <c r="C10" s="267"/>
      <c r="D10" s="268"/>
      <c r="E10" s="4" t="s">
        <v>11</v>
      </c>
      <c r="F10" s="129">
        <v>6</v>
      </c>
      <c r="G10" s="129">
        <v>1001</v>
      </c>
      <c r="H10" s="148">
        <f t="shared" ref="H10:H29" si="0">G10*F10</f>
        <v>6006</v>
      </c>
      <c r="I10" s="38"/>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66" t="s">
        <v>186</v>
      </c>
      <c r="B11" s="267"/>
      <c r="C11" s="267"/>
      <c r="D11" s="268"/>
      <c r="E11" s="4" t="s">
        <v>11</v>
      </c>
      <c r="F11" s="129">
        <v>4</v>
      </c>
      <c r="G11" s="129">
        <v>450.5</v>
      </c>
      <c r="H11" s="148">
        <f t="shared" si="0"/>
        <v>1802</v>
      </c>
      <c r="I11" s="38"/>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66" t="s">
        <v>187</v>
      </c>
      <c r="B12" s="267"/>
      <c r="C12" s="267"/>
      <c r="D12" s="268"/>
      <c r="E12" s="4" t="s">
        <v>11</v>
      </c>
      <c r="F12" s="129">
        <v>4</v>
      </c>
      <c r="G12" s="129">
        <v>136.52000000000001</v>
      </c>
      <c r="H12" s="148">
        <f t="shared" si="0"/>
        <v>546.08000000000004</v>
      </c>
      <c r="I12" s="38"/>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66" t="s">
        <v>188</v>
      </c>
      <c r="B13" s="267"/>
      <c r="C13" s="267"/>
      <c r="D13" s="268"/>
      <c r="E13" s="4" t="s">
        <v>11</v>
      </c>
      <c r="F13" s="129">
        <v>2</v>
      </c>
      <c r="G13" s="129">
        <v>620.97</v>
      </c>
      <c r="H13" s="148">
        <f t="shared" si="0"/>
        <v>1241.94</v>
      </c>
      <c r="I13" s="38"/>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66" t="s">
        <v>189</v>
      </c>
      <c r="B14" s="267"/>
      <c r="C14" s="267"/>
      <c r="D14" s="268"/>
      <c r="E14" s="4" t="s">
        <v>11</v>
      </c>
      <c r="F14" s="129">
        <v>6</v>
      </c>
      <c r="G14" s="129">
        <v>382.32</v>
      </c>
      <c r="H14" s="148">
        <f t="shared" si="0"/>
        <v>2293.92</v>
      </c>
      <c r="I14" s="38"/>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66" t="s">
        <v>190</v>
      </c>
      <c r="B15" s="267"/>
      <c r="C15" s="267"/>
      <c r="D15" s="268"/>
      <c r="E15" s="4" t="s">
        <v>11</v>
      </c>
      <c r="F15" s="129">
        <v>6</v>
      </c>
      <c r="G15" s="129">
        <v>200</v>
      </c>
      <c r="H15" s="148">
        <f t="shared" si="0"/>
        <v>1200</v>
      </c>
      <c r="I15" s="38"/>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t="s">
        <v>191</v>
      </c>
      <c r="B16" s="267"/>
      <c r="C16" s="267"/>
      <c r="D16" s="268"/>
      <c r="E16" s="4" t="s">
        <v>11</v>
      </c>
      <c r="F16" s="129">
        <v>6</v>
      </c>
      <c r="G16" s="129">
        <v>70</v>
      </c>
      <c r="H16" s="148">
        <f t="shared" si="0"/>
        <v>420</v>
      </c>
      <c r="I16" s="38"/>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266" t="s">
        <v>192</v>
      </c>
      <c r="B17" s="267"/>
      <c r="C17" s="267"/>
      <c r="D17" s="268"/>
      <c r="E17" s="4" t="s">
        <v>11</v>
      </c>
      <c r="F17" s="129">
        <v>2</v>
      </c>
      <c r="G17" s="129">
        <v>467.05</v>
      </c>
      <c r="H17" s="148">
        <f t="shared" si="0"/>
        <v>934.1</v>
      </c>
      <c r="I17" s="38"/>
      <c r="J17" s="16"/>
      <c r="K17" s="139"/>
      <c r="L17" s="139"/>
      <c r="M17" s="139"/>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2" t="s">
        <v>203</v>
      </c>
      <c r="B18" s="267"/>
      <c r="C18" s="267"/>
      <c r="D18" s="268"/>
      <c r="E18" s="4" t="s">
        <v>11</v>
      </c>
      <c r="F18" s="129">
        <v>80</v>
      </c>
      <c r="G18" s="129">
        <v>495.41</v>
      </c>
      <c r="H18" s="148">
        <f t="shared" si="0"/>
        <v>39632.800000000003</v>
      </c>
      <c r="I18" s="38"/>
      <c r="J18" s="16"/>
      <c r="K18" s="139"/>
      <c r="L18" s="139"/>
      <c r="M18" s="139"/>
      <c r="N18" s="139"/>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266" t="s">
        <v>193</v>
      </c>
      <c r="B19" s="267"/>
      <c r="C19" s="267"/>
      <c r="D19" s="268"/>
      <c r="E19" s="4" t="s">
        <v>11</v>
      </c>
      <c r="F19" s="129">
        <v>4</v>
      </c>
      <c r="G19" s="129">
        <v>212.43</v>
      </c>
      <c r="H19" s="148">
        <f t="shared" si="0"/>
        <v>849.72</v>
      </c>
      <c r="I19" s="38"/>
      <c r="J19" s="16"/>
      <c r="K19" s="139"/>
      <c r="L19" s="139"/>
      <c r="M19" s="139"/>
      <c r="N19" s="139"/>
      <c r="O19" s="16"/>
      <c r="P19" s="16"/>
      <c r="Q19" s="16"/>
      <c r="R19" s="16"/>
      <c r="S19" s="16"/>
      <c r="T19" s="16"/>
      <c r="U19" s="16"/>
      <c r="V19" s="16"/>
      <c r="W19" s="16"/>
      <c r="X19" s="16"/>
      <c r="Y19" s="1"/>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15.75">
      <c r="A20" s="266" t="s">
        <v>205</v>
      </c>
      <c r="B20" s="267"/>
      <c r="C20" s="267"/>
      <c r="D20" s="268"/>
      <c r="E20" s="4" t="s">
        <v>11</v>
      </c>
      <c r="F20" s="129">
        <v>40</v>
      </c>
      <c r="G20" s="129">
        <v>15</v>
      </c>
      <c r="H20" s="148">
        <f t="shared" si="0"/>
        <v>600</v>
      </c>
      <c r="I20" s="38"/>
      <c r="J20" s="16"/>
      <c r="K20" s="139"/>
      <c r="L20" s="139"/>
      <c r="M20" s="139"/>
      <c r="N20" s="139"/>
      <c r="O20" s="16"/>
      <c r="P20" s="16"/>
      <c r="Q20" s="16"/>
      <c r="R20" s="16"/>
      <c r="S20" s="16"/>
      <c r="T20" s="16"/>
      <c r="U20" s="16"/>
      <c r="V20" s="16"/>
      <c r="W20" s="16"/>
      <c r="X20" s="16"/>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66" t="s">
        <v>206</v>
      </c>
      <c r="B21" s="267"/>
      <c r="C21" s="267"/>
      <c r="D21" s="268"/>
      <c r="E21" s="4" t="s">
        <v>11</v>
      </c>
      <c r="F21" s="129">
        <v>40</v>
      </c>
      <c r="G21" s="129">
        <v>15</v>
      </c>
      <c r="H21" s="148">
        <f t="shared" si="0"/>
        <v>600</v>
      </c>
      <c r="I21" s="38"/>
      <c r="J21" s="16"/>
      <c r="K21" s="139"/>
      <c r="L21" s="139"/>
      <c r="M21" s="139"/>
      <c r="N21" s="139"/>
      <c r="O21" s="16"/>
      <c r="P21" s="16"/>
      <c r="Q21" s="16"/>
      <c r="R21" s="16"/>
      <c r="S21" s="16"/>
      <c r="T21" s="16"/>
      <c r="U21" s="16"/>
      <c r="V21" s="16"/>
      <c r="W21" s="16"/>
      <c r="X21" s="16"/>
      <c r="Y21" s="1"/>
      <c r="Z21" s="120"/>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row>
    <row r="22" spans="1:72" ht="15.75">
      <c r="A22" s="266" t="s">
        <v>194</v>
      </c>
      <c r="B22" s="267"/>
      <c r="C22" s="267"/>
      <c r="D22" s="268"/>
      <c r="E22" s="4" t="s">
        <v>11</v>
      </c>
      <c r="F22" s="129">
        <v>2</v>
      </c>
      <c r="G22" s="129">
        <v>698.25</v>
      </c>
      <c r="H22" s="148">
        <f t="shared" si="0"/>
        <v>1396.5</v>
      </c>
      <c r="I22" s="134"/>
      <c r="J22" s="16"/>
      <c r="K22" s="139"/>
      <c r="L22" s="139"/>
      <c r="M22" s="139"/>
      <c r="N22" s="139"/>
      <c r="O22" s="16"/>
      <c r="P22" s="16"/>
      <c r="Q22" s="16"/>
      <c r="R22" s="16"/>
      <c r="S22" s="16"/>
      <c r="T22" s="16"/>
      <c r="U22" s="16"/>
      <c r="V22" s="16"/>
      <c r="W22" s="16"/>
      <c r="X22" s="16"/>
      <c r="Y22" s="1"/>
      <c r="Z22" s="120"/>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row>
    <row r="23" spans="1:72" ht="15.75">
      <c r="A23" s="266" t="s">
        <v>204</v>
      </c>
      <c r="B23" s="267"/>
      <c r="C23" s="267"/>
      <c r="D23" s="268"/>
      <c r="E23" s="4" t="s">
        <v>183</v>
      </c>
      <c r="F23" s="129">
        <v>1</v>
      </c>
      <c r="G23" s="129">
        <v>500</v>
      </c>
      <c r="H23" s="148">
        <f t="shared" si="0"/>
        <v>500</v>
      </c>
      <c r="I23" s="134"/>
      <c r="J23" s="16"/>
      <c r="K23" s="139"/>
      <c r="L23" s="139"/>
      <c r="M23" s="139"/>
      <c r="N23" s="139"/>
      <c r="O23" s="16"/>
      <c r="P23" s="16"/>
      <c r="Q23" s="16"/>
      <c r="R23" s="16"/>
      <c r="S23" s="16"/>
      <c r="T23" s="16"/>
      <c r="U23" s="16"/>
      <c r="V23" s="16"/>
      <c r="W23" s="16"/>
      <c r="X23" s="16"/>
      <c r="Y23" s="1"/>
      <c r="Z23" s="120"/>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row>
    <row r="24" spans="1:72" ht="15.75">
      <c r="A24" s="266" t="s">
        <v>195</v>
      </c>
      <c r="B24" s="267"/>
      <c r="C24" s="267"/>
      <c r="D24" s="268"/>
      <c r="E24" s="4" t="s">
        <v>11</v>
      </c>
      <c r="F24" s="129">
        <v>1</v>
      </c>
      <c r="G24" s="129">
        <v>160.08000000000001</v>
      </c>
      <c r="H24" s="148">
        <f t="shared" si="0"/>
        <v>160.08000000000001</v>
      </c>
      <c r="I24" s="134"/>
      <c r="J24" s="16"/>
      <c r="K24" s="139"/>
      <c r="L24" s="139"/>
      <c r="M24" s="139"/>
      <c r="N24" s="139"/>
      <c r="O24" s="16"/>
      <c r="P24" s="16"/>
      <c r="Q24" s="16"/>
      <c r="R24" s="16"/>
      <c r="S24" s="16"/>
      <c r="T24" s="16"/>
      <c r="U24" s="16"/>
      <c r="V24" s="16"/>
      <c r="W24" s="16"/>
      <c r="X24" s="16"/>
      <c r="Y24" s="1"/>
      <c r="Z24" s="120"/>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row>
    <row r="25" spans="1:72" ht="15.75">
      <c r="A25" s="266" t="s">
        <v>197</v>
      </c>
      <c r="B25" s="267"/>
      <c r="C25" s="267"/>
      <c r="D25" s="268"/>
      <c r="E25" s="4" t="s">
        <v>196</v>
      </c>
      <c r="F25" s="129">
        <v>1</v>
      </c>
      <c r="G25" s="129">
        <v>12.63</v>
      </c>
      <c r="H25" s="148">
        <f t="shared" si="0"/>
        <v>12.63</v>
      </c>
      <c r="I25" s="134"/>
      <c r="J25" s="16"/>
      <c r="K25" s="139"/>
      <c r="L25" s="280" t="s">
        <v>158</v>
      </c>
      <c r="M25" s="280"/>
      <c r="N25" s="280"/>
      <c r="O25" s="280"/>
      <c r="P25" s="280"/>
      <c r="Q25" s="280"/>
      <c r="R25" s="16"/>
      <c r="S25" s="16"/>
      <c r="T25" s="16"/>
      <c r="U25" s="16"/>
      <c r="V25" s="16"/>
      <c r="W25" s="16"/>
      <c r="X25" s="16"/>
      <c r="Y25" s="1"/>
      <c r="Z25" s="120"/>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row>
    <row r="26" spans="1:72" ht="15.75">
      <c r="A26" s="272" t="s">
        <v>198</v>
      </c>
      <c r="B26" s="267"/>
      <c r="C26" s="267"/>
      <c r="D26" s="268"/>
      <c r="E26" s="4" t="s">
        <v>11</v>
      </c>
      <c r="F26" s="129">
        <v>1</v>
      </c>
      <c r="G26" s="129">
        <v>27.6</v>
      </c>
      <c r="H26" s="148">
        <f t="shared" si="0"/>
        <v>27.6</v>
      </c>
      <c r="I26" s="134"/>
      <c r="J26" s="16"/>
      <c r="K26" s="139"/>
      <c r="L26" s="280"/>
      <c r="M26" s="280"/>
      <c r="N26" s="280"/>
      <c r="O26" s="280"/>
      <c r="P26" s="280"/>
      <c r="Q26" s="280"/>
      <c r="R26" s="16"/>
      <c r="S26" s="16"/>
      <c r="T26" s="16"/>
      <c r="U26" s="16"/>
      <c r="V26" s="16"/>
      <c r="W26" s="16"/>
      <c r="X26" s="16"/>
      <c r="Y26" s="1"/>
      <c r="Z26" s="120"/>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row>
    <row r="27" spans="1:72" ht="15.75">
      <c r="A27" s="266" t="s">
        <v>199</v>
      </c>
      <c r="B27" s="267"/>
      <c r="C27" s="267"/>
      <c r="D27" s="268"/>
      <c r="E27" s="4" t="s">
        <v>11</v>
      </c>
      <c r="F27" s="129">
        <v>1</v>
      </c>
      <c r="G27" s="129">
        <v>70.34</v>
      </c>
      <c r="H27" s="148">
        <f t="shared" si="0"/>
        <v>70.34</v>
      </c>
      <c r="I27" s="134"/>
      <c r="J27" s="16"/>
      <c r="K27" s="139"/>
      <c r="L27" s="280"/>
      <c r="M27" s="280"/>
      <c r="N27" s="280"/>
      <c r="O27" s="280"/>
      <c r="P27" s="280"/>
      <c r="Q27" s="280"/>
      <c r="R27" s="16"/>
      <c r="S27" s="16"/>
      <c r="T27" s="16"/>
      <c r="U27" s="16"/>
      <c r="V27" s="16"/>
      <c r="W27" s="16"/>
      <c r="X27" s="16"/>
      <c r="Y27" s="1"/>
      <c r="Z27" s="120"/>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row>
    <row r="28" spans="1:72" ht="15.75">
      <c r="A28" s="266" t="s">
        <v>201</v>
      </c>
      <c r="B28" s="267"/>
      <c r="C28" s="267"/>
      <c r="D28" s="268"/>
      <c r="E28" s="4" t="s">
        <v>200</v>
      </c>
      <c r="F28" s="129">
        <v>1</v>
      </c>
      <c r="G28" s="129">
        <v>897.84</v>
      </c>
      <c r="H28" s="148">
        <f t="shared" si="0"/>
        <v>897.84</v>
      </c>
      <c r="I28" s="134"/>
      <c r="J28" s="16"/>
      <c r="K28" s="139"/>
      <c r="L28" s="280"/>
      <c r="M28" s="280"/>
      <c r="N28" s="280"/>
      <c r="O28" s="280"/>
      <c r="P28" s="280"/>
      <c r="Q28" s="280"/>
      <c r="R28" s="16"/>
      <c r="S28" s="16"/>
      <c r="T28" s="16"/>
      <c r="U28" s="16"/>
      <c r="V28" s="16"/>
      <c r="W28" s="16"/>
      <c r="X28" s="16"/>
      <c r="Y28" s="1"/>
      <c r="Z28" s="120"/>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row>
    <row r="29" spans="1:72" ht="15.75">
      <c r="A29" s="266" t="s">
        <v>202</v>
      </c>
      <c r="B29" s="267"/>
      <c r="C29" s="267"/>
      <c r="D29" s="268"/>
      <c r="E29" s="4" t="s">
        <v>11</v>
      </c>
      <c r="F29" s="129">
        <v>1</v>
      </c>
      <c r="G29" s="129">
        <v>48000</v>
      </c>
      <c r="H29" s="148">
        <f t="shared" si="0"/>
        <v>48000</v>
      </c>
      <c r="I29" s="134">
        <f>H29*1.455</f>
        <v>69840</v>
      </c>
      <c r="J29" s="16"/>
      <c r="K29" s="139"/>
      <c r="L29" s="139"/>
      <c r="M29" s="139"/>
      <c r="N29" s="139"/>
      <c r="O29" s="16"/>
      <c r="P29" s="16"/>
      <c r="Q29" s="16"/>
      <c r="R29" s="16"/>
      <c r="S29" s="16"/>
      <c r="T29" s="16"/>
      <c r="U29" s="16"/>
      <c r="V29" s="16"/>
      <c r="W29" s="16"/>
      <c r="X29" s="16"/>
      <c r="Y29" s="1"/>
      <c r="Z29" s="120"/>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row>
    <row r="30" spans="1:72" ht="15.75">
      <c r="A30" s="16"/>
      <c r="B30" s="16"/>
      <c r="C30" s="16"/>
      <c r="D30" s="16"/>
      <c r="E30" s="16"/>
      <c r="F30" s="16"/>
      <c r="G30" s="6" t="s">
        <v>12</v>
      </c>
      <c r="H30" s="6">
        <f>SUM(H9:H29)</f>
        <v>122431.61</v>
      </c>
      <c r="I30" s="134"/>
      <c r="J30" s="2"/>
      <c r="K30" s="139"/>
      <c r="L30" s="139"/>
      <c r="M30" s="143"/>
      <c r="N30" s="139"/>
      <c r="O30" s="16"/>
      <c r="P30" s="16"/>
      <c r="Q30" s="16"/>
      <c r="R30" s="16"/>
      <c r="S30" s="16"/>
      <c r="T30" s="16"/>
      <c r="U30" s="16"/>
      <c r="V30" s="16"/>
      <c r="W30" s="16"/>
      <c r="X30" s="16"/>
      <c r="Y30" s="1"/>
      <c r="Z30" s="120"/>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row>
    <row r="31" spans="1:72" ht="15.75">
      <c r="A31" s="27"/>
      <c r="B31" s="16"/>
      <c r="C31" s="16"/>
      <c r="D31" s="16"/>
      <c r="E31" s="16"/>
      <c r="F31" s="16"/>
      <c r="G31" s="16"/>
      <c r="H31" s="30"/>
      <c r="I31" s="30"/>
      <c r="J31" s="144"/>
      <c r="K31" s="144"/>
      <c r="L31" s="16"/>
      <c r="M31" s="3"/>
      <c r="N31" s="16"/>
      <c r="O31" s="16"/>
      <c r="P31" s="16"/>
      <c r="Q31" s="16"/>
      <c r="R31" s="16"/>
      <c r="S31" s="16"/>
      <c r="T31" s="16"/>
      <c r="U31" s="16"/>
      <c r="V31" s="16"/>
      <c r="W31" s="16"/>
      <c r="X31" s="16"/>
      <c r="Y31" s="1"/>
      <c r="Z31" s="120"/>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row>
    <row r="32" spans="1:72" ht="15.75">
      <c r="A32" s="3" t="s">
        <v>13</v>
      </c>
      <c r="B32" s="7"/>
      <c r="C32" s="7"/>
      <c r="D32" s="7"/>
      <c r="E32" s="7"/>
      <c r="F32" s="7"/>
      <c r="G32" s="8"/>
      <c r="H32" s="9"/>
      <c r="I32" s="9"/>
      <c r="J32" s="10"/>
      <c r="K32" s="7"/>
      <c r="L32" s="7"/>
      <c r="M32" s="7"/>
      <c r="N32" s="7"/>
      <c r="O32" s="269" t="s">
        <v>14</v>
      </c>
      <c r="P32" s="270"/>
      <c r="Q32" s="270"/>
      <c r="R32" s="270"/>
      <c r="S32" s="270"/>
      <c r="T32" s="270"/>
      <c r="U32" s="271"/>
      <c r="V32" s="263" t="s">
        <v>15</v>
      </c>
      <c r="W32" s="263"/>
      <c r="X32" s="264"/>
      <c r="Y32" s="1" t="s">
        <v>157</v>
      </c>
      <c r="Z32" s="120"/>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row>
    <row r="33" spans="1:72" ht="31.5">
      <c r="A33" s="265" t="s">
        <v>16</v>
      </c>
      <c r="B33" s="265"/>
      <c r="C33" s="265"/>
      <c r="D33" s="265"/>
      <c r="E33" s="121" t="s">
        <v>8</v>
      </c>
      <c r="F33" s="121" t="s">
        <v>9</v>
      </c>
      <c r="G33" s="121" t="s">
        <v>159</v>
      </c>
      <c r="H33" s="121" t="s">
        <v>0</v>
      </c>
      <c r="I33" s="121" t="s">
        <v>9</v>
      </c>
      <c r="J33" s="121" t="s">
        <v>17</v>
      </c>
      <c r="K33" s="121" t="s">
        <v>0</v>
      </c>
      <c r="L33" s="121" t="s">
        <v>9</v>
      </c>
      <c r="M33" s="11" t="s">
        <v>160</v>
      </c>
      <c r="N33" s="121" t="s">
        <v>0</v>
      </c>
      <c r="O33" s="121" t="s">
        <v>18</v>
      </c>
      <c r="P33" s="121" t="s">
        <v>19</v>
      </c>
      <c r="Q33" s="121" t="s">
        <v>20</v>
      </c>
      <c r="R33" s="121" t="s">
        <v>21</v>
      </c>
      <c r="S33" s="121" t="s">
        <v>22</v>
      </c>
      <c r="T33" s="121" t="s">
        <v>23</v>
      </c>
      <c r="U33" s="121" t="s">
        <v>24</v>
      </c>
      <c r="V33" s="11" t="s">
        <v>25</v>
      </c>
      <c r="W33" s="11" t="s">
        <v>24</v>
      </c>
      <c r="X33" s="11" t="s">
        <v>26</v>
      </c>
      <c r="Y33" s="1"/>
      <c r="Z33" s="120"/>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row>
    <row r="34" spans="1:72" ht="15.75">
      <c r="A34" s="242" t="s">
        <v>30</v>
      </c>
      <c r="B34" s="243"/>
      <c r="C34" s="243"/>
      <c r="D34" s="244"/>
      <c r="E34" s="124" t="s">
        <v>28</v>
      </c>
      <c r="F34" s="128"/>
      <c r="G34" s="12">
        <v>390.39</v>
      </c>
      <c r="H34" s="12">
        <f t="shared" ref="H34:H48" si="1">F34*G34</f>
        <v>0</v>
      </c>
      <c r="I34" s="128"/>
      <c r="J34" s="13">
        <v>358.81</v>
      </c>
      <c r="K34" s="13">
        <f t="shared" ref="K34:K56" si="2">I34*J34</f>
        <v>0</v>
      </c>
      <c r="L34" s="129"/>
      <c r="M34" s="13">
        <v>538.27</v>
      </c>
      <c r="N34" s="13">
        <f t="shared" ref="N34:N56" si="3">L34*M34</f>
        <v>0</v>
      </c>
      <c r="O34" s="107"/>
      <c r="P34" s="107"/>
      <c r="Q34" s="107"/>
      <c r="R34" s="107"/>
      <c r="S34" s="107"/>
      <c r="T34" s="107"/>
      <c r="U34" s="107"/>
      <c r="V34" s="15">
        <f t="shared" ref="V34:V56" si="4">+O34+P34+Q34+R34+S34+T34+U34-W34-X34</f>
        <v>0</v>
      </c>
      <c r="W34" s="107"/>
      <c r="X34" s="107"/>
      <c r="Y34" s="16"/>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ht="15.75">
      <c r="A35" s="260" t="s">
        <v>163</v>
      </c>
      <c r="B35" s="260"/>
      <c r="C35" s="260"/>
      <c r="D35" s="260"/>
      <c r="E35" s="124" t="s">
        <v>28</v>
      </c>
      <c r="F35" s="128"/>
      <c r="G35" s="12">
        <v>243.45</v>
      </c>
      <c r="H35" s="12">
        <f t="shared" si="1"/>
        <v>0</v>
      </c>
      <c r="I35" s="128"/>
      <c r="J35" s="13">
        <v>211.59</v>
      </c>
      <c r="K35" s="13">
        <f t="shared" si="2"/>
        <v>0</v>
      </c>
      <c r="L35" s="129"/>
      <c r="M35" s="13">
        <v>317.39</v>
      </c>
      <c r="N35" s="13">
        <f t="shared" si="3"/>
        <v>0</v>
      </c>
      <c r="O35" s="107"/>
      <c r="P35" s="107"/>
      <c r="Q35" s="107"/>
      <c r="R35" s="107"/>
      <c r="S35" s="107"/>
      <c r="T35" s="107"/>
      <c r="U35" s="107"/>
      <c r="V35" s="15">
        <f t="shared" si="4"/>
        <v>0</v>
      </c>
      <c r="W35" s="107"/>
      <c r="X35" s="107"/>
      <c r="Y35" s="16" t="s">
        <v>168</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s="102" customFormat="1" ht="15.75">
      <c r="A36" s="242" t="s">
        <v>31</v>
      </c>
      <c r="B36" s="243"/>
      <c r="C36" s="243"/>
      <c r="D36" s="244"/>
      <c r="E36" s="124" t="s">
        <v>28</v>
      </c>
      <c r="F36" s="128"/>
      <c r="G36" s="14">
        <v>390.39</v>
      </c>
      <c r="H36" s="12">
        <f t="shared" si="1"/>
        <v>0</v>
      </c>
      <c r="I36" s="128"/>
      <c r="J36" s="13">
        <v>358.81</v>
      </c>
      <c r="K36" s="13">
        <f t="shared" si="2"/>
        <v>0</v>
      </c>
      <c r="L36" s="129"/>
      <c r="M36" s="13">
        <v>538.22</v>
      </c>
      <c r="N36" s="13">
        <f t="shared" si="3"/>
        <v>0</v>
      </c>
      <c r="O36" s="107"/>
      <c r="P36" s="107"/>
      <c r="Q36" s="107"/>
      <c r="R36" s="107"/>
      <c r="S36" s="107"/>
      <c r="T36" s="107"/>
      <c r="U36" s="107"/>
      <c r="V36" s="15">
        <f t="shared" si="4"/>
        <v>0</v>
      </c>
      <c r="W36" s="107"/>
      <c r="X36" s="107"/>
      <c r="Y36" s="7" t="s">
        <v>161</v>
      </c>
      <c r="Z36" s="101"/>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row>
    <row r="37" spans="1:72" s="106" customFormat="1" ht="15.75">
      <c r="A37" s="242" t="s">
        <v>32</v>
      </c>
      <c r="B37" s="243"/>
      <c r="C37" s="243"/>
      <c r="D37" s="244"/>
      <c r="E37" s="124" t="s">
        <v>28</v>
      </c>
      <c r="F37" s="128"/>
      <c r="G37" s="14">
        <v>231.67</v>
      </c>
      <c r="H37" s="12">
        <f t="shared" si="1"/>
        <v>0</v>
      </c>
      <c r="I37" s="128"/>
      <c r="J37" s="13">
        <v>197.63</v>
      </c>
      <c r="K37" s="13">
        <f t="shared" si="2"/>
        <v>0</v>
      </c>
      <c r="L37" s="129"/>
      <c r="M37" s="13">
        <v>296.45</v>
      </c>
      <c r="N37" s="13">
        <f t="shared" si="3"/>
        <v>0</v>
      </c>
      <c r="O37" s="107"/>
      <c r="P37" s="107"/>
      <c r="Q37" s="107"/>
      <c r="R37" s="107"/>
      <c r="S37" s="107"/>
      <c r="T37" s="107"/>
      <c r="U37" s="107"/>
      <c r="V37" s="15">
        <f t="shared" si="4"/>
        <v>0</v>
      </c>
      <c r="W37" s="107"/>
      <c r="X37" s="107"/>
      <c r="Y37" s="104" t="s">
        <v>162</v>
      </c>
      <c r="Z37" s="105"/>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c r="BO37" s="104"/>
      <c r="BP37" s="104"/>
      <c r="BQ37" s="104"/>
      <c r="BR37" s="104"/>
      <c r="BS37" s="104"/>
      <c r="BT37" s="104"/>
    </row>
    <row r="38" spans="1:72" ht="15.75">
      <c r="A38" s="242" t="s">
        <v>33</v>
      </c>
      <c r="B38" s="243"/>
      <c r="C38" s="243"/>
      <c r="D38" s="244"/>
      <c r="E38" s="124" t="s">
        <v>28</v>
      </c>
      <c r="F38" s="128"/>
      <c r="G38" s="14">
        <v>310.62</v>
      </c>
      <c r="H38" s="12">
        <f t="shared" si="1"/>
        <v>0</v>
      </c>
      <c r="I38" s="128"/>
      <c r="J38" s="13">
        <v>291.24</v>
      </c>
      <c r="K38" s="13">
        <f t="shared" si="2"/>
        <v>0</v>
      </c>
      <c r="L38" s="129"/>
      <c r="M38" s="13">
        <v>436.87</v>
      </c>
      <c r="N38" s="13">
        <f t="shared" si="3"/>
        <v>0</v>
      </c>
      <c r="O38" s="107"/>
      <c r="P38" s="107"/>
      <c r="Q38" s="107"/>
      <c r="R38" s="107"/>
      <c r="S38" s="107"/>
      <c r="T38" s="107"/>
      <c r="U38" s="107"/>
      <c r="V38" s="15">
        <f t="shared" si="4"/>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s="100" customFormat="1" ht="15.75">
      <c r="A39" s="242" t="s">
        <v>34</v>
      </c>
      <c r="B39" s="243"/>
      <c r="C39" s="243"/>
      <c r="D39" s="244"/>
      <c r="E39" s="124" t="s">
        <v>28</v>
      </c>
      <c r="F39" s="128"/>
      <c r="G39" s="14">
        <v>310.62</v>
      </c>
      <c r="H39" s="12">
        <f t="shared" si="1"/>
        <v>0</v>
      </c>
      <c r="I39" s="128"/>
      <c r="J39" s="13">
        <v>291.24</v>
      </c>
      <c r="K39" s="13">
        <f t="shared" si="2"/>
        <v>0</v>
      </c>
      <c r="L39" s="129"/>
      <c r="M39" s="13">
        <v>436.87</v>
      </c>
      <c r="N39" s="13">
        <f t="shared" si="3"/>
        <v>0</v>
      </c>
      <c r="O39" s="107"/>
      <c r="P39" s="107"/>
      <c r="Q39" s="107"/>
      <c r="R39" s="107"/>
      <c r="S39" s="107"/>
      <c r="T39" s="107"/>
      <c r="U39" s="107"/>
      <c r="V39" s="15">
        <f t="shared" si="4"/>
        <v>0</v>
      </c>
      <c r="W39" s="107"/>
      <c r="X39" s="107"/>
      <c r="Y39" s="16" t="s">
        <v>164</v>
      </c>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s="106" customFormat="1" ht="15.75">
      <c r="A40" s="260" t="s">
        <v>128</v>
      </c>
      <c r="B40" s="260"/>
      <c r="C40" s="260"/>
      <c r="D40" s="260"/>
      <c r="E40" s="124" t="s">
        <v>28</v>
      </c>
      <c r="F40" s="128"/>
      <c r="G40" s="14"/>
      <c r="H40" s="12">
        <f t="shared" si="1"/>
        <v>0</v>
      </c>
      <c r="I40" s="128"/>
      <c r="J40" s="13">
        <v>0</v>
      </c>
      <c r="K40" s="13">
        <f t="shared" si="2"/>
        <v>0</v>
      </c>
      <c r="L40" s="129"/>
      <c r="M40" s="13">
        <v>0</v>
      </c>
      <c r="N40" s="13">
        <f t="shared" si="3"/>
        <v>0</v>
      </c>
      <c r="O40" s="107"/>
      <c r="P40" s="107"/>
      <c r="Q40" s="107"/>
      <c r="R40" s="107"/>
      <c r="S40" s="107"/>
      <c r="T40" s="108"/>
      <c r="U40" s="107"/>
      <c r="V40" s="15">
        <f t="shared" si="4"/>
        <v>0</v>
      </c>
      <c r="W40" s="107"/>
      <c r="X40" s="107"/>
      <c r="Y40" s="104"/>
      <c r="Z40" s="105"/>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c r="BQ40" s="104"/>
      <c r="BR40" s="104"/>
      <c r="BS40" s="104"/>
      <c r="BT40" s="104"/>
    </row>
    <row r="41" spans="1:72" ht="15.75">
      <c r="A41" s="242" t="s">
        <v>35</v>
      </c>
      <c r="B41" s="243"/>
      <c r="C41" s="243"/>
      <c r="D41" s="244"/>
      <c r="E41" s="124" t="s">
        <v>28</v>
      </c>
      <c r="F41" s="128"/>
      <c r="G41" s="14">
        <v>199.6</v>
      </c>
      <c r="H41" s="14">
        <f t="shared" si="1"/>
        <v>0</v>
      </c>
      <c r="I41" s="128"/>
      <c r="J41" s="13">
        <v>159.6</v>
      </c>
      <c r="K41" s="13">
        <f t="shared" si="2"/>
        <v>0</v>
      </c>
      <c r="L41" s="129"/>
      <c r="M41" s="13">
        <v>239.4</v>
      </c>
      <c r="N41" s="13">
        <f t="shared" si="3"/>
        <v>0</v>
      </c>
      <c r="O41" s="107"/>
      <c r="P41" s="107"/>
      <c r="Q41" s="107"/>
      <c r="R41" s="107"/>
      <c r="S41" s="107"/>
      <c r="T41" s="108"/>
      <c r="U41" s="107"/>
      <c r="V41" s="15">
        <f t="shared" si="4"/>
        <v>0</v>
      </c>
      <c r="W41" s="107"/>
      <c r="X41" s="107"/>
      <c r="Y41" s="16"/>
      <c r="Z41" s="17"/>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row>
    <row r="42" spans="1:72" s="106" customFormat="1" ht="15.75">
      <c r="A42" s="260" t="s">
        <v>129</v>
      </c>
      <c r="B42" s="260"/>
      <c r="C42" s="260"/>
      <c r="D42" s="260"/>
      <c r="E42" s="124" t="s">
        <v>28</v>
      </c>
      <c r="F42" s="128"/>
      <c r="G42" s="14">
        <v>199.6</v>
      </c>
      <c r="H42" s="14">
        <f t="shared" si="1"/>
        <v>0</v>
      </c>
      <c r="I42" s="128"/>
      <c r="J42" s="13">
        <v>159.6</v>
      </c>
      <c r="K42" s="13">
        <f t="shared" si="2"/>
        <v>0</v>
      </c>
      <c r="L42" s="129"/>
      <c r="M42" s="13">
        <v>239.4</v>
      </c>
      <c r="N42" s="13">
        <f t="shared" si="3"/>
        <v>0</v>
      </c>
      <c r="O42" s="107"/>
      <c r="P42" s="107"/>
      <c r="Q42" s="107"/>
      <c r="R42" s="107"/>
      <c r="S42" s="107"/>
      <c r="T42" s="108"/>
      <c r="U42" s="107"/>
      <c r="V42" s="15">
        <f t="shared" si="4"/>
        <v>0</v>
      </c>
      <c r="W42" s="107"/>
      <c r="X42" s="107"/>
      <c r="Y42" s="104"/>
      <c r="Z42" s="105"/>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c r="BO42" s="104"/>
      <c r="BP42" s="104"/>
      <c r="BQ42" s="104"/>
      <c r="BR42" s="104"/>
      <c r="BS42" s="104"/>
      <c r="BT42" s="104"/>
    </row>
    <row r="43" spans="1:72" s="100" customFormat="1" ht="15.75">
      <c r="A43" s="260" t="s">
        <v>36</v>
      </c>
      <c r="B43" s="260"/>
      <c r="C43" s="260"/>
      <c r="D43" s="260"/>
      <c r="E43" s="124" t="s">
        <v>28</v>
      </c>
      <c r="F43" s="128"/>
      <c r="G43" s="14">
        <v>199.6</v>
      </c>
      <c r="H43" s="14">
        <f t="shared" si="1"/>
        <v>0</v>
      </c>
      <c r="I43" s="128"/>
      <c r="J43" s="13">
        <v>159.6</v>
      </c>
      <c r="K43" s="13">
        <f t="shared" si="2"/>
        <v>0</v>
      </c>
      <c r="L43" s="129"/>
      <c r="M43" s="13">
        <v>239.4</v>
      </c>
      <c r="N43" s="13">
        <f t="shared" si="3"/>
        <v>0</v>
      </c>
      <c r="O43" s="107"/>
      <c r="P43" s="107"/>
      <c r="Q43" s="107"/>
      <c r="R43" s="107"/>
      <c r="S43" s="107"/>
      <c r="T43" s="108"/>
      <c r="U43" s="107"/>
      <c r="V43" s="15">
        <f t="shared" si="4"/>
        <v>0</v>
      </c>
      <c r="W43" s="107"/>
      <c r="X43" s="107"/>
      <c r="Y43" s="16"/>
      <c r="Z43" s="17"/>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row>
    <row r="44" spans="1:72" s="100" customFormat="1" ht="15.75">
      <c r="A44" s="260" t="s">
        <v>37</v>
      </c>
      <c r="B44" s="260"/>
      <c r="C44" s="260"/>
      <c r="D44" s="260"/>
      <c r="E44" s="124" t="s">
        <v>28</v>
      </c>
      <c r="F44" s="128"/>
      <c r="G44" s="14">
        <v>211.15</v>
      </c>
      <c r="H44" s="12">
        <f t="shared" si="1"/>
        <v>0</v>
      </c>
      <c r="I44" s="128"/>
      <c r="J44" s="13">
        <v>173.29</v>
      </c>
      <c r="K44" s="13">
        <f t="shared" si="2"/>
        <v>0</v>
      </c>
      <c r="L44" s="129"/>
      <c r="M44" s="13">
        <v>259.94</v>
      </c>
      <c r="N44" s="13">
        <f t="shared" si="3"/>
        <v>0</v>
      </c>
      <c r="O44" s="107"/>
      <c r="P44" s="107"/>
      <c r="Q44" s="107"/>
      <c r="R44" s="107"/>
      <c r="S44" s="107"/>
      <c r="T44" s="108"/>
      <c r="U44" s="107"/>
      <c r="V44" s="15">
        <f t="shared" si="4"/>
        <v>0</v>
      </c>
      <c r="W44" s="107"/>
      <c r="X44" s="107"/>
      <c r="Y44" s="16" t="s">
        <v>166</v>
      </c>
      <c r="Z44" s="17"/>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row>
    <row r="45" spans="1:72" ht="15.75">
      <c r="A45" s="260" t="s">
        <v>38</v>
      </c>
      <c r="B45" s="260"/>
      <c r="C45" s="260"/>
      <c r="D45" s="260"/>
      <c r="E45" s="124" t="s">
        <v>28</v>
      </c>
      <c r="F45" s="128"/>
      <c r="G45" s="14">
        <v>199.6</v>
      </c>
      <c r="H45" s="12">
        <f t="shared" si="1"/>
        <v>0</v>
      </c>
      <c r="I45" s="128"/>
      <c r="J45" s="13">
        <v>159.6</v>
      </c>
      <c r="K45" s="13">
        <f t="shared" si="2"/>
        <v>0</v>
      </c>
      <c r="L45" s="129"/>
      <c r="M45" s="13">
        <v>239.4</v>
      </c>
      <c r="N45" s="13">
        <f t="shared" si="3"/>
        <v>0</v>
      </c>
      <c r="O45" s="107"/>
      <c r="P45" s="107"/>
      <c r="Q45" s="107"/>
      <c r="R45" s="107"/>
      <c r="S45" s="107"/>
      <c r="T45" s="108"/>
      <c r="U45" s="107"/>
      <c r="V45" s="15">
        <f t="shared" si="4"/>
        <v>0</v>
      </c>
      <c r="W45" s="107"/>
      <c r="X45" s="107"/>
      <c r="Y45" s="16" t="s">
        <v>165</v>
      </c>
      <c r="Z45" s="17"/>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row>
    <row r="46" spans="1:72" ht="15.75">
      <c r="A46" s="260" t="s">
        <v>39</v>
      </c>
      <c r="B46" s="260"/>
      <c r="C46" s="260"/>
      <c r="D46" s="260"/>
      <c r="E46" s="124" t="s">
        <v>28</v>
      </c>
      <c r="F46" s="128"/>
      <c r="G46" s="14">
        <v>187.81</v>
      </c>
      <c r="H46" s="14">
        <f t="shared" si="1"/>
        <v>0</v>
      </c>
      <c r="I46" s="128"/>
      <c r="J46" s="13">
        <v>145.62</v>
      </c>
      <c r="K46" s="13">
        <f t="shared" si="2"/>
        <v>0</v>
      </c>
      <c r="L46" s="129"/>
      <c r="M46" s="13">
        <v>218.43</v>
      </c>
      <c r="N46" s="13">
        <f t="shared" si="3"/>
        <v>0</v>
      </c>
      <c r="O46" s="107"/>
      <c r="P46" s="107"/>
      <c r="Q46" s="107"/>
      <c r="R46" s="107"/>
      <c r="S46" s="107"/>
      <c r="T46" s="108"/>
      <c r="U46" s="107"/>
      <c r="V46" s="15">
        <f t="shared" si="4"/>
        <v>0</v>
      </c>
      <c r="W46" s="107"/>
      <c r="X46" s="107"/>
      <c r="Y46" s="16"/>
      <c r="Z46" s="17"/>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row>
    <row r="47" spans="1:72" s="100" customFormat="1" ht="15.75">
      <c r="A47" s="242" t="s">
        <v>40</v>
      </c>
      <c r="B47" s="243"/>
      <c r="C47" s="243"/>
      <c r="D47" s="244"/>
      <c r="E47" s="124" t="s">
        <v>28</v>
      </c>
      <c r="F47" s="128"/>
      <c r="G47" s="14"/>
      <c r="H47" s="14">
        <f t="shared" si="1"/>
        <v>0</v>
      </c>
      <c r="I47" s="128"/>
      <c r="J47" s="13">
        <v>0</v>
      </c>
      <c r="K47" s="13">
        <f t="shared" si="2"/>
        <v>0</v>
      </c>
      <c r="L47" s="129"/>
      <c r="M47" s="13"/>
      <c r="N47" s="13">
        <f t="shared" si="3"/>
        <v>0</v>
      </c>
      <c r="O47" s="107"/>
      <c r="P47" s="107"/>
      <c r="Q47" s="107"/>
      <c r="R47" s="107"/>
      <c r="S47" s="107"/>
      <c r="T47" s="108"/>
      <c r="U47" s="107"/>
      <c r="V47" s="15">
        <f t="shared" si="4"/>
        <v>0</v>
      </c>
      <c r="W47" s="107"/>
      <c r="X47" s="107"/>
      <c r="Y47" s="3"/>
      <c r="Z47" s="17"/>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row>
    <row r="48" spans="1:72" s="100" customFormat="1" ht="15.75">
      <c r="A48" s="242" t="s">
        <v>41</v>
      </c>
      <c r="B48" s="243"/>
      <c r="C48" s="243"/>
      <c r="D48" s="244"/>
      <c r="E48" s="124" t="s">
        <v>28</v>
      </c>
      <c r="F48" s="128"/>
      <c r="G48" s="14">
        <v>187.81</v>
      </c>
      <c r="H48" s="14">
        <f t="shared" si="1"/>
        <v>0</v>
      </c>
      <c r="I48" s="128"/>
      <c r="J48" s="13">
        <v>145.62</v>
      </c>
      <c r="K48" s="13">
        <f t="shared" si="2"/>
        <v>0</v>
      </c>
      <c r="L48" s="129"/>
      <c r="M48" s="13">
        <v>218.43</v>
      </c>
      <c r="N48" s="13">
        <f t="shared" si="3"/>
        <v>0</v>
      </c>
      <c r="O48" s="107"/>
      <c r="P48" s="107"/>
      <c r="Q48" s="107"/>
      <c r="R48" s="107"/>
      <c r="S48" s="107"/>
      <c r="T48" s="107"/>
      <c r="U48" s="107"/>
      <c r="V48" s="15">
        <f t="shared" si="4"/>
        <v>0</v>
      </c>
      <c r="W48" s="107"/>
      <c r="X48" s="107"/>
      <c r="Y48" s="16" t="s">
        <v>167</v>
      </c>
      <c r="Z48" s="17"/>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row>
    <row r="49" spans="1:72" ht="15.75">
      <c r="A49" s="242" t="s">
        <v>42</v>
      </c>
      <c r="B49" s="243"/>
      <c r="C49" s="243"/>
      <c r="D49" s="244"/>
      <c r="E49" s="124" t="s">
        <v>28</v>
      </c>
      <c r="F49" s="128"/>
      <c r="G49" s="14">
        <v>94.81</v>
      </c>
      <c r="H49" s="14">
        <f>F49*G49</f>
        <v>0</v>
      </c>
      <c r="I49" s="128"/>
      <c r="J49" s="13">
        <v>145.62</v>
      </c>
      <c r="K49" s="13">
        <f t="shared" si="2"/>
        <v>0</v>
      </c>
      <c r="L49" s="129"/>
      <c r="M49" s="13">
        <v>218.43</v>
      </c>
      <c r="N49" s="13">
        <f t="shared" si="3"/>
        <v>0</v>
      </c>
      <c r="O49" s="109"/>
      <c r="P49" s="109"/>
      <c r="Q49" s="109"/>
      <c r="R49" s="109"/>
      <c r="S49" s="109"/>
      <c r="T49" s="109"/>
      <c r="U49" s="107"/>
      <c r="V49" s="15">
        <f t="shared" si="4"/>
        <v>0</v>
      </c>
      <c r="W49" s="107"/>
      <c r="X49" s="107"/>
      <c r="Y49" s="16"/>
      <c r="Z49" s="17"/>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row>
    <row r="50" spans="1:72" ht="15.75">
      <c r="A50" s="167" t="s">
        <v>169</v>
      </c>
      <c r="B50" s="168"/>
      <c r="C50" s="168"/>
      <c r="D50" s="169"/>
      <c r="E50" s="124" t="s">
        <v>28</v>
      </c>
      <c r="F50" s="128"/>
      <c r="G50" s="12">
        <v>243.45</v>
      </c>
      <c r="H50" s="12">
        <f t="shared" ref="H50:H56" si="5">F50*G50</f>
        <v>0</v>
      </c>
      <c r="I50" s="128"/>
      <c r="J50" s="13">
        <v>211.59</v>
      </c>
      <c r="K50" s="13">
        <f t="shared" si="2"/>
        <v>0</v>
      </c>
      <c r="L50" s="129"/>
      <c r="M50" s="13">
        <v>317.39</v>
      </c>
      <c r="N50" s="13">
        <f t="shared" si="3"/>
        <v>0</v>
      </c>
      <c r="O50" s="109"/>
      <c r="P50" s="109"/>
      <c r="Q50" s="109"/>
      <c r="R50" s="109"/>
      <c r="S50" s="109"/>
      <c r="T50" s="109"/>
      <c r="U50" s="107"/>
      <c r="V50" s="15">
        <v>0</v>
      </c>
      <c r="W50" s="107"/>
      <c r="X50" s="107"/>
      <c r="Y50" s="16" t="s">
        <v>170</v>
      </c>
      <c r="Z50" s="17"/>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row>
    <row r="51" spans="1:72" ht="15.75">
      <c r="A51" s="260" t="s">
        <v>27</v>
      </c>
      <c r="B51" s="260"/>
      <c r="C51" s="260"/>
      <c r="D51" s="260"/>
      <c r="E51" s="124" t="s">
        <v>28</v>
      </c>
      <c r="F51" s="128"/>
      <c r="G51" s="12">
        <v>339.75</v>
      </c>
      <c r="H51" s="12">
        <f t="shared" si="5"/>
        <v>0</v>
      </c>
      <c r="I51" s="128"/>
      <c r="J51" s="13">
        <v>325.79000000000002</v>
      </c>
      <c r="K51" s="13">
        <f t="shared" si="2"/>
        <v>0</v>
      </c>
      <c r="L51" s="129"/>
      <c r="M51" s="13">
        <v>488.68</v>
      </c>
      <c r="N51" s="13">
        <f t="shared" si="3"/>
        <v>0</v>
      </c>
      <c r="O51" s="107"/>
      <c r="P51" s="107"/>
      <c r="Q51" s="107"/>
      <c r="R51" s="107"/>
      <c r="S51" s="107"/>
      <c r="T51" s="107"/>
      <c r="U51" s="107"/>
      <c r="V51" s="15">
        <f>+O51+P51+Q51+R51+S51+T51+U51-W51-X51</f>
        <v>0</v>
      </c>
      <c r="W51" s="107"/>
      <c r="X51" s="107"/>
      <c r="Y51" s="16"/>
      <c r="Z51" s="17"/>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row>
    <row r="52" spans="1:72" ht="15.75">
      <c r="A52" s="260" t="s">
        <v>29</v>
      </c>
      <c r="B52" s="260"/>
      <c r="C52" s="260"/>
      <c r="D52" s="260"/>
      <c r="E52" s="124" t="s">
        <v>28</v>
      </c>
      <c r="F52" s="128"/>
      <c r="G52" s="12">
        <v>339.75</v>
      </c>
      <c r="H52" s="12">
        <f t="shared" si="5"/>
        <v>0</v>
      </c>
      <c r="I52" s="128"/>
      <c r="J52" s="13">
        <v>325.79000000000002</v>
      </c>
      <c r="K52" s="13">
        <f t="shared" si="2"/>
        <v>0</v>
      </c>
      <c r="L52" s="129"/>
      <c r="M52" s="13">
        <v>488.68</v>
      </c>
      <c r="N52" s="13">
        <f t="shared" si="3"/>
        <v>0</v>
      </c>
      <c r="O52" s="107"/>
      <c r="P52" s="107"/>
      <c r="Q52" s="107"/>
      <c r="R52" s="107"/>
      <c r="S52" s="107"/>
      <c r="T52" s="107"/>
      <c r="U52" s="107"/>
      <c r="V52" s="15">
        <f>+O52+P52+Q52+R52+S52+T52+U52-W52-X52</f>
        <v>0</v>
      </c>
      <c r="W52" s="107"/>
      <c r="X52" s="107"/>
      <c r="Y52" s="16"/>
      <c r="Z52" s="17"/>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row>
    <row r="53" spans="1:72" ht="15.75">
      <c r="A53" s="242" t="s">
        <v>43</v>
      </c>
      <c r="B53" s="243"/>
      <c r="C53" s="243"/>
      <c r="D53" s="244"/>
      <c r="E53" s="124" t="s">
        <v>28</v>
      </c>
      <c r="F53" s="128"/>
      <c r="G53" s="12">
        <v>339.75</v>
      </c>
      <c r="H53" s="12">
        <f t="shared" si="5"/>
        <v>0</v>
      </c>
      <c r="I53" s="128"/>
      <c r="J53" s="13">
        <v>325.79000000000002</v>
      </c>
      <c r="K53" s="13">
        <f t="shared" si="2"/>
        <v>0</v>
      </c>
      <c r="L53" s="129"/>
      <c r="M53" s="13">
        <v>488.68</v>
      </c>
      <c r="N53" s="13">
        <f t="shared" si="3"/>
        <v>0</v>
      </c>
      <c r="O53" s="107"/>
      <c r="P53" s="107"/>
      <c r="Q53" s="107"/>
      <c r="R53" s="107"/>
      <c r="S53" s="107"/>
      <c r="T53" s="107"/>
      <c r="U53" s="107"/>
      <c r="V53" s="15">
        <f t="shared" si="4"/>
        <v>0</v>
      </c>
      <c r="W53" s="107"/>
      <c r="X53" s="107"/>
      <c r="Y53" s="16"/>
      <c r="Z53" s="17"/>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row>
    <row r="54" spans="1:72" ht="15.75">
      <c r="A54" s="242" t="s">
        <v>44</v>
      </c>
      <c r="B54" s="243"/>
      <c r="C54" s="243"/>
      <c r="D54" s="244"/>
      <c r="E54" s="124" t="s">
        <v>28</v>
      </c>
      <c r="F54" s="128"/>
      <c r="G54" s="12">
        <v>339.75</v>
      </c>
      <c r="H54" s="12">
        <f t="shared" si="5"/>
        <v>0</v>
      </c>
      <c r="I54" s="128"/>
      <c r="J54" s="13">
        <v>325.79000000000002</v>
      </c>
      <c r="K54" s="13">
        <f t="shared" si="2"/>
        <v>0</v>
      </c>
      <c r="L54" s="129"/>
      <c r="M54" s="13">
        <v>488.68</v>
      </c>
      <c r="N54" s="13">
        <f t="shared" si="3"/>
        <v>0</v>
      </c>
      <c r="O54" s="107"/>
      <c r="P54" s="107"/>
      <c r="Q54" s="107"/>
      <c r="R54" s="107"/>
      <c r="S54" s="107"/>
      <c r="T54" s="107"/>
      <c r="U54" s="107"/>
      <c r="V54" s="15">
        <f t="shared" si="4"/>
        <v>0</v>
      </c>
      <c r="W54" s="107"/>
      <c r="X54" s="107"/>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15.75">
      <c r="A55" s="242" t="s">
        <v>45</v>
      </c>
      <c r="B55" s="243"/>
      <c r="C55" s="243"/>
      <c r="D55" s="244"/>
      <c r="E55" s="124" t="s">
        <v>28</v>
      </c>
      <c r="F55" s="128"/>
      <c r="G55" s="14">
        <v>1004.49</v>
      </c>
      <c r="H55" s="14">
        <f t="shared" si="5"/>
        <v>0</v>
      </c>
      <c r="I55" s="128"/>
      <c r="J55" s="13">
        <v>1164.98</v>
      </c>
      <c r="K55" s="13">
        <f t="shared" si="2"/>
        <v>0</v>
      </c>
      <c r="L55" s="129"/>
      <c r="M55" s="13">
        <v>1747.46</v>
      </c>
      <c r="N55" s="13">
        <f t="shared" si="3"/>
        <v>0</v>
      </c>
      <c r="O55" s="107"/>
      <c r="P55" s="107"/>
      <c r="Q55" s="107"/>
      <c r="R55" s="107"/>
      <c r="S55" s="107"/>
      <c r="T55" s="107"/>
      <c r="U55" s="107"/>
      <c r="V55" s="15">
        <f t="shared" si="4"/>
        <v>0</v>
      </c>
      <c r="W55" s="107"/>
      <c r="X55" s="107"/>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15.75">
      <c r="A56" s="242" t="s">
        <v>46</v>
      </c>
      <c r="B56" s="243"/>
      <c r="C56" s="243"/>
      <c r="D56" s="244"/>
      <c r="E56" s="124" t="s">
        <v>28</v>
      </c>
      <c r="F56" s="128"/>
      <c r="G56" s="14"/>
      <c r="H56" s="14">
        <f t="shared" si="5"/>
        <v>0</v>
      </c>
      <c r="I56" s="128"/>
      <c r="J56" s="13">
        <f t="shared" ref="J56" si="6">G56*1.5</f>
        <v>0</v>
      </c>
      <c r="K56" s="13">
        <f t="shared" si="2"/>
        <v>0</v>
      </c>
      <c r="L56" s="129"/>
      <c r="M56" s="13">
        <f t="shared" ref="M56" si="7">G56*2.25</f>
        <v>0</v>
      </c>
      <c r="N56" s="13">
        <f t="shared" si="3"/>
        <v>0</v>
      </c>
      <c r="O56" s="107"/>
      <c r="P56" s="107"/>
      <c r="Q56" s="107"/>
      <c r="R56" s="107"/>
      <c r="S56" s="107"/>
      <c r="T56" s="107"/>
      <c r="U56" s="107"/>
      <c r="V56" s="15">
        <f t="shared" si="4"/>
        <v>0</v>
      </c>
      <c r="W56" s="107"/>
      <c r="X56" s="107"/>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15.75">
      <c r="A57" s="7"/>
      <c r="B57" s="7"/>
      <c r="C57" s="7"/>
      <c r="D57" s="7"/>
      <c r="E57" s="7"/>
      <c r="F57" s="7">
        <f>V57</f>
        <v>0</v>
      </c>
      <c r="G57" s="6" t="s">
        <v>47</v>
      </c>
      <c r="H57" s="19">
        <f>SUM(H34:H56)</f>
        <v>0</v>
      </c>
      <c r="I57" s="103"/>
      <c r="J57" s="6" t="s">
        <v>48</v>
      </c>
      <c r="K57" s="6">
        <f>SUM(K34:K56)</f>
        <v>0</v>
      </c>
      <c r="L57" s="145"/>
      <c r="M57" s="21" t="s">
        <v>48</v>
      </c>
      <c r="N57" s="6">
        <f>SUM(N34:N56)</f>
        <v>0</v>
      </c>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7"/>
      <c r="B58" s="7"/>
      <c r="C58" s="7"/>
      <c r="D58" s="7"/>
      <c r="E58" s="7"/>
      <c r="F58" s="7"/>
      <c r="G58" s="6" t="s">
        <v>49</v>
      </c>
      <c r="H58" s="19">
        <f>H57+K57+N57</f>
        <v>0</v>
      </c>
      <c r="I58" s="22"/>
      <c r="J58" s="22"/>
      <c r="K58" s="22"/>
      <c r="L58" s="7"/>
      <c r="M58" s="23"/>
      <c r="N58" s="22"/>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261" t="s">
        <v>50</v>
      </c>
      <c r="B59" s="261"/>
      <c r="C59" s="261"/>
      <c r="D59" s="261"/>
      <c r="E59" s="24"/>
      <c r="F59" s="25"/>
      <c r="G59" s="26" t="s">
        <v>51</v>
      </c>
      <c r="H59" s="6">
        <f>+H58*0.06</f>
        <v>0</v>
      </c>
      <c r="I59" s="22"/>
      <c r="J59" s="7"/>
      <c r="K59" s="7"/>
      <c r="L59" s="7"/>
      <c r="M59" s="7"/>
      <c r="N59" s="7"/>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27"/>
      <c r="B60" s="7"/>
      <c r="C60" s="7"/>
      <c r="D60" s="7"/>
      <c r="E60" s="7"/>
      <c r="F60" s="7"/>
      <c r="G60" s="124"/>
      <c r="H60" s="14">
        <f>+H58+H59</f>
        <v>0</v>
      </c>
      <c r="I60" s="22"/>
      <c r="J60" s="7"/>
      <c r="K60" s="7"/>
      <c r="L60" s="7"/>
      <c r="M60" s="7"/>
      <c r="N60" s="7"/>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62" t="s">
        <v>52</v>
      </c>
      <c r="B61" s="262"/>
      <c r="C61" s="262"/>
      <c r="D61" s="262"/>
      <c r="E61" s="16"/>
      <c r="F61" s="16"/>
      <c r="G61" s="16"/>
      <c r="H61" s="16"/>
      <c r="I61" s="16"/>
      <c r="J61" s="16"/>
      <c r="K61" s="16"/>
      <c r="L61" s="16"/>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55" t="s">
        <v>7</v>
      </c>
      <c r="B62" s="255"/>
      <c r="C62" s="255"/>
      <c r="D62" s="255"/>
      <c r="E62" s="28" t="s">
        <v>8</v>
      </c>
      <c r="F62" s="118" t="s">
        <v>9</v>
      </c>
      <c r="G62" s="118" t="s">
        <v>10</v>
      </c>
      <c r="H62" s="118" t="s">
        <v>0</v>
      </c>
      <c r="I62" s="38"/>
      <c r="J62" s="118" t="s">
        <v>53</v>
      </c>
      <c r="K62" s="118" t="s">
        <v>54</v>
      </c>
      <c r="L62" s="118" t="s">
        <v>55</v>
      </c>
      <c r="M62" s="118" t="s">
        <v>56</v>
      </c>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33.6" customHeight="1">
      <c r="A63" s="257" t="s">
        <v>133</v>
      </c>
      <c r="B63" s="258"/>
      <c r="C63" s="258"/>
      <c r="D63" s="258"/>
      <c r="E63" s="31" t="s">
        <v>57</v>
      </c>
      <c r="F63" s="146">
        <v>0</v>
      </c>
      <c r="G63" s="127">
        <v>170</v>
      </c>
      <c r="H63" s="127">
        <f t="shared" ref="H63:H69" si="8">F63*G63</f>
        <v>0</v>
      </c>
      <c r="I63" s="30"/>
      <c r="J63" s="31"/>
      <c r="K63" s="31"/>
      <c r="L63" s="31"/>
      <c r="M63" s="31">
        <f>J63+K63+L63</f>
        <v>0</v>
      </c>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33.6" customHeight="1">
      <c r="A64" s="257" t="s">
        <v>134</v>
      </c>
      <c r="B64" s="258"/>
      <c r="C64" s="258"/>
      <c r="D64" s="258"/>
      <c r="E64" s="31" t="s">
        <v>57</v>
      </c>
      <c r="F64" s="146">
        <v>8</v>
      </c>
      <c r="G64" s="127">
        <v>180</v>
      </c>
      <c r="H64" s="127">
        <f t="shared" si="8"/>
        <v>1440</v>
      </c>
      <c r="I64" s="30"/>
      <c r="J64" s="31"/>
      <c r="K64" s="31"/>
      <c r="L64" s="31"/>
      <c r="M64" s="31">
        <f>J64+K64+L64</f>
        <v>0</v>
      </c>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33.6" customHeight="1">
      <c r="A65" s="257" t="s">
        <v>58</v>
      </c>
      <c r="B65" s="258"/>
      <c r="C65" s="258"/>
      <c r="D65" s="258"/>
      <c r="E65" s="31" t="s">
        <v>57</v>
      </c>
      <c r="F65" s="146">
        <v>0</v>
      </c>
      <c r="G65" s="127">
        <v>80</v>
      </c>
      <c r="H65" s="127">
        <f t="shared" si="8"/>
        <v>0</v>
      </c>
      <c r="I65" s="30"/>
      <c r="J65" s="31"/>
      <c r="K65" s="31"/>
      <c r="L65" s="31"/>
      <c r="M65" s="31">
        <f>J65+K65+L65</f>
        <v>0</v>
      </c>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33.6" customHeight="1">
      <c r="A66" s="257" t="s">
        <v>135</v>
      </c>
      <c r="B66" s="258"/>
      <c r="C66" s="258"/>
      <c r="D66" s="258"/>
      <c r="E66" s="31" t="s">
        <v>57</v>
      </c>
      <c r="F66" s="146">
        <v>0</v>
      </c>
      <c r="G66" s="127">
        <v>150</v>
      </c>
      <c r="H66" s="127">
        <f t="shared" si="8"/>
        <v>0</v>
      </c>
      <c r="I66" s="30"/>
      <c r="J66" s="31"/>
      <c r="K66" s="31"/>
      <c r="L66" s="31"/>
      <c r="M66" s="31">
        <f>J66+K66+L66</f>
        <v>0</v>
      </c>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33.6" customHeight="1">
      <c r="A67" s="257"/>
      <c r="B67" s="258"/>
      <c r="C67" s="258"/>
      <c r="D67" s="258"/>
      <c r="E67" s="31" t="s">
        <v>57</v>
      </c>
      <c r="F67" s="146">
        <v>0</v>
      </c>
      <c r="G67" s="127"/>
      <c r="H67" s="127">
        <f t="shared" si="8"/>
        <v>0</v>
      </c>
      <c r="I67" s="30"/>
      <c r="J67" s="31"/>
      <c r="K67" s="31"/>
      <c r="L67" s="31"/>
      <c r="M67" s="31">
        <f t="shared" ref="M67:M69" si="9">J67+K67+L67</f>
        <v>0</v>
      </c>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33.6" customHeight="1">
      <c r="A68" s="257"/>
      <c r="B68" s="258"/>
      <c r="C68" s="258"/>
      <c r="D68" s="258"/>
      <c r="E68" s="31" t="s">
        <v>59</v>
      </c>
      <c r="F68" s="146">
        <v>0</v>
      </c>
      <c r="G68" s="127"/>
      <c r="H68" s="127">
        <f t="shared" si="8"/>
        <v>0</v>
      </c>
      <c r="I68" s="30"/>
      <c r="J68" s="31"/>
      <c r="K68" s="31"/>
      <c r="L68" s="31"/>
      <c r="M68" s="31">
        <f t="shared" si="9"/>
        <v>0</v>
      </c>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33.6" customHeight="1">
      <c r="A69" s="257" t="s">
        <v>60</v>
      </c>
      <c r="B69" s="258"/>
      <c r="C69" s="258"/>
      <c r="D69" s="258"/>
      <c r="E69" s="31" t="s">
        <v>61</v>
      </c>
      <c r="F69" s="146">
        <v>0</v>
      </c>
      <c r="G69" s="127">
        <v>2.5</v>
      </c>
      <c r="H69" s="127">
        <f t="shared" si="8"/>
        <v>0</v>
      </c>
      <c r="I69" s="30"/>
      <c r="J69" s="31"/>
      <c r="K69" s="31"/>
      <c r="L69" s="31"/>
      <c r="M69" s="31">
        <f t="shared" si="9"/>
        <v>0</v>
      </c>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16"/>
      <c r="B70" s="16"/>
      <c r="C70" s="16"/>
      <c r="D70" s="16"/>
      <c r="E70" s="16"/>
      <c r="F70" s="16"/>
      <c r="G70" s="34" t="s">
        <v>62</v>
      </c>
      <c r="H70" s="34">
        <f>SUM(H63:H69)</f>
        <v>1440</v>
      </c>
      <c r="I70" s="22"/>
      <c r="J70" s="16"/>
      <c r="K70" s="16"/>
      <c r="L70" s="16"/>
      <c r="M70" s="139"/>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53" t="s">
        <v>63</v>
      </c>
      <c r="B71" s="253"/>
      <c r="C71" s="16"/>
      <c r="D71" s="16"/>
      <c r="E71" s="16"/>
      <c r="F71" s="16"/>
      <c r="G71" s="16"/>
      <c r="H71" s="16"/>
      <c r="I71" s="16"/>
      <c r="J71" s="16"/>
      <c r="K71" s="16"/>
      <c r="L71" s="16"/>
      <c r="M71" s="139"/>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55" t="s">
        <v>7</v>
      </c>
      <c r="B72" s="255"/>
      <c r="C72" s="255"/>
      <c r="D72" s="255"/>
      <c r="E72" s="28" t="s">
        <v>8</v>
      </c>
      <c r="F72" s="118" t="s">
        <v>9</v>
      </c>
      <c r="G72" s="118" t="s">
        <v>10</v>
      </c>
      <c r="H72" s="118" t="s">
        <v>0</v>
      </c>
      <c r="I72" s="38"/>
      <c r="J72" s="35" t="s">
        <v>64</v>
      </c>
      <c r="K72" s="35" t="s">
        <v>65</v>
      </c>
      <c r="L72" s="35" t="s">
        <v>66</v>
      </c>
      <c r="M72" s="35" t="s">
        <v>56</v>
      </c>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21.6" customHeight="1">
      <c r="A73" s="236" t="s">
        <v>67</v>
      </c>
      <c r="B73" s="237"/>
      <c r="C73" s="237"/>
      <c r="D73" s="259"/>
      <c r="E73" s="32" t="s">
        <v>68</v>
      </c>
      <c r="F73" s="147">
        <v>80</v>
      </c>
      <c r="G73" s="30">
        <v>23</v>
      </c>
      <c r="H73" s="33">
        <f>F73*G73</f>
        <v>1840</v>
      </c>
      <c r="I73" s="30"/>
      <c r="J73" s="36"/>
      <c r="K73" s="36"/>
      <c r="L73" s="36"/>
      <c r="M73" s="36">
        <f>J73+K73+L73</f>
        <v>0</v>
      </c>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21.6" customHeight="1">
      <c r="A74" s="236" t="s">
        <v>69</v>
      </c>
      <c r="B74" s="237"/>
      <c r="C74" s="237"/>
      <c r="D74" s="259"/>
      <c r="E74" s="32" t="s">
        <v>68</v>
      </c>
      <c r="F74" s="147">
        <v>0</v>
      </c>
      <c r="G74" s="29">
        <v>24</v>
      </c>
      <c r="H74" s="33">
        <f>F74*G74</f>
        <v>0</v>
      </c>
      <c r="I74" s="30"/>
      <c r="J74" s="36"/>
      <c r="K74" s="36"/>
      <c r="L74" s="36"/>
      <c r="M74" s="36">
        <f>J74+K74+L74</f>
        <v>0</v>
      </c>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16"/>
      <c r="B75" s="16"/>
      <c r="C75" s="16"/>
      <c r="D75" s="16"/>
      <c r="E75" s="16"/>
      <c r="F75" s="16"/>
      <c r="G75" s="118" t="s">
        <v>70</v>
      </c>
      <c r="H75" s="34">
        <f>SUM(H73:H74)</f>
        <v>1840</v>
      </c>
      <c r="I75" s="30"/>
      <c r="J75" s="16"/>
      <c r="K75" s="16"/>
      <c r="L75" s="16"/>
      <c r="M75" s="16"/>
      <c r="N75" s="16"/>
      <c r="O75" s="16"/>
      <c r="P75" s="16"/>
      <c r="Q75" s="16"/>
      <c r="R75" s="16"/>
      <c r="S75" s="16"/>
      <c r="T75" s="16"/>
      <c r="U75" s="16"/>
      <c r="V75" s="16"/>
      <c r="W75" s="16"/>
      <c r="X75" s="16"/>
      <c r="Y75" s="1"/>
      <c r="Z75" s="120"/>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row>
    <row r="76" spans="1:72" ht="15.75">
      <c r="A76" s="253" t="s">
        <v>71</v>
      </c>
      <c r="B76" s="253"/>
      <c r="C76" s="16"/>
      <c r="D76" s="16"/>
      <c r="E76" s="16"/>
      <c r="F76" s="16"/>
      <c r="G76" s="16"/>
      <c r="H76" s="16"/>
      <c r="I76" s="16"/>
      <c r="J76" s="16"/>
      <c r="K76" s="16"/>
      <c r="L76" s="16"/>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55" t="s">
        <v>7</v>
      </c>
      <c r="B77" s="255"/>
      <c r="C77" s="255"/>
      <c r="D77" s="255"/>
      <c r="E77" s="28" t="s">
        <v>8</v>
      </c>
      <c r="F77" s="118" t="s">
        <v>9</v>
      </c>
      <c r="G77" s="118" t="s">
        <v>10</v>
      </c>
      <c r="H77" s="118" t="s">
        <v>0</v>
      </c>
      <c r="I77" s="38"/>
      <c r="J77" s="37"/>
      <c r="K77" s="16"/>
      <c r="L77" s="16"/>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20.100000000000001" customHeight="1">
      <c r="A78" s="236" t="s">
        <v>179</v>
      </c>
      <c r="B78" s="237"/>
      <c r="C78" s="237"/>
      <c r="D78" s="237"/>
      <c r="E78" s="32" t="s">
        <v>72</v>
      </c>
      <c r="F78" s="128">
        <v>0</v>
      </c>
      <c r="G78" s="29">
        <v>65</v>
      </c>
      <c r="H78" s="33">
        <f>F78*G78</f>
        <v>0</v>
      </c>
      <c r="I78" s="17"/>
      <c r="J78" s="16"/>
      <c r="K78" s="16"/>
      <c r="L78" s="16"/>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20.100000000000001" customHeight="1">
      <c r="A79" s="236" t="s">
        <v>73</v>
      </c>
      <c r="B79" s="237"/>
      <c r="C79" s="237"/>
      <c r="D79" s="237"/>
      <c r="E79" s="32" t="s">
        <v>72</v>
      </c>
      <c r="F79" s="128">
        <v>2</v>
      </c>
      <c r="G79" s="29">
        <v>250</v>
      </c>
      <c r="H79" s="33">
        <f>F79*G79</f>
        <v>500</v>
      </c>
      <c r="I79" s="17"/>
      <c r="J79" s="16"/>
      <c r="K79" s="16"/>
      <c r="L79" s="16"/>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16"/>
      <c r="B80" s="16"/>
      <c r="C80" s="16"/>
      <c r="D80" s="16"/>
      <c r="E80" s="16"/>
      <c r="F80" s="16"/>
      <c r="G80" s="118" t="s">
        <v>74</v>
      </c>
      <c r="H80" s="34">
        <f>SUM(H78:H79)</f>
        <v>500</v>
      </c>
      <c r="I80" s="22"/>
      <c r="J80" s="16"/>
      <c r="K80" s="16"/>
      <c r="L80" s="16"/>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3" t="s">
        <v>75</v>
      </c>
      <c r="B81" s="16"/>
      <c r="C81" s="16"/>
      <c r="D81" s="16"/>
      <c r="E81" s="16"/>
      <c r="F81" s="16"/>
      <c r="G81" s="38"/>
      <c r="H81" s="22"/>
      <c r="I81" s="22"/>
      <c r="J81" s="16"/>
      <c r="K81" s="16"/>
      <c r="L81" s="16"/>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53" t="s">
        <v>76</v>
      </c>
      <c r="B82" s="253"/>
      <c r="C82" s="16"/>
      <c r="D82" s="16"/>
      <c r="E82" s="16"/>
      <c r="F82" s="16"/>
      <c r="G82" s="16"/>
      <c r="H82" s="16"/>
      <c r="I82" s="16"/>
      <c r="J82" s="254"/>
      <c r="K82" s="254"/>
      <c r="L82" s="16"/>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55" t="s">
        <v>7</v>
      </c>
      <c r="B83" s="255"/>
      <c r="C83" s="255"/>
      <c r="D83" s="255"/>
      <c r="E83" s="28" t="s">
        <v>8</v>
      </c>
      <c r="F83" s="118" t="s">
        <v>9</v>
      </c>
      <c r="G83" s="118" t="s">
        <v>10</v>
      </c>
      <c r="H83" s="118" t="s">
        <v>0</v>
      </c>
      <c r="I83" s="38"/>
      <c r="J83" s="130"/>
      <c r="K83" s="130"/>
      <c r="L83" s="130"/>
      <c r="M83" s="130"/>
      <c r="N83" s="130"/>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24" customHeight="1">
      <c r="A84" s="237" t="s">
        <v>77</v>
      </c>
      <c r="B84" s="237"/>
      <c r="C84" s="237"/>
      <c r="D84" s="237"/>
      <c r="E84" s="39" t="s">
        <v>11</v>
      </c>
      <c r="F84" s="128">
        <v>20</v>
      </c>
      <c r="G84" s="29">
        <v>600</v>
      </c>
      <c r="H84" s="20">
        <f>F84*G84</f>
        <v>12000</v>
      </c>
      <c r="I84" s="131"/>
      <c r="J84" s="130"/>
      <c r="K84" s="130"/>
      <c r="L84" s="130"/>
      <c r="M84" s="130"/>
      <c r="N84" s="130"/>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5.75">
      <c r="A85" s="16"/>
      <c r="B85" s="16"/>
      <c r="C85" s="16"/>
      <c r="D85" s="16"/>
      <c r="E85" s="16"/>
      <c r="F85" s="16"/>
      <c r="G85" s="118"/>
      <c r="H85" s="34">
        <f>SUM(H84)</f>
        <v>12000</v>
      </c>
      <c r="I85" s="131"/>
      <c r="J85" s="130"/>
      <c r="K85" s="130"/>
      <c r="L85" s="130"/>
      <c r="M85" s="130"/>
      <c r="N85" s="130"/>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5.75">
      <c r="A86" s="253" t="s">
        <v>78</v>
      </c>
      <c r="B86" s="253"/>
      <c r="C86" s="16"/>
      <c r="D86" s="16"/>
      <c r="E86" s="16"/>
      <c r="F86" s="16"/>
      <c r="G86" s="16"/>
      <c r="H86" s="1"/>
      <c r="I86" s="132"/>
      <c r="J86" s="130"/>
      <c r="K86" s="130"/>
      <c r="L86" s="130"/>
      <c r="M86" s="130"/>
      <c r="N86" s="130"/>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255" t="s">
        <v>7</v>
      </c>
      <c r="B87" s="255"/>
      <c r="C87" s="255"/>
      <c r="D87" s="255"/>
      <c r="E87" s="28" t="s">
        <v>8</v>
      </c>
      <c r="F87" s="118" t="s">
        <v>9</v>
      </c>
      <c r="G87" s="118" t="s">
        <v>10</v>
      </c>
      <c r="H87" s="118" t="s">
        <v>0</v>
      </c>
      <c r="I87" s="38"/>
      <c r="J87" s="16"/>
      <c r="K87" s="16"/>
      <c r="L87" s="133"/>
      <c r="M87" s="16"/>
      <c r="N87" s="16"/>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8.600000000000001" customHeight="1">
      <c r="A88" s="236" t="s">
        <v>79</v>
      </c>
      <c r="B88" s="237"/>
      <c r="C88" s="237"/>
      <c r="D88" s="237"/>
      <c r="E88" s="32" t="s">
        <v>80</v>
      </c>
      <c r="F88" s="128">
        <v>8</v>
      </c>
      <c r="G88" s="29">
        <v>900</v>
      </c>
      <c r="H88" s="20">
        <f>F88*G88</f>
        <v>7200</v>
      </c>
      <c r="I88" s="22"/>
      <c r="J88" s="16"/>
      <c r="K88" s="16"/>
      <c r="L88" s="16"/>
      <c r="M88" s="16"/>
      <c r="N88" s="16"/>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16"/>
      <c r="G89" s="118" t="s">
        <v>81</v>
      </c>
      <c r="H89" s="34">
        <f>SUM(H88)</f>
        <v>7200</v>
      </c>
      <c r="I89" s="22"/>
      <c r="J89" s="16"/>
      <c r="K89" s="16"/>
      <c r="L89" s="16"/>
      <c r="M89" s="16"/>
      <c r="N89" s="16"/>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16"/>
      <c r="F90" s="16"/>
      <c r="G90" s="118" t="s">
        <v>82</v>
      </c>
      <c r="H90" s="34">
        <f>H70+H75+H80+H85+H89+H59+H58+H30</f>
        <v>145411.60999999999</v>
      </c>
      <c r="I90" s="134"/>
      <c r="J90" s="62"/>
      <c r="K90" s="16"/>
      <c r="L90" s="16"/>
      <c r="M90" s="16"/>
      <c r="N90" s="16"/>
      <c r="O90" s="1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3" t="s">
        <v>83</v>
      </c>
      <c r="B91" s="7"/>
      <c r="C91" s="7"/>
      <c r="D91" s="16"/>
      <c r="E91" s="16"/>
      <c r="F91" s="16"/>
      <c r="G91" s="1"/>
      <c r="H91" s="42"/>
      <c r="I91" s="9"/>
      <c r="J91" s="62"/>
      <c r="K91" s="7"/>
      <c r="L91" s="16"/>
      <c r="M91" s="16"/>
      <c r="N91" s="16"/>
      <c r="O91" s="1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256" t="s">
        <v>7</v>
      </c>
      <c r="B92" s="256"/>
      <c r="C92" s="256"/>
      <c r="D92" s="256"/>
      <c r="E92" s="43" t="s">
        <v>8</v>
      </c>
      <c r="F92" s="119" t="s">
        <v>9</v>
      </c>
      <c r="G92" s="119" t="s">
        <v>10</v>
      </c>
      <c r="H92" s="44" t="s">
        <v>0</v>
      </c>
      <c r="I92" s="45" t="s">
        <v>84</v>
      </c>
      <c r="J92" s="46"/>
      <c r="K92" s="46" t="s">
        <v>85</v>
      </c>
      <c r="L92" s="47"/>
      <c r="M92" s="16"/>
      <c r="N92" s="16"/>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236" t="s">
        <v>86</v>
      </c>
      <c r="B93" s="237"/>
      <c r="C93" s="237"/>
      <c r="D93" s="237"/>
      <c r="E93" s="123" t="s">
        <v>87</v>
      </c>
      <c r="F93" s="128"/>
      <c r="G93" s="36">
        <v>2200</v>
      </c>
      <c r="H93" s="48">
        <f>(F93*G93)</f>
        <v>0</v>
      </c>
      <c r="I93" s="49"/>
      <c r="J93" s="50"/>
      <c r="K93" s="51"/>
      <c r="L93" s="62"/>
      <c r="M93" s="16"/>
      <c r="N93" s="16"/>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236" t="s">
        <v>88</v>
      </c>
      <c r="B94" s="237"/>
      <c r="C94" s="237"/>
      <c r="D94" s="237"/>
      <c r="E94" s="123" t="s">
        <v>87</v>
      </c>
      <c r="F94" s="128"/>
      <c r="G94" s="36">
        <v>2000</v>
      </c>
      <c r="H94" s="48">
        <f t="shared" ref="H94:H111" si="10">(F94*G94)</f>
        <v>0</v>
      </c>
      <c r="I94" s="49"/>
      <c r="J94" s="50"/>
      <c r="K94" s="51"/>
      <c r="L94" s="62"/>
      <c r="M94" s="16"/>
      <c r="N94" s="16"/>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236" t="s">
        <v>89</v>
      </c>
      <c r="B95" s="237"/>
      <c r="C95" s="237"/>
      <c r="D95" s="237"/>
      <c r="E95" s="123" t="s">
        <v>87</v>
      </c>
      <c r="F95" s="128"/>
      <c r="G95" s="36">
        <v>7000</v>
      </c>
      <c r="H95" s="48">
        <f t="shared" si="10"/>
        <v>0</v>
      </c>
      <c r="I95" s="49"/>
      <c r="J95" s="50"/>
      <c r="K95" s="51"/>
      <c r="L95" s="62"/>
      <c r="M95" s="16"/>
      <c r="N95" s="16"/>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236" t="s">
        <v>90</v>
      </c>
      <c r="B96" s="237"/>
      <c r="C96" s="237"/>
      <c r="D96" s="237"/>
      <c r="E96" s="123" t="s">
        <v>87</v>
      </c>
      <c r="F96" s="128"/>
      <c r="G96" s="36">
        <v>15200</v>
      </c>
      <c r="H96" s="48">
        <f t="shared" si="10"/>
        <v>0</v>
      </c>
      <c r="I96" s="49"/>
      <c r="J96" s="50"/>
      <c r="K96" s="51"/>
      <c r="L96" s="62"/>
      <c r="M96" s="16"/>
      <c r="N96" s="16"/>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247" t="s">
        <v>91</v>
      </c>
      <c r="B97" s="248"/>
      <c r="C97" s="248"/>
      <c r="D97" s="248"/>
      <c r="E97" s="52" t="s">
        <v>87</v>
      </c>
      <c r="F97" s="128"/>
      <c r="G97" s="53">
        <v>2200</v>
      </c>
      <c r="H97" s="54">
        <f t="shared" si="10"/>
        <v>0</v>
      </c>
      <c r="I97" s="55"/>
      <c r="J97" s="50"/>
      <c r="K97" s="51"/>
      <c r="L97" s="62"/>
      <c r="M97" s="16"/>
      <c r="N97" s="16"/>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236" t="s">
        <v>92</v>
      </c>
      <c r="B98" s="237"/>
      <c r="C98" s="237"/>
      <c r="D98" s="237"/>
      <c r="E98" s="123" t="s">
        <v>87</v>
      </c>
      <c r="F98" s="128"/>
      <c r="G98" s="36">
        <v>2000</v>
      </c>
      <c r="H98" s="48">
        <f t="shared" si="10"/>
        <v>0</v>
      </c>
      <c r="I98" s="49"/>
      <c r="J98" s="50"/>
      <c r="K98" s="51"/>
      <c r="L98" s="62"/>
      <c r="M98" s="16"/>
      <c r="N98" s="16"/>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247" t="s">
        <v>93</v>
      </c>
      <c r="B99" s="248"/>
      <c r="C99" s="248"/>
      <c r="D99" s="248"/>
      <c r="E99" s="52" t="s">
        <v>87</v>
      </c>
      <c r="F99" s="128"/>
      <c r="G99" s="53">
        <v>2500</v>
      </c>
      <c r="H99" s="54">
        <f t="shared" si="10"/>
        <v>0</v>
      </c>
      <c r="I99" s="55"/>
      <c r="J99" s="50"/>
      <c r="K99" s="51"/>
      <c r="L99" s="62"/>
      <c r="M99" s="16"/>
      <c r="N99" s="16"/>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236" t="s">
        <v>94</v>
      </c>
      <c r="B100" s="237"/>
      <c r="C100" s="237"/>
      <c r="D100" s="237"/>
      <c r="E100" s="123" t="s">
        <v>87</v>
      </c>
      <c r="F100" s="128"/>
      <c r="G100" s="36">
        <v>1600</v>
      </c>
      <c r="H100" s="48">
        <f t="shared" si="10"/>
        <v>0</v>
      </c>
      <c r="I100" s="49"/>
      <c r="J100" s="50"/>
      <c r="K100" s="51"/>
      <c r="L100" s="62"/>
      <c r="M100" s="16"/>
      <c r="N100" s="16"/>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249" t="s">
        <v>95</v>
      </c>
      <c r="B101" s="250"/>
      <c r="C101" s="250"/>
      <c r="D101" s="250"/>
      <c r="E101" s="56" t="s">
        <v>87</v>
      </c>
      <c r="F101" s="128"/>
      <c r="G101" s="57">
        <v>1100</v>
      </c>
      <c r="H101" s="58">
        <f t="shared" si="10"/>
        <v>0</v>
      </c>
      <c r="I101" s="49"/>
      <c r="J101" s="50"/>
      <c r="K101" s="51"/>
      <c r="L101" s="62"/>
      <c r="M101" s="16"/>
      <c r="N101" s="16"/>
      <c r="O101" s="16"/>
      <c r="P101" s="16"/>
      <c r="Q101" s="16"/>
      <c r="R101" s="16"/>
      <c r="S101" s="16"/>
      <c r="T101" s="16"/>
      <c r="U101" s="16"/>
      <c r="V101" s="16"/>
      <c r="W101" s="16"/>
      <c r="X101" s="16"/>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236" t="s">
        <v>96</v>
      </c>
      <c r="B102" s="237"/>
      <c r="C102" s="237"/>
      <c r="D102" s="237"/>
      <c r="E102" s="123" t="s">
        <v>87</v>
      </c>
      <c r="F102" s="128"/>
      <c r="G102" s="36">
        <v>2700</v>
      </c>
      <c r="H102" s="48">
        <f t="shared" si="10"/>
        <v>0</v>
      </c>
      <c r="I102" s="59"/>
      <c r="J102" s="50"/>
      <c r="K102" s="51"/>
      <c r="L102" s="62"/>
      <c r="M102" s="16"/>
      <c r="N102" s="16"/>
      <c r="O102" s="16"/>
      <c r="P102" s="16"/>
      <c r="Q102" s="16"/>
      <c r="R102" s="16"/>
      <c r="S102" s="16"/>
      <c r="T102" s="16"/>
      <c r="U102" s="16"/>
      <c r="V102" s="16"/>
      <c r="W102" s="16"/>
      <c r="X102" s="16"/>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238" t="s">
        <v>97</v>
      </c>
      <c r="B103" s="239"/>
      <c r="C103" s="239"/>
      <c r="D103" s="240"/>
      <c r="E103" s="123" t="s">
        <v>87</v>
      </c>
      <c r="F103" s="128"/>
      <c r="G103" s="36">
        <v>2500</v>
      </c>
      <c r="H103" s="48">
        <f t="shared" si="10"/>
        <v>0</v>
      </c>
      <c r="I103" s="59"/>
      <c r="J103" s="50"/>
      <c r="K103" s="51"/>
      <c r="L103" s="62"/>
      <c r="M103" s="16"/>
      <c r="N103" s="16"/>
      <c r="O103" s="16"/>
      <c r="P103" s="16"/>
      <c r="Q103" s="16"/>
      <c r="R103" s="16"/>
      <c r="S103" s="16"/>
      <c r="T103" s="16"/>
      <c r="U103" s="16"/>
      <c r="V103" s="16"/>
      <c r="W103" s="16"/>
      <c r="X103" s="16"/>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236" t="s">
        <v>98</v>
      </c>
      <c r="B104" s="237"/>
      <c r="C104" s="237"/>
      <c r="D104" s="237"/>
      <c r="E104" s="123" t="s">
        <v>87</v>
      </c>
      <c r="F104" s="128"/>
      <c r="G104" s="36">
        <v>13373</v>
      </c>
      <c r="H104" s="48">
        <f t="shared" si="10"/>
        <v>0</v>
      </c>
      <c r="I104" s="59"/>
      <c r="J104" s="50"/>
      <c r="K104" s="51"/>
      <c r="L104" s="62"/>
      <c r="M104" s="16"/>
      <c r="N104" s="16"/>
      <c r="O104" s="16"/>
      <c r="P104" s="16"/>
      <c r="Q104" s="16"/>
      <c r="R104" s="16"/>
      <c r="S104" s="16"/>
      <c r="T104" s="16"/>
      <c r="U104" s="16"/>
      <c r="V104" s="16"/>
      <c r="W104" s="16"/>
      <c r="X104" s="16"/>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238" t="s">
        <v>99</v>
      </c>
      <c r="B105" s="239"/>
      <c r="C105" s="239"/>
      <c r="D105" s="240"/>
      <c r="E105" s="123" t="s">
        <v>87</v>
      </c>
      <c r="F105" s="128"/>
      <c r="G105" s="36">
        <v>800</v>
      </c>
      <c r="H105" s="48">
        <f t="shared" si="10"/>
        <v>0</v>
      </c>
      <c r="I105" s="59"/>
      <c r="J105" s="50"/>
      <c r="K105" s="51"/>
      <c r="L105" s="62"/>
      <c r="M105" s="16"/>
      <c r="N105" s="16"/>
      <c r="O105" s="16"/>
      <c r="P105" s="16"/>
      <c r="Q105" s="16"/>
      <c r="R105" s="16"/>
      <c r="S105" s="16"/>
      <c r="T105" s="16"/>
      <c r="U105" s="16"/>
      <c r="V105" s="16"/>
      <c r="W105" s="16"/>
      <c r="X105" s="16"/>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251" t="s">
        <v>100</v>
      </c>
      <c r="B106" s="252"/>
      <c r="C106" s="252"/>
      <c r="D106" s="252"/>
      <c r="E106" s="4" t="s">
        <v>87</v>
      </c>
      <c r="F106" s="128"/>
      <c r="G106" s="31">
        <v>1900</v>
      </c>
      <c r="H106" s="60">
        <f t="shared" si="10"/>
        <v>0</v>
      </c>
      <c r="I106" s="61"/>
      <c r="J106" s="50"/>
      <c r="K106" s="51"/>
      <c r="L106" s="62"/>
      <c r="M106" s="16"/>
      <c r="N106" s="16"/>
      <c r="O106" s="16"/>
      <c r="P106" s="16"/>
      <c r="Q106" s="16"/>
      <c r="R106" s="16"/>
      <c r="S106" s="16"/>
      <c r="T106" s="16"/>
      <c r="U106" s="16"/>
      <c r="V106" s="16"/>
      <c r="W106" s="16"/>
      <c r="X106" s="16"/>
      <c r="Y106" s="16"/>
      <c r="Z106" s="17"/>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row>
    <row r="107" spans="1:72" ht="15.75">
      <c r="A107" s="236" t="s">
        <v>101</v>
      </c>
      <c r="B107" s="237"/>
      <c r="C107" s="237"/>
      <c r="D107" s="237"/>
      <c r="E107" s="123" t="s">
        <v>87</v>
      </c>
      <c r="F107" s="128"/>
      <c r="G107" s="36">
        <v>2000</v>
      </c>
      <c r="H107" s="48">
        <f t="shared" si="10"/>
        <v>0</v>
      </c>
      <c r="I107" s="59"/>
      <c r="J107" s="50"/>
      <c r="K107" s="51"/>
      <c r="L107" s="62"/>
      <c r="M107" s="16"/>
      <c r="N107" s="16"/>
      <c r="O107" s="16"/>
      <c r="P107" s="16"/>
      <c r="Q107" s="16"/>
      <c r="R107" s="16"/>
      <c r="S107" s="16"/>
      <c r="T107" s="16"/>
      <c r="U107" s="16"/>
      <c r="V107" s="16"/>
      <c r="W107" s="16"/>
      <c r="X107" s="16"/>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236" t="s">
        <v>102</v>
      </c>
      <c r="B108" s="237"/>
      <c r="C108" s="237"/>
      <c r="D108" s="237"/>
      <c r="E108" s="123" t="s">
        <v>87</v>
      </c>
      <c r="F108" s="128"/>
      <c r="G108" s="36">
        <v>200</v>
      </c>
      <c r="H108" s="48">
        <f t="shared" si="10"/>
        <v>0</v>
      </c>
      <c r="I108" s="59"/>
      <c r="J108" s="50"/>
      <c r="K108" s="51"/>
      <c r="L108" s="62"/>
      <c r="M108" s="16"/>
      <c r="N108" s="16"/>
      <c r="O108" s="16"/>
      <c r="P108" s="16"/>
      <c r="Q108" s="16"/>
      <c r="R108" s="16"/>
      <c r="S108" s="16"/>
      <c r="T108" s="16"/>
      <c r="U108" s="16"/>
      <c r="V108" s="16"/>
      <c r="W108" s="16"/>
      <c r="X108" s="16"/>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238" t="s">
        <v>103</v>
      </c>
      <c r="B109" s="239"/>
      <c r="C109" s="239"/>
      <c r="D109" s="240"/>
      <c r="E109" s="123" t="s">
        <v>87</v>
      </c>
      <c r="F109" s="128"/>
      <c r="G109" s="36">
        <v>1100</v>
      </c>
      <c r="H109" s="48">
        <f t="shared" si="10"/>
        <v>0</v>
      </c>
      <c r="I109" s="59"/>
      <c r="J109" s="50"/>
      <c r="K109" s="51"/>
      <c r="L109" s="62"/>
      <c r="M109" s="16"/>
      <c r="N109" s="16"/>
      <c r="O109" s="16"/>
      <c r="P109" s="16"/>
      <c r="Q109" s="16"/>
      <c r="R109" s="16"/>
      <c r="S109" s="16"/>
      <c r="T109" s="16"/>
      <c r="U109" s="16"/>
      <c r="V109" s="16"/>
      <c r="W109" s="16"/>
      <c r="X109" s="16"/>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241" t="s">
        <v>104</v>
      </c>
      <c r="B110" s="241"/>
      <c r="C110" s="241"/>
      <c r="D110" s="241"/>
      <c r="E110" s="63" t="s">
        <v>87</v>
      </c>
      <c r="F110" s="128"/>
      <c r="G110" s="36">
        <v>2200</v>
      </c>
      <c r="H110" s="48">
        <f t="shared" si="10"/>
        <v>0</v>
      </c>
      <c r="I110" s="59"/>
      <c r="J110" s="50"/>
      <c r="K110" s="51"/>
      <c r="L110" s="62"/>
      <c r="M110" s="16"/>
      <c r="N110" s="16"/>
      <c r="O110" s="16"/>
      <c r="P110" s="16"/>
      <c r="Q110" s="16"/>
      <c r="R110" s="16"/>
      <c r="S110" s="16"/>
      <c r="T110" s="16"/>
      <c r="U110" s="16"/>
      <c r="V110" s="16"/>
      <c r="W110" s="16"/>
      <c r="X110" s="16"/>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242" t="s">
        <v>105</v>
      </c>
      <c r="B111" s="243"/>
      <c r="C111" s="243"/>
      <c r="D111" s="244"/>
      <c r="E111" s="4" t="s">
        <v>87</v>
      </c>
      <c r="F111" s="128"/>
      <c r="G111" s="31">
        <v>1420</v>
      </c>
      <c r="H111" s="60">
        <f t="shared" si="10"/>
        <v>0</v>
      </c>
      <c r="I111" s="64"/>
      <c r="J111" s="50"/>
      <c r="K111" s="51"/>
      <c r="L111" s="62"/>
      <c r="M111" s="16"/>
      <c r="N111" s="16"/>
      <c r="O111" s="16"/>
      <c r="P111" s="16"/>
      <c r="Q111" s="16"/>
      <c r="R111" s="16"/>
      <c r="S111" s="16"/>
      <c r="T111" s="16"/>
      <c r="U111" s="16"/>
      <c r="V111" s="16"/>
      <c r="W111" s="16"/>
      <c r="X111" s="16"/>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6.5" thickBot="1">
      <c r="A112" s="236" t="s">
        <v>106</v>
      </c>
      <c r="B112" s="237"/>
      <c r="C112" s="237"/>
      <c r="D112" s="237"/>
      <c r="E112" s="123" t="s">
        <v>87</v>
      </c>
      <c r="F112" s="128"/>
      <c r="G112" s="36">
        <v>383.5</v>
      </c>
      <c r="H112" s="99">
        <f>(F112*G112)</f>
        <v>0</v>
      </c>
      <c r="I112" s="65"/>
      <c r="J112" s="66"/>
      <c r="K112" s="67"/>
      <c r="L112" s="62"/>
      <c r="M112" s="16"/>
      <c r="N112" s="16"/>
      <c r="O112" s="16"/>
      <c r="P112" s="16"/>
      <c r="Q112" s="16"/>
      <c r="R112" s="16"/>
      <c r="S112" s="16"/>
      <c r="T112" s="16"/>
      <c r="U112" s="16"/>
      <c r="V112" s="16"/>
      <c r="W112" s="16"/>
      <c r="X112" s="16"/>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6.5" thickBot="1">
      <c r="A113" s="16"/>
      <c r="B113" s="16"/>
      <c r="C113" s="16"/>
      <c r="D113" s="16"/>
      <c r="E113" s="16"/>
      <c r="F113" s="18"/>
      <c r="G113" s="125" t="s">
        <v>107</v>
      </c>
      <c r="H113" s="110">
        <f>SUM(H93:H112)</f>
        <v>0</v>
      </c>
      <c r="I113" s="68"/>
      <c r="J113" s="69"/>
      <c r="K113" s="70"/>
      <c r="L113" s="135"/>
      <c r="M113" s="7"/>
      <c r="N113" s="7"/>
      <c r="O113" s="16"/>
      <c r="P113" s="16"/>
      <c r="Q113" s="16"/>
      <c r="R113" s="16"/>
      <c r="S113" s="16"/>
      <c r="T113" s="16"/>
      <c r="U113" s="16"/>
      <c r="V113" s="16"/>
      <c r="W113" s="16"/>
      <c r="X113" s="16"/>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6"/>
      <c r="B114" s="16"/>
      <c r="C114" s="16"/>
      <c r="D114" s="16"/>
      <c r="E114" s="16"/>
      <c r="F114" s="7"/>
      <c r="G114" s="38"/>
      <c r="H114" s="22"/>
      <c r="I114" s="71"/>
      <c r="J114" s="18"/>
      <c r="K114" s="137"/>
      <c r="L114" s="136"/>
      <c r="M114" s="7"/>
      <c r="N114" s="7"/>
      <c r="O114" s="16"/>
      <c r="P114" s="16"/>
      <c r="Q114" s="16"/>
      <c r="R114" s="16"/>
      <c r="S114" s="16"/>
      <c r="T114" s="16"/>
      <c r="U114" s="16"/>
      <c r="V114" s="16"/>
      <c r="W114" s="16"/>
      <c r="X114" s="16"/>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6"/>
      <c r="B115" s="16"/>
      <c r="C115" s="16"/>
      <c r="D115" s="16"/>
      <c r="E115" s="138">
        <v>0</v>
      </c>
      <c r="F115" s="7"/>
      <c r="G115" s="38"/>
      <c r="H115" s="142">
        <f>+E115</f>
        <v>0</v>
      </c>
      <c r="I115" s="245" t="s">
        <v>130</v>
      </c>
      <c r="J115" s="230" t="s">
        <v>108</v>
      </c>
      <c r="K115" s="232"/>
      <c r="L115" s="16"/>
      <c r="M115" s="7"/>
      <c r="N115" s="233"/>
      <c r="O115" s="16"/>
      <c r="P115" s="16"/>
      <c r="Q115" s="16"/>
      <c r="R115" s="16"/>
      <c r="S115" s="16"/>
      <c r="T115" s="16"/>
      <c r="U115" s="16"/>
      <c r="V115" s="16"/>
      <c r="W115" s="16"/>
      <c r="X115" s="16"/>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6"/>
      <c r="B116" s="16"/>
      <c r="C116" s="16"/>
      <c r="D116" s="16"/>
      <c r="E116" s="16"/>
      <c r="F116" s="234" t="s">
        <v>109</v>
      </c>
      <c r="G116" s="235"/>
      <c r="H116" s="73">
        <f>H90+H113</f>
        <v>145411.60999999999</v>
      </c>
      <c r="I116" s="246"/>
      <c r="J116" s="231"/>
      <c r="K116" s="232"/>
      <c r="L116" s="16"/>
      <c r="M116" s="7"/>
      <c r="N116" s="233"/>
      <c r="O116" s="16"/>
      <c r="P116" s="16"/>
      <c r="Q116" s="16"/>
      <c r="R116" s="16"/>
      <c r="S116" s="16"/>
      <c r="T116" s="16"/>
      <c r="U116" s="16"/>
      <c r="V116" s="16"/>
      <c r="W116" s="16"/>
      <c r="X116" s="16"/>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6"/>
      <c r="B117" s="16">
        <f>1.13*1.15</f>
        <v>1.2994999999999999</v>
      </c>
      <c r="C117" s="16"/>
      <c r="D117" s="16" t="s">
        <v>173</v>
      </c>
      <c r="E117" s="27"/>
      <c r="F117" s="74" t="s">
        <v>110</v>
      </c>
      <c r="G117" s="172">
        <v>1.1000000000000001</v>
      </c>
      <c r="H117" s="116">
        <f>H116*G117-H116</f>
        <v>14541.161000000022</v>
      </c>
      <c r="I117" s="115">
        <f>+(H124-K123)*0.23</f>
        <v>-14808.157916239992</v>
      </c>
      <c r="J117" s="117">
        <f>H117-M123</f>
        <v>44029.145822000006</v>
      </c>
      <c r="K117" s="9"/>
      <c r="L117" s="9"/>
      <c r="M117" s="9"/>
      <c r="N117" s="126" t="s">
        <v>171</v>
      </c>
      <c r="O117" s="126"/>
      <c r="P117" s="16"/>
      <c r="Q117" s="16"/>
      <c r="R117" s="16"/>
      <c r="S117" s="16"/>
      <c r="T117" s="16"/>
      <c r="U117" s="16"/>
      <c r="V117" s="16"/>
      <c r="W117" s="16"/>
      <c r="X117" s="16"/>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6"/>
      <c r="B118" s="16"/>
      <c r="C118" s="16"/>
      <c r="D118" s="16"/>
      <c r="E118" s="27"/>
      <c r="F118" s="77" t="s">
        <v>111</v>
      </c>
      <c r="G118" s="78"/>
      <c r="H118" s="13">
        <f>H116+H117</f>
        <v>159952.77100000001</v>
      </c>
      <c r="I118" s="20"/>
      <c r="J118" s="79"/>
      <c r="K118" s="22"/>
      <c r="L118" s="22"/>
      <c r="M118" s="7"/>
      <c r="N118" s="126"/>
      <c r="O118" s="126"/>
      <c r="P118" s="16"/>
      <c r="Q118" s="16"/>
      <c r="R118" s="16"/>
      <c r="S118" s="16"/>
      <c r="T118" s="16"/>
      <c r="U118" s="16"/>
      <c r="V118" s="16"/>
      <c r="W118" s="16"/>
      <c r="X118" s="16"/>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A119" s="16"/>
      <c r="B119" s="16"/>
      <c r="C119" s="16"/>
      <c r="D119" s="16"/>
      <c r="E119" s="27"/>
      <c r="F119" s="124" t="s">
        <v>113</v>
      </c>
      <c r="G119" s="82">
        <v>0.06</v>
      </c>
      <c r="H119" s="13">
        <f>H118*G119</f>
        <v>9597.16626</v>
      </c>
      <c r="I119" s="83"/>
      <c r="J119" s="80"/>
      <c r="K119" s="81" t="s">
        <v>112</v>
      </c>
      <c r="L119" s="111" t="s">
        <v>131</v>
      </c>
      <c r="M119" s="7"/>
      <c r="N119" s="135"/>
      <c r="O119" s="16"/>
      <c r="P119" s="16"/>
      <c r="Q119" s="16"/>
      <c r="R119" s="16"/>
      <c r="S119" s="16"/>
      <c r="T119" s="16"/>
      <c r="U119" s="16"/>
      <c r="V119" s="16"/>
      <c r="W119" s="16"/>
      <c r="X119" s="16"/>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A120" s="16"/>
      <c r="B120" s="16"/>
      <c r="C120" s="16"/>
      <c r="D120" s="16"/>
      <c r="E120" s="27"/>
      <c r="F120" s="4" t="s">
        <v>115</v>
      </c>
      <c r="G120" s="77"/>
      <c r="H120" s="13">
        <f>H118+H119</f>
        <v>169549.93726000001</v>
      </c>
      <c r="I120" s="80"/>
      <c r="J120" s="80" t="s">
        <v>114</v>
      </c>
      <c r="K120" s="6">
        <f>+H30</f>
        <v>122431.61</v>
      </c>
      <c r="L120" s="112"/>
      <c r="M120" s="135"/>
      <c r="N120" s="7"/>
      <c r="O120" s="16"/>
      <c r="P120" s="16"/>
      <c r="Q120" s="16"/>
      <c r="R120" s="16"/>
      <c r="S120" s="16"/>
      <c r="T120" s="16"/>
      <c r="U120" s="16"/>
      <c r="V120" s="16"/>
      <c r="W120" s="16"/>
      <c r="X120" s="16"/>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row r="121" spans="1:72" ht="15.75">
      <c r="A121" s="16"/>
      <c r="B121" s="16"/>
      <c r="C121" s="16"/>
      <c r="D121" s="16"/>
      <c r="E121" s="170">
        <v>0.27500000000000002</v>
      </c>
      <c r="F121" s="124" t="s">
        <v>117</v>
      </c>
      <c r="G121" s="82">
        <v>0.2</v>
      </c>
      <c r="H121" s="13">
        <f>H120*G121</f>
        <v>33909.987452000001</v>
      </c>
      <c r="I121" s="80"/>
      <c r="J121" s="80" t="s">
        <v>116</v>
      </c>
      <c r="K121" s="6">
        <f>H58</f>
        <v>0</v>
      </c>
      <c r="L121" s="112"/>
      <c r="M121" s="135"/>
      <c r="N121" s="7"/>
      <c r="O121" s="16"/>
      <c r="P121" s="16"/>
      <c r="Q121" s="16"/>
      <c r="R121" s="16"/>
      <c r="S121" s="16"/>
      <c r="T121" s="16"/>
      <c r="U121" s="16"/>
      <c r="V121" s="16"/>
      <c r="W121" s="16"/>
      <c r="X121" s="16"/>
      <c r="Y121" s="1"/>
      <c r="Z121" s="120"/>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row>
    <row r="122" spans="1:72" ht="15.75">
      <c r="A122" s="16"/>
      <c r="B122" s="16"/>
      <c r="C122" s="16"/>
      <c r="D122" s="16"/>
      <c r="E122" s="16"/>
      <c r="F122" s="124" t="s">
        <v>119</v>
      </c>
      <c r="G122" s="74"/>
      <c r="H122" s="85">
        <f>H120+H121</f>
        <v>203459.92471200001</v>
      </c>
      <c r="I122" s="13"/>
      <c r="J122" s="80" t="s">
        <v>118</v>
      </c>
      <c r="K122" s="6">
        <f>H90-H60</f>
        <v>145411.60999999999</v>
      </c>
      <c r="L122" s="112"/>
      <c r="M122" s="84" t="s">
        <v>127</v>
      </c>
      <c r="N122" s="7"/>
      <c r="O122" s="16"/>
      <c r="P122" s="16"/>
      <c r="Q122" s="16"/>
      <c r="R122" s="16"/>
      <c r="S122" s="16"/>
      <c r="T122" s="16"/>
      <c r="U122" s="16"/>
      <c r="V122" s="16"/>
      <c r="W122" s="16"/>
      <c r="X122" s="16"/>
      <c r="Y122" s="1"/>
      <c r="Z122" s="120"/>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row>
    <row r="123" spans="1:72" ht="15.75">
      <c r="A123" s="16"/>
      <c r="B123" s="16"/>
      <c r="C123" s="16"/>
      <c r="D123" s="16"/>
      <c r="E123" s="16"/>
      <c r="F123" s="124"/>
      <c r="G123" s="87"/>
      <c r="H123" s="13"/>
      <c r="I123" s="88" t="s">
        <v>120</v>
      </c>
      <c r="J123" s="86" t="s">
        <v>56</v>
      </c>
      <c r="K123" s="6">
        <f>SUM(K120:K122)</f>
        <v>267843.21999999997</v>
      </c>
      <c r="L123" s="113">
        <f>H122-H121</f>
        <v>169549.93726000001</v>
      </c>
      <c r="M123" s="114">
        <f>+(L123-K123)*0.3</f>
        <v>-29487.984821999988</v>
      </c>
      <c r="N123" s="7"/>
      <c r="O123" s="16"/>
      <c r="P123" s="16"/>
      <c r="Q123" s="16"/>
      <c r="R123" s="16"/>
      <c r="S123" s="16"/>
      <c r="T123" s="16"/>
      <c r="U123" s="16"/>
      <c r="V123" s="16"/>
      <c r="W123" s="16"/>
      <c r="X123" s="16"/>
      <c r="Y123" s="1"/>
      <c r="Z123" s="120"/>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row>
    <row r="124" spans="1:72" ht="15.75">
      <c r="A124" s="16"/>
      <c r="B124" s="16" t="s">
        <v>121</v>
      </c>
      <c r="C124" s="16"/>
      <c r="D124" s="16"/>
      <c r="E124" s="16"/>
      <c r="F124" s="124" t="s">
        <v>126</v>
      </c>
      <c r="G124" s="90"/>
      <c r="H124" s="98">
        <f>H122+H123</f>
        <v>203459.92471200001</v>
      </c>
      <c r="I124" s="13"/>
      <c r="J124" s="89">
        <f>H122/H116</f>
        <v>1.3992000000000002</v>
      </c>
      <c r="K124" s="7"/>
      <c r="L124" s="7"/>
      <c r="M124" s="23"/>
      <c r="N124" s="7"/>
      <c r="O124" s="16"/>
      <c r="P124" s="16"/>
      <c r="Q124" s="16"/>
      <c r="R124" s="16"/>
      <c r="S124" s="16"/>
      <c r="T124" s="16"/>
      <c r="U124" s="16"/>
      <c r="V124" s="16"/>
      <c r="W124" s="16"/>
      <c r="X124" s="16"/>
      <c r="Y124" s="1"/>
      <c r="Z124" s="120"/>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row>
    <row r="125" spans="1:72" ht="15.75">
      <c r="A125" s="16"/>
      <c r="B125" s="139" t="s">
        <v>172</v>
      </c>
      <c r="C125" s="139" t="s">
        <v>123</v>
      </c>
      <c r="D125" s="140" t="s">
        <v>124</v>
      </c>
      <c r="E125" s="132"/>
      <c r="F125" s="7"/>
      <c r="G125" s="92"/>
      <c r="H125" s="9"/>
      <c r="I125" s="7"/>
      <c r="J125" s="7"/>
      <c r="K125" s="7"/>
      <c r="L125" s="7"/>
      <c r="M125" s="9"/>
      <c r="N125" s="91"/>
      <c r="O125" s="16"/>
      <c r="P125" s="16"/>
      <c r="Q125" s="16"/>
      <c r="R125" s="16"/>
      <c r="S125" s="16"/>
      <c r="T125" s="16"/>
      <c r="U125" s="16"/>
      <c r="V125" s="16"/>
      <c r="W125" s="16"/>
      <c r="X125" s="16"/>
      <c r="Y125" s="1"/>
      <c r="Z125" s="120"/>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row>
    <row r="126" spans="1:72" ht="15.75">
      <c r="A126" s="16"/>
      <c r="B126" s="141">
        <v>0.27500000000000002</v>
      </c>
      <c r="C126" s="141">
        <v>0.05</v>
      </c>
      <c r="D126" s="171">
        <f>1.275*1.05</f>
        <v>1.3387499999999999</v>
      </c>
      <c r="E126" s="16"/>
      <c r="F126" s="92"/>
      <c r="G126" s="93"/>
      <c r="H126" s="9"/>
      <c r="I126" s="7"/>
      <c r="J126" s="7"/>
      <c r="K126" s="7"/>
      <c r="L126" s="7"/>
      <c r="M126" s="9"/>
      <c r="N126" s="7"/>
      <c r="O126" s="16"/>
      <c r="P126" s="16"/>
      <c r="Q126" s="16"/>
      <c r="R126" s="16"/>
      <c r="S126" s="16"/>
      <c r="T126" s="16"/>
      <c r="U126" s="16"/>
      <c r="V126" s="16"/>
      <c r="W126" s="16"/>
      <c r="X126" s="16"/>
      <c r="Y126" s="1"/>
      <c r="Z126" s="120"/>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row>
    <row r="127" spans="1:72" ht="15.75">
      <c r="A127" s="16"/>
      <c r="B127" s="16"/>
      <c r="C127" s="16"/>
      <c r="D127" s="170">
        <v>0.33879999999999999</v>
      </c>
      <c r="E127" s="16"/>
      <c r="F127" s="23"/>
      <c r="G127" s="94"/>
      <c r="H127" s="93"/>
      <c r="I127" s="27"/>
      <c r="J127" s="7"/>
      <c r="K127" s="7"/>
      <c r="L127" s="7"/>
      <c r="M127" s="7"/>
      <c r="N127" s="7"/>
      <c r="O127" s="16"/>
      <c r="P127" s="16"/>
      <c r="Q127" s="16"/>
      <c r="R127" s="16"/>
      <c r="S127" s="16"/>
      <c r="T127" s="16"/>
      <c r="U127" s="16"/>
      <c r="V127" s="16"/>
      <c r="W127" s="16"/>
      <c r="X127" s="16"/>
      <c r="Y127" s="1"/>
      <c r="Z127" s="120"/>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row>
    <row r="128" spans="1:72" ht="15.75">
      <c r="A128" s="1"/>
      <c r="B128" s="1"/>
      <c r="C128" s="1"/>
      <c r="D128" s="1"/>
      <c r="E128" s="1"/>
      <c r="F128" s="23"/>
      <c r="G128" s="94"/>
      <c r="H128" s="93"/>
      <c r="I128" s="95"/>
      <c r="J128" s="18"/>
      <c r="K128" s="18"/>
      <c r="L128" s="18"/>
      <c r="M128" s="18"/>
      <c r="N128" s="18"/>
      <c r="O128" s="1"/>
      <c r="P128" s="1"/>
      <c r="Q128" s="1"/>
      <c r="R128" s="1"/>
      <c r="S128" s="1"/>
      <c r="T128" s="1"/>
      <c r="U128" s="1"/>
      <c r="V128" s="1"/>
      <c r="W128" s="1"/>
      <c r="X128" s="1"/>
      <c r="Y128" s="1"/>
      <c r="Z128" s="120"/>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row>
    <row r="129" spans="1:72" ht="15.75">
      <c r="A129" s="1"/>
      <c r="B129" s="1"/>
      <c r="C129" s="1"/>
      <c r="D129" s="1"/>
      <c r="E129" s="1"/>
      <c r="F129" s="23"/>
      <c r="G129" s="76"/>
      <c r="H129" s="76"/>
      <c r="I129" s="18"/>
      <c r="J129" s="18"/>
      <c r="K129" s="18"/>
      <c r="L129" s="18"/>
      <c r="M129" s="18"/>
      <c r="N129" s="18"/>
      <c r="O129" s="1"/>
      <c r="P129" s="1"/>
      <c r="Q129" s="1"/>
      <c r="R129" s="1"/>
      <c r="S129" s="1"/>
      <c r="T129" s="1"/>
      <c r="U129" s="1"/>
      <c r="V129" s="1"/>
      <c r="W129" s="1"/>
      <c r="X129" s="1"/>
      <c r="Y129" s="1"/>
      <c r="Z129" s="120"/>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row>
    <row r="130" spans="1:72" ht="15.75">
      <c r="A130" s="1"/>
      <c r="B130" s="1"/>
      <c r="C130" s="1"/>
      <c r="D130" s="1"/>
      <c r="E130" s="1"/>
      <c r="F130" s="23"/>
      <c r="G130" s="5"/>
      <c r="H130" s="1"/>
      <c r="I130" s="1"/>
      <c r="J130" s="18"/>
      <c r="K130" s="18"/>
      <c r="L130" s="18"/>
      <c r="M130" s="18"/>
      <c r="N130" s="18"/>
      <c r="O130" s="1"/>
      <c r="P130" s="1"/>
      <c r="Q130" s="1"/>
      <c r="R130" s="1"/>
      <c r="S130" s="1"/>
      <c r="T130" s="1"/>
      <c r="U130" s="1"/>
      <c r="V130" s="1"/>
      <c r="W130" s="1"/>
      <c r="X130" s="1"/>
      <c r="Y130" s="1"/>
      <c r="Z130" s="120"/>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row>
    <row r="131" spans="1:72" ht="15.75">
      <c r="A131" s="1"/>
      <c r="B131" s="1"/>
      <c r="C131" s="1"/>
      <c r="D131" s="1"/>
      <c r="E131" s="1"/>
      <c r="F131" s="1"/>
      <c r="G131" s="18"/>
      <c r="H131" s="41"/>
      <c r="I131" s="1"/>
      <c r="J131" s="1"/>
      <c r="K131" s="1"/>
      <c r="L131" s="1"/>
      <c r="M131" s="1"/>
      <c r="N131" s="1"/>
      <c r="O131" s="1"/>
      <c r="P131" s="1"/>
      <c r="Q131" s="1"/>
      <c r="R131" s="1"/>
      <c r="S131" s="1"/>
      <c r="T131" s="1"/>
      <c r="U131" s="1"/>
      <c r="V131" s="1"/>
      <c r="W131" s="1"/>
      <c r="X131" s="1"/>
      <c r="Y131" s="1"/>
      <c r="Z131" s="120"/>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row>
    <row r="132" spans="1:72" ht="15.75">
      <c r="A132" s="1"/>
      <c r="B132" s="1"/>
      <c r="C132" s="96"/>
      <c r="D132" s="1"/>
      <c r="E132" s="1"/>
      <c r="F132" s="1"/>
      <c r="G132" s="1"/>
      <c r="H132" s="1"/>
      <c r="I132" s="1"/>
      <c r="J132" s="1"/>
      <c r="K132" s="1"/>
      <c r="L132" s="1"/>
      <c r="M132" s="1"/>
      <c r="N132" s="1"/>
      <c r="O132" s="1"/>
      <c r="P132" s="1"/>
      <c r="Q132" s="1"/>
      <c r="R132" s="1"/>
      <c r="S132" s="1"/>
      <c r="T132" s="1"/>
      <c r="U132" s="1"/>
      <c r="V132" s="1"/>
      <c r="W132" s="1"/>
      <c r="X132" s="1"/>
      <c r="Y132" s="1"/>
      <c r="Z132" s="120"/>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row>
    <row r="133" spans="1:72" ht="15.75">
      <c r="A133" s="1"/>
      <c r="B133" s="1"/>
      <c r="C133" s="96"/>
      <c r="D133" s="1"/>
      <c r="E133" s="1"/>
      <c r="F133" s="1"/>
      <c r="G133" s="18"/>
      <c r="H133" s="41"/>
      <c r="I133" s="1"/>
      <c r="J133" s="1"/>
      <c r="K133" s="1"/>
      <c r="L133" s="1"/>
      <c r="M133" s="1"/>
      <c r="N133" s="1"/>
      <c r="O133" s="1"/>
      <c r="P133" s="1"/>
      <c r="Q133" s="1"/>
      <c r="R133" s="1"/>
      <c r="S133" s="1"/>
      <c r="T133" s="1"/>
      <c r="U133" s="1"/>
      <c r="V133" s="1"/>
      <c r="W133" s="1"/>
      <c r="X133" s="1"/>
      <c r="Y133" s="1"/>
      <c r="Z133" s="120"/>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row>
    <row r="134" spans="1:72" ht="15.75">
      <c r="A134" s="1"/>
      <c r="B134" s="1"/>
      <c r="C134" s="96"/>
      <c r="D134" s="1"/>
      <c r="E134" s="1"/>
      <c r="F134" s="1"/>
      <c r="G134" s="1"/>
      <c r="H134" s="1"/>
      <c r="I134" s="1"/>
      <c r="J134" s="1"/>
      <c r="K134" s="1"/>
      <c r="L134" s="1"/>
      <c r="M134" s="1"/>
      <c r="N134" s="1"/>
      <c r="O134" s="1"/>
      <c r="P134" s="1"/>
      <c r="Q134" s="1"/>
      <c r="R134" s="1"/>
      <c r="S134" s="1"/>
      <c r="T134" s="1"/>
      <c r="U134" s="1"/>
      <c r="V134" s="1"/>
      <c r="W134" s="1"/>
      <c r="X134" s="1"/>
      <c r="Y134" s="1"/>
      <c r="Z134" s="120"/>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row>
    <row r="135" spans="1:72" ht="15.75">
      <c r="A135" s="1"/>
      <c r="B135" s="1"/>
      <c r="C135" s="96"/>
      <c r="D135" s="1"/>
      <c r="E135" s="1"/>
      <c r="F135" s="1"/>
      <c r="G135" s="1"/>
      <c r="H135" s="1"/>
      <c r="I135" s="1"/>
      <c r="J135" s="1"/>
      <c r="K135" s="1"/>
      <c r="L135" s="1"/>
      <c r="M135" s="1"/>
      <c r="N135" s="1"/>
      <c r="O135" s="1"/>
      <c r="P135" s="1"/>
      <c r="Q135" s="1"/>
      <c r="R135" s="1"/>
      <c r="S135" s="1"/>
      <c r="T135" s="1"/>
      <c r="U135" s="1"/>
      <c r="V135" s="1"/>
      <c r="W135" s="1"/>
      <c r="X135" s="1"/>
      <c r="Y135" s="1"/>
      <c r="Z135" s="120"/>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row>
    <row r="136" spans="1:72" ht="15.75">
      <c r="A136" s="1"/>
      <c r="B136" s="1"/>
      <c r="C136" s="40"/>
      <c r="D136" s="96"/>
      <c r="E136" s="96"/>
      <c r="F136" s="1"/>
      <c r="G136" s="1"/>
      <c r="H136" s="1"/>
      <c r="I136" s="1"/>
      <c r="J136" s="1"/>
      <c r="K136" s="1"/>
      <c r="L136" s="1"/>
      <c r="M136" s="1"/>
      <c r="N136" s="1"/>
      <c r="O136" s="1"/>
      <c r="P136" s="1"/>
      <c r="Q136" s="1"/>
      <c r="R136" s="1"/>
      <c r="S136" s="1"/>
      <c r="T136" s="1"/>
      <c r="U136" s="1"/>
      <c r="V136" s="1"/>
      <c r="W136" s="1"/>
      <c r="X136" s="1"/>
      <c r="Y136" s="1"/>
      <c r="Z136" s="120"/>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row>
    <row r="137" spans="1:72" ht="15.75">
      <c r="A137" s="1"/>
      <c r="B137" s="96"/>
      <c r="C137" s="1"/>
      <c r="D137" s="1"/>
      <c r="E137" s="1"/>
      <c r="F137" s="1"/>
      <c r="G137" s="1"/>
      <c r="H137" s="1"/>
      <c r="I137" s="1"/>
      <c r="J137" s="1"/>
      <c r="K137" s="1"/>
      <c r="L137" s="1"/>
      <c r="M137" s="1"/>
      <c r="N137" s="1"/>
      <c r="O137" s="1"/>
      <c r="P137" s="1"/>
      <c r="Q137" s="1"/>
      <c r="R137" s="1"/>
      <c r="S137" s="1"/>
      <c r="T137" s="1"/>
      <c r="U137" s="1"/>
      <c r="V137" s="1"/>
      <c r="W137" s="1"/>
      <c r="X137" s="1"/>
      <c r="Y137" s="1"/>
      <c r="Z137" s="120"/>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row>
    <row r="138" spans="1:72" ht="15.75">
      <c r="A138" s="1"/>
      <c r="B138" s="96"/>
      <c r="C138" s="1"/>
      <c r="D138" s="1"/>
      <c r="E138" s="1"/>
      <c r="F138" s="1"/>
      <c r="G138" s="1"/>
      <c r="H138" s="1"/>
      <c r="I138" s="1"/>
      <c r="J138" s="1"/>
      <c r="K138" s="1"/>
      <c r="L138" s="1"/>
      <c r="M138" s="1"/>
      <c r="N138" s="1"/>
      <c r="O138" s="1"/>
      <c r="P138" s="1"/>
      <c r="Q138" s="1"/>
      <c r="R138" s="1"/>
      <c r="S138" s="1"/>
      <c r="T138" s="1"/>
      <c r="U138" s="1"/>
      <c r="V138" s="1"/>
      <c r="W138" s="1"/>
      <c r="X138" s="1"/>
      <c r="Y138" s="1"/>
      <c r="Z138" s="120"/>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row>
    <row r="139" spans="1:72" ht="15.75">
      <c r="A139" s="1"/>
      <c r="B139" s="96"/>
      <c r="C139" s="96"/>
      <c r="D139" s="96"/>
      <c r="E139" s="96"/>
      <c r="F139" s="1"/>
      <c r="G139" s="1"/>
      <c r="H139" s="1"/>
      <c r="I139" s="1"/>
      <c r="J139" s="1"/>
      <c r="K139" s="1"/>
      <c r="L139" s="1"/>
      <c r="M139" s="1"/>
      <c r="N139" s="1"/>
      <c r="O139" s="1"/>
      <c r="P139" s="1"/>
      <c r="Q139" s="1"/>
      <c r="R139" s="1"/>
      <c r="S139" s="1"/>
      <c r="T139" s="1"/>
      <c r="U139" s="1"/>
      <c r="V139" s="1"/>
      <c r="W139" s="1"/>
      <c r="X139" s="1"/>
      <c r="Y139" s="1"/>
      <c r="Z139" s="120"/>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row>
    <row r="140" spans="1:72" ht="15.75">
      <c r="A140" s="1"/>
      <c r="B140" s="1"/>
      <c r="C140" s="1"/>
      <c r="D140" s="1"/>
      <c r="E140" s="1"/>
      <c r="F140" s="96"/>
      <c r="G140" s="72"/>
      <c r="H140" s="1"/>
      <c r="I140" s="1"/>
      <c r="J140" s="1"/>
      <c r="K140" s="1"/>
      <c r="L140" s="1"/>
      <c r="M140" s="1"/>
      <c r="N140" s="1"/>
      <c r="O140" s="1"/>
      <c r="P140" s="1"/>
      <c r="Q140" s="1"/>
      <c r="R140" s="1"/>
      <c r="S140" s="1"/>
      <c r="T140" s="1"/>
      <c r="U140" s="1"/>
      <c r="V140" s="1"/>
      <c r="W140" s="1"/>
      <c r="X140" s="1"/>
      <c r="Y140" s="1"/>
      <c r="Z140" s="120"/>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row>
    <row r="141" spans="1:72" ht="15.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20"/>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row>
    <row r="142" spans="1:72" ht="15.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20"/>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row>
    <row r="143" spans="1:72" ht="15.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20"/>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row>
    <row r="144" spans="1:72" ht="15.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20"/>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row>
    <row r="145" spans="1:72" ht="15.75">
      <c r="A145" s="1"/>
      <c r="B145" s="1"/>
      <c r="C145" s="1"/>
      <c r="D145" s="1"/>
      <c r="E145" s="1"/>
      <c r="F145" s="1"/>
      <c r="G145" s="1"/>
      <c r="H145" s="1"/>
      <c r="I145" s="1"/>
      <c r="J145" s="1"/>
      <c r="K145" s="1"/>
      <c r="L145" s="1"/>
      <c r="O145" s="1"/>
      <c r="P145" s="1"/>
      <c r="Q145" s="1"/>
      <c r="R145" s="1"/>
      <c r="S145" s="1"/>
      <c r="T145" s="1"/>
      <c r="U145" s="1"/>
      <c r="V145" s="1"/>
      <c r="W145" s="1"/>
      <c r="X145" s="1"/>
      <c r="Y145" s="1"/>
      <c r="Z145" s="120"/>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row>
    <row r="146" spans="1:72" ht="15.75">
      <c r="F146" s="1"/>
      <c r="G146" s="1"/>
      <c r="H146" s="1"/>
      <c r="I146" s="1"/>
      <c r="J146" s="1"/>
      <c r="K146" s="1"/>
      <c r="L146" s="1"/>
      <c r="O146" s="1"/>
      <c r="P146" s="1"/>
      <c r="Q146" s="1"/>
      <c r="R146" s="1"/>
      <c r="S146" s="1"/>
      <c r="T146" s="1"/>
      <c r="U146" s="1"/>
      <c r="V146" s="1"/>
      <c r="W146" s="1"/>
      <c r="X146" s="1"/>
      <c r="Y146" s="1"/>
      <c r="Z146" s="120"/>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row>
    <row r="147" spans="1:72" ht="15.75">
      <c r="J147" s="1"/>
      <c r="K147" s="1"/>
      <c r="L147" s="1"/>
      <c r="M147" s="1"/>
      <c r="N147" s="1"/>
      <c r="O147" s="1"/>
      <c r="P147" s="1"/>
      <c r="Q147" s="1"/>
      <c r="R147" s="1"/>
      <c r="S147" s="1"/>
      <c r="T147" s="1"/>
      <c r="U147" s="1"/>
      <c r="V147" s="1"/>
      <c r="W147" s="1"/>
      <c r="X147" s="1"/>
      <c r="Y147" s="1"/>
      <c r="Z147" s="120"/>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row>
  </sheetData>
  <mergeCells count="103">
    <mergeCell ref="A10:D10"/>
    <mergeCell ref="A11:D11"/>
    <mergeCell ref="A12:D12"/>
    <mergeCell ref="A13:D13"/>
    <mergeCell ref="A14:D14"/>
    <mergeCell ref="A15:D15"/>
    <mergeCell ref="A1:H1"/>
    <mergeCell ref="A2:H2"/>
    <mergeCell ref="B5:J5"/>
    <mergeCell ref="A8:D8"/>
    <mergeCell ref="J8:M8"/>
    <mergeCell ref="A9:D9"/>
    <mergeCell ref="A22:D22"/>
    <mergeCell ref="A23:D23"/>
    <mergeCell ref="A24:D24"/>
    <mergeCell ref="A25:D25"/>
    <mergeCell ref="L25:Q28"/>
    <mergeCell ref="A26:D26"/>
    <mergeCell ref="A27:D27"/>
    <mergeCell ref="A28:D28"/>
    <mergeCell ref="A16:D16"/>
    <mergeCell ref="A17:D17"/>
    <mergeCell ref="A18:D18"/>
    <mergeCell ref="A19:D19"/>
    <mergeCell ref="A20:D20"/>
    <mergeCell ref="A21:D21"/>
    <mergeCell ref="A36:D36"/>
    <mergeCell ref="A37:D37"/>
    <mergeCell ref="A38:D38"/>
    <mergeCell ref="A39:D39"/>
    <mergeCell ref="A40:D40"/>
    <mergeCell ref="A41:D41"/>
    <mergeCell ref="A29:D29"/>
    <mergeCell ref="O32:U32"/>
    <mergeCell ref="V32:X32"/>
    <mergeCell ref="A33:D33"/>
    <mergeCell ref="A34:D34"/>
    <mergeCell ref="A35:D35"/>
    <mergeCell ref="A48:D48"/>
    <mergeCell ref="A49:D49"/>
    <mergeCell ref="A51:D51"/>
    <mergeCell ref="A52:D52"/>
    <mergeCell ref="A53:D53"/>
    <mergeCell ref="A54:D54"/>
    <mergeCell ref="A42:D42"/>
    <mergeCell ref="A43:D43"/>
    <mergeCell ref="A44:D44"/>
    <mergeCell ref="A45:D45"/>
    <mergeCell ref="A46:D46"/>
    <mergeCell ref="A47:D47"/>
    <mergeCell ref="A64:D64"/>
    <mergeCell ref="A65:D65"/>
    <mergeCell ref="A66:D66"/>
    <mergeCell ref="A67:D67"/>
    <mergeCell ref="A68:D68"/>
    <mergeCell ref="A69:D69"/>
    <mergeCell ref="A55:D55"/>
    <mergeCell ref="A56:D56"/>
    <mergeCell ref="A59:D59"/>
    <mergeCell ref="A61:D61"/>
    <mergeCell ref="A62:D62"/>
    <mergeCell ref="A63:D63"/>
    <mergeCell ref="J82:K82"/>
    <mergeCell ref="A83:D83"/>
    <mergeCell ref="A84:D84"/>
    <mergeCell ref="A71:B71"/>
    <mergeCell ref="A72:D72"/>
    <mergeCell ref="A73:D73"/>
    <mergeCell ref="A74:D74"/>
    <mergeCell ref="A76:B76"/>
    <mergeCell ref="A77:D77"/>
    <mergeCell ref="A86:B86"/>
    <mergeCell ref="A87:D87"/>
    <mergeCell ref="A88:D88"/>
    <mergeCell ref="A92:D92"/>
    <mergeCell ref="A93:D93"/>
    <mergeCell ref="A94:D94"/>
    <mergeCell ref="A78:D78"/>
    <mergeCell ref="A79:D79"/>
    <mergeCell ref="A82:B82"/>
    <mergeCell ref="A101:D101"/>
    <mergeCell ref="A102:D102"/>
    <mergeCell ref="A103:D103"/>
    <mergeCell ref="A104:D104"/>
    <mergeCell ref="A105:D105"/>
    <mergeCell ref="A106:D106"/>
    <mergeCell ref="A95:D95"/>
    <mergeCell ref="A96:D96"/>
    <mergeCell ref="A97:D97"/>
    <mergeCell ref="A98:D98"/>
    <mergeCell ref="A99:D99"/>
    <mergeCell ref="A100:D100"/>
    <mergeCell ref="I115:I116"/>
    <mergeCell ref="J115:J116"/>
    <mergeCell ref="K115:K116"/>
    <mergeCell ref="N115:N116"/>
    <mergeCell ref="F116:G116"/>
    <mergeCell ref="A107:D107"/>
    <mergeCell ref="A108:D108"/>
    <mergeCell ref="A109:D109"/>
    <mergeCell ref="A110:D110"/>
    <mergeCell ref="A111:D111"/>
    <mergeCell ref="A112:D112"/>
  </mergeCells>
  <pageMargins left="0.7" right="0.7" top="0.75" bottom="0.75" header="0.3" footer="0.3"/>
  <pageSetup paperSize="9" scale="23" fitToWidth="0" orientation="landscape" horizontalDpi="300" verticalDpi="300" r:id="rId1"/>
  <rowBreaks count="1" manualBreakCount="1">
    <brk id="126" max="16383"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89519-4CBF-4670-813A-7E4B6F512EA2}">
  <sheetPr>
    <pageSetUpPr fitToPage="1"/>
  </sheetPr>
  <dimension ref="A1:BT120"/>
  <sheetViews>
    <sheetView view="pageBreakPreview" topLeftCell="A68" zoomScale="70" zoomScaleNormal="70" zoomScaleSheetLayoutView="70" workbookViewId="0">
      <selection activeCell="H96" sqref="H96"/>
    </sheetView>
  </sheetViews>
  <sheetFormatPr baseColWidth="10" defaultColWidth="10.7109375" defaultRowHeight="15"/>
  <cols>
    <col min="4" max="4" width="14.5703125" customWidth="1"/>
    <col min="8" max="8" width="15.42578125" customWidth="1"/>
    <col min="10" max="10" width="13" customWidth="1"/>
    <col min="11" max="12" width="13.42578125" customWidth="1"/>
    <col min="13" max="13" width="12.5703125" customWidth="1"/>
  </cols>
  <sheetData>
    <row r="1" spans="1:72" ht="18.75">
      <c r="A1" s="276" t="s">
        <v>1</v>
      </c>
      <c r="B1" s="276"/>
      <c r="C1" s="276"/>
      <c r="D1" s="276"/>
      <c r="E1" s="276"/>
      <c r="F1" s="276"/>
      <c r="G1" s="276"/>
      <c r="H1" s="276"/>
      <c r="I1" s="38"/>
      <c r="J1" s="16"/>
      <c r="K1" s="16"/>
      <c r="L1" s="16"/>
      <c r="M1" s="16"/>
      <c r="N1" s="16"/>
      <c r="O1" s="16"/>
      <c r="P1" s="16"/>
      <c r="Q1" s="16"/>
      <c r="R1" s="16"/>
      <c r="S1" s="16"/>
      <c r="T1" s="16"/>
      <c r="U1" s="16"/>
      <c r="V1" s="16"/>
      <c r="W1" s="16"/>
      <c r="X1" s="16"/>
      <c r="Y1" s="1"/>
      <c r="Z1" s="12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76" t="s">
        <v>2</v>
      </c>
      <c r="B2" s="276"/>
      <c r="C2" s="276"/>
      <c r="D2" s="276"/>
      <c r="E2" s="276"/>
      <c r="F2" s="276"/>
      <c r="G2" s="276"/>
      <c r="H2" s="276"/>
      <c r="I2" s="38"/>
      <c r="J2" s="16"/>
      <c r="K2" s="38"/>
      <c r="L2" s="38"/>
      <c r="M2" s="16"/>
      <c r="N2" s="16"/>
      <c r="O2" s="16"/>
      <c r="P2" s="16"/>
      <c r="Q2" s="16"/>
      <c r="R2" s="16"/>
      <c r="S2" s="16"/>
      <c r="T2" s="16"/>
      <c r="U2" s="16"/>
      <c r="V2" s="16"/>
      <c r="W2" s="16"/>
      <c r="X2" s="16"/>
      <c r="Y2" s="1"/>
      <c r="Z2" s="120"/>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15.75">
      <c r="A3" s="2" t="s">
        <v>3</v>
      </c>
      <c r="B3" s="16"/>
      <c r="C3" s="2"/>
      <c r="D3" s="16"/>
      <c r="E3" s="16"/>
      <c r="F3" s="16"/>
      <c r="G3" s="16"/>
      <c r="H3" s="16"/>
      <c r="I3" s="16"/>
      <c r="J3" s="7"/>
      <c r="K3" s="38"/>
      <c r="L3" s="38"/>
      <c r="M3" s="16"/>
      <c r="N3" s="16"/>
      <c r="O3" s="16"/>
      <c r="P3" s="16"/>
      <c r="Q3" s="16"/>
      <c r="R3" s="16"/>
      <c r="S3" s="16"/>
      <c r="T3" s="16"/>
      <c r="U3" s="16"/>
      <c r="V3" s="16"/>
      <c r="W3" s="16"/>
      <c r="X3" s="16"/>
      <c r="Y3" s="1"/>
      <c r="Z3" s="120"/>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15.75">
      <c r="A4" s="2" t="s">
        <v>4</v>
      </c>
      <c r="B4" s="16"/>
      <c r="C4" s="10"/>
      <c r="D4" s="16"/>
      <c r="E4" s="16"/>
      <c r="F4" s="16"/>
      <c r="G4" s="16"/>
      <c r="H4" s="16"/>
      <c r="I4" s="16"/>
      <c r="J4" s="7"/>
      <c r="K4" s="38"/>
      <c r="L4" s="38"/>
      <c r="M4" s="16"/>
      <c r="N4" s="16"/>
      <c r="O4" s="16"/>
      <c r="P4" s="16"/>
      <c r="Q4" s="16"/>
      <c r="R4" s="16"/>
      <c r="S4" s="16"/>
      <c r="T4" s="16"/>
      <c r="U4" s="16"/>
      <c r="V4" s="16"/>
      <c r="W4" s="16"/>
      <c r="X4" s="16"/>
      <c r="Y4" s="1"/>
      <c r="Z4" s="120"/>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15.75">
      <c r="A5" s="2" t="s">
        <v>5</v>
      </c>
      <c r="B5" s="277"/>
      <c r="C5" s="277"/>
      <c r="D5" s="277"/>
      <c r="E5" s="277"/>
      <c r="F5" s="277"/>
      <c r="G5" s="277"/>
      <c r="H5" s="277"/>
      <c r="I5" s="277"/>
      <c r="J5" s="277"/>
      <c r="K5" s="38"/>
      <c r="L5" s="38"/>
      <c r="M5" s="16"/>
      <c r="N5" s="16"/>
      <c r="O5" s="16"/>
      <c r="P5" s="16"/>
      <c r="Q5" s="16"/>
      <c r="R5" s="16"/>
      <c r="S5" s="16"/>
      <c r="T5" s="16"/>
      <c r="U5" s="16"/>
      <c r="V5" s="16"/>
      <c r="W5" s="16"/>
      <c r="X5" s="16"/>
      <c r="Y5" s="1"/>
      <c r="Z5" s="120"/>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ht="15.75">
      <c r="A6" s="126" t="s">
        <v>132</v>
      </c>
      <c r="B6" s="126"/>
      <c r="C6" s="16"/>
      <c r="D6" s="16"/>
      <c r="E6" s="16"/>
      <c r="F6" s="16"/>
      <c r="G6" s="16"/>
      <c r="H6" s="16"/>
      <c r="I6" s="16"/>
      <c r="J6" s="7"/>
      <c r="K6" s="38"/>
      <c r="L6" s="38"/>
      <c r="M6" s="16"/>
      <c r="N6" s="16"/>
      <c r="O6" s="16"/>
      <c r="P6" s="16"/>
      <c r="Q6" s="16"/>
      <c r="R6" s="16"/>
      <c r="S6" s="16"/>
      <c r="T6" s="16"/>
      <c r="U6" s="16"/>
      <c r="V6" s="16"/>
      <c r="W6" s="16"/>
      <c r="X6" s="16"/>
      <c r="Y6" s="1"/>
      <c r="Z6" s="120"/>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ht="15.75">
      <c r="A7" s="3" t="s">
        <v>6</v>
      </c>
      <c r="B7" s="1"/>
      <c r="C7" s="16"/>
      <c r="D7" s="16"/>
      <c r="E7" s="16"/>
      <c r="F7" s="16"/>
      <c r="G7" s="16"/>
      <c r="H7" s="16"/>
      <c r="I7" s="16"/>
      <c r="J7" s="16"/>
      <c r="K7" s="16"/>
      <c r="L7" s="16"/>
      <c r="M7" s="16"/>
      <c r="N7" s="16"/>
      <c r="O7" s="16"/>
      <c r="P7" s="16"/>
      <c r="Q7" s="16"/>
      <c r="R7" s="16"/>
      <c r="S7" s="16"/>
      <c r="T7" s="16"/>
      <c r="U7" s="16"/>
      <c r="V7" s="16"/>
      <c r="W7" s="16"/>
      <c r="X7" s="16"/>
      <c r="Y7" s="1"/>
      <c r="Z7" s="120"/>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5.75">
      <c r="A8" s="278" t="s">
        <v>7</v>
      </c>
      <c r="B8" s="278"/>
      <c r="C8" s="278"/>
      <c r="D8" s="278"/>
      <c r="E8" s="122" t="s">
        <v>8</v>
      </c>
      <c r="F8" s="122" t="s">
        <v>9</v>
      </c>
      <c r="G8" s="122" t="s">
        <v>10</v>
      </c>
      <c r="H8" s="122" t="s">
        <v>0</v>
      </c>
      <c r="I8" s="22"/>
      <c r="J8" s="279" t="s">
        <v>136</v>
      </c>
      <c r="K8" s="279"/>
      <c r="L8" s="279"/>
      <c r="M8" s="279"/>
      <c r="N8" s="16"/>
      <c r="O8" s="16"/>
      <c r="P8" s="16"/>
      <c r="Q8" s="16"/>
      <c r="R8" s="16"/>
      <c r="S8" s="16"/>
      <c r="T8" s="16"/>
      <c r="U8" s="16"/>
      <c r="V8" s="16"/>
      <c r="W8" s="16"/>
      <c r="X8" s="16"/>
      <c r="Y8" s="1"/>
      <c r="Z8" s="120"/>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ht="15.75">
      <c r="A9" s="273" t="s">
        <v>180</v>
      </c>
      <c r="B9" s="274"/>
      <c r="C9" s="274"/>
      <c r="D9" s="275"/>
      <c r="E9" s="4" t="s">
        <v>11</v>
      </c>
      <c r="F9" s="128"/>
      <c r="G9" s="129"/>
      <c r="H9" s="148">
        <f>G9*F9</f>
        <v>0</v>
      </c>
      <c r="I9" s="38"/>
      <c r="J9" s="16"/>
      <c r="K9" s="139"/>
      <c r="L9" s="139"/>
      <c r="M9" s="139"/>
      <c r="N9" s="139"/>
      <c r="O9" s="16"/>
      <c r="P9" s="16"/>
      <c r="Q9" s="16"/>
      <c r="R9" s="16"/>
      <c r="S9" s="16"/>
      <c r="T9" s="16"/>
      <c r="U9" s="16"/>
      <c r="V9" s="16"/>
      <c r="W9" s="16"/>
      <c r="X9" s="16"/>
      <c r="Y9" s="1"/>
      <c r="Z9" s="120"/>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ht="15.75">
      <c r="A10" s="285"/>
      <c r="B10" s="285"/>
      <c r="C10" s="285"/>
      <c r="D10" s="285"/>
      <c r="E10" s="4" t="s">
        <v>11</v>
      </c>
      <c r="F10" s="128"/>
      <c r="G10" s="129"/>
      <c r="H10" s="148">
        <f t="shared" ref="H10:H16" si="0">G10*F10</f>
        <v>0</v>
      </c>
      <c r="I10" s="134"/>
      <c r="J10" s="16"/>
      <c r="K10" s="139"/>
      <c r="L10" s="139"/>
      <c r="M10" s="139"/>
      <c r="N10" s="139"/>
      <c r="O10" s="16"/>
      <c r="P10" s="16"/>
      <c r="Q10" s="16"/>
      <c r="R10" s="16"/>
      <c r="S10" s="16"/>
      <c r="T10" s="16"/>
      <c r="U10" s="16"/>
      <c r="V10" s="16"/>
      <c r="W10" s="16"/>
      <c r="X10" s="16"/>
      <c r="Y10" s="1"/>
      <c r="Z10" s="120"/>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ht="15.75">
      <c r="A11" s="282"/>
      <c r="B11" s="283"/>
      <c r="C11" s="283"/>
      <c r="D11" s="284"/>
      <c r="E11" s="4" t="s">
        <v>11</v>
      </c>
      <c r="F11" s="128"/>
      <c r="G11" s="129"/>
      <c r="H11" s="148">
        <f t="shared" si="0"/>
        <v>0</v>
      </c>
      <c r="I11" s="134"/>
      <c r="J11" s="16"/>
      <c r="K11" s="139"/>
      <c r="L11" s="139"/>
      <c r="M11" s="139"/>
      <c r="N11" s="139"/>
      <c r="O11" s="16"/>
      <c r="P11" s="16"/>
      <c r="Q11" s="16"/>
      <c r="R11" s="16"/>
      <c r="S11" s="16"/>
      <c r="T11" s="16"/>
      <c r="U11" s="16"/>
      <c r="V11" s="16"/>
      <c r="W11" s="16"/>
      <c r="X11" s="16"/>
      <c r="Y11" s="1"/>
      <c r="Z11" s="120"/>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15.75">
      <c r="A12" s="282"/>
      <c r="B12" s="283"/>
      <c r="C12" s="283"/>
      <c r="D12" s="284"/>
      <c r="E12" s="4" t="s">
        <v>11</v>
      </c>
      <c r="F12" s="128"/>
      <c r="G12" s="129"/>
      <c r="H12" s="148">
        <f t="shared" si="0"/>
        <v>0</v>
      </c>
      <c r="I12" s="134"/>
      <c r="J12" s="16"/>
      <c r="K12" s="139"/>
      <c r="L12" s="139"/>
      <c r="M12" s="139"/>
      <c r="N12" s="139"/>
      <c r="O12" s="16"/>
      <c r="P12" s="16"/>
      <c r="Q12" s="16"/>
      <c r="R12" s="16"/>
      <c r="S12" s="16"/>
      <c r="T12" s="16"/>
      <c r="U12" s="16"/>
      <c r="V12" s="16"/>
      <c r="W12" s="16"/>
      <c r="X12" s="16"/>
      <c r="Y12" s="1"/>
      <c r="Z12" s="120"/>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ht="15.75">
      <c r="A13" s="282"/>
      <c r="B13" s="283"/>
      <c r="C13" s="283"/>
      <c r="D13" s="284"/>
      <c r="E13" s="4" t="s">
        <v>11</v>
      </c>
      <c r="F13" s="128"/>
      <c r="G13" s="129"/>
      <c r="H13" s="148">
        <f t="shared" si="0"/>
        <v>0</v>
      </c>
      <c r="I13" s="134"/>
      <c r="J13" s="16"/>
      <c r="K13" s="139"/>
      <c r="L13" s="139"/>
      <c r="M13" s="139"/>
      <c r="N13" s="139"/>
      <c r="O13" s="16"/>
      <c r="P13" s="16"/>
      <c r="Q13" s="16"/>
      <c r="R13" s="16"/>
      <c r="S13" s="16"/>
      <c r="T13" s="16"/>
      <c r="U13" s="16"/>
      <c r="V13" s="16"/>
      <c r="W13" s="16"/>
      <c r="X13" s="16"/>
      <c r="Y13" s="1"/>
      <c r="Z13" s="120"/>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ht="15.75">
      <c r="A14" s="282"/>
      <c r="B14" s="283"/>
      <c r="C14" s="283"/>
      <c r="D14" s="284"/>
      <c r="E14" s="4" t="s">
        <v>11</v>
      </c>
      <c r="F14" s="128"/>
      <c r="G14" s="129"/>
      <c r="H14" s="148">
        <f t="shared" si="0"/>
        <v>0</v>
      </c>
      <c r="I14" s="134"/>
      <c r="J14" s="16"/>
      <c r="K14" s="139"/>
      <c r="L14" s="139"/>
      <c r="M14" s="139"/>
      <c r="N14" s="139"/>
      <c r="O14" s="16"/>
      <c r="P14" s="16"/>
      <c r="Q14" s="16"/>
      <c r="R14" s="16"/>
      <c r="S14" s="16"/>
      <c r="T14" s="16"/>
      <c r="U14" s="16"/>
      <c r="V14" s="16"/>
      <c r="W14" s="16"/>
      <c r="X14" s="16"/>
      <c r="Y14" s="1"/>
      <c r="Z14" s="120"/>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ht="15.75">
      <c r="A15" s="282"/>
      <c r="B15" s="283"/>
      <c r="C15" s="283"/>
      <c r="D15" s="284"/>
      <c r="E15" s="4" t="s">
        <v>11</v>
      </c>
      <c r="F15" s="128"/>
      <c r="G15" s="129"/>
      <c r="H15" s="148">
        <f t="shared" si="0"/>
        <v>0</v>
      </c>
      <c r="I15" s="134"/>
      <c r="J15" s="16"/>
      <c r="K15" s="139"/>
      <c r="L15" s="139"/>
      <c r="M15" s="139"/>
      <c r="N15" s="139"/>
      <c r="O15" s="16"/>
      <c r="P15" s="16"/>
      <c r="Q15" s="16"/>
      <c r="R15" s="16"/>
      <c r="S15" s="16"/>
      <c r="T15" s="16"/>
      <c r="U15" s="16"/>
      <c r="V15" s="16"/>
      <c r="W15" s="16"/>
      <c r="X15" s="16"/>
      <c r="Y15" s="1"/>
      <c r="Z15" s="120"/>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ht="15.75">
      <c r="A16" s="266"/>
      <c r="B16" s="267"/>
      <c r="C16" s="267"/>
      <c r="D16" s="268"/>
      <c r="E16" s="4" t="s">
        <v>11</v>
      </c>
      <c r="F16" s="128"/>
      <c r="G16" s="129"/>
      <c r="H16" s="148">
        <f t="shared" si="0"/>
        <v>0</v>
      </c>
      <c r="I16" s="134">
        <f>H16*1.455</f>
        <v>0</v>
      </c>
      <c r="J16" s="16"/>
      <c r="K16" s="139"/>
      <c r="L16" s="139"/>
      <c r="M16" s="139"/>
      <c r="N16" s="139"/>
      <c r="O16" s="16"/>
      <c r="P16" s="16"/>
      <c r="Q16" s="16"/>
      <c r="R16" s="16"/>
      <c r="S16" s="16"/>
      <c r="T16" s="16"/>
      <c r="U16" s="16"/>
      <c r="V16" s="16"/>
      <c r="W16" s="16"/>
      <c r="X16" s="16"/>
      <c r="Y16" s="1"/>
      <c r="Z16" s="120"/>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ht="15.75">
      <c r="A17" s="16"/>
      <c r="B17" s="16"/>
      <c r="C17" s="16"/>
      <c r="D17" s="16"/>
      <c r="E17" s="16"/>
      <c r="F17" s="16"/>
      <c r="G17" s="6" t="s">
        <v>12</v>
      </c>
      <c r="H17" s="6">
        <f>SUM(H9:H16)</f>
        <v>0</v>
      </c>
      <c r="I17" s="134"/>
      <c r="J17" s="2"/>
      <c r="K17" s="139"/>
      <c r="L17" s="139"/>
      <c r="M17" s="143"/>
      <c r="N17" s="139"/>
      <c r="O17" s="16"/>
      <c r="P17" s="16"/>
      <c r="Q17" s="16"/>
      <c r="R17" s="16"/>
      <c r="S17" s="16"/>
      <c r="T17" s="16"/>
      <c r="U17" s="16"/>
      <c r="V17" s="16"/>
      <c r="W17" s="16"/>
      <c r="X17" s="16"/>
      <c r="Y17" s="1"/>
      <c r="Z17" s="120"/>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ht="15.75">
      <c r="A18" s="27"/>
      <c r="B18" s="16"/>
      <c r="C18" s="16"/>
      <c r="D18" s="16"/>
      <c r="E18" s="16"/>
      <c r="F18" s="16"/>
      <c r="G18" s="16"/>
      <c r="H18" s="30"/>
      <c r="I18" s="30"/>
      <c r="J18" s="144"/>
      <c r="K18" s="144"/>
      <c r="L18" s="16"/>
      <c r="M18" s="3"/>
      <c r="N18" s="16"/>
      <c r="O18" s="16"/>
      <c r="P18" s="16"/>
      <c r="Q18" s="16"/>
      <c r="R18" s="16"/>
      <c r="S18" s="16"/>
      <c r="T18" s="16"/>
      <c r="U18" s="16"/>
      <c r="V18" s="16"/>
      <c r="W18" s="16"/>
      <c r="X18" s="16"/>
      <c r="Y18" s="1"/>
      <c r="Z18" s="120"/>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ht="15.75">
      <c r="A19" s="3" t="s">
        <v>13</v>
      </c>
      <c r="B19" s="7"/>
      <c r="C19" s="7"/>
      <c r="D19" s="7"/>
      <c r="E19" s="7"/>
      <c r="F19" s="7"/>
      <c r="G19" s="8"/>
      <c r="H19" s="9"/>
      <c r="I19" s="9"/>
      <c r="J19" s="10"/>
      <c r="K19" s="7"/>
      <c r="L19" s="7"/>
      <c r="M19" s="7"/>
      <c r="N19" s="7"/>
      <c r="O19" s="269" t="s">
        <v>14</v>
      </c>
      <c r="P19" s="270"/>
      <c r="Q19" s="270"/>
      <c r="R19" s="270"/>
      <c r="S19" s="270"/>
      <c r="T19" s="270"/>
      <c r="U19" s="271"/>
      <c r="V19" s="263" t="s">
        <v>15</v>
      </c>
      <c r="W19" s="263"/>
      <c r="X19" s="264"/>
      <c r="Y19" s="1" t="s">
        <v>157</v>
      </c>
      <c r="Z19" s="120"/>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ht="31.5">
      <c r="A20" s="265" t="s">
        <v>16</v>
      </c>
      <c r="B20" s="265"/>
      <c r="C20" s="265"/>
      <c r="D20" s="265"/>
      <c r="E20" s="121" t="s">
        <v>8</v>
      </c>
      <c r="F20" s="121" t="s">
        <v>9</v>
      </c>
      <c r="G20" s="121" t="s">
        <v>159</v>
      </c>
      <c r="H20" s="121" t="s">
        <v>0</v>
      </c>
      <c r="I20" s="121" t="s">
        <v>9</v>
      </c>
      <c r="J20" s="121" t="s">
        <v>17</v>
      </c>
      <c r="K20" s="121" t="s">
        <v>0</v>
      </c>
      <c r="L20" s="121" t="s">
        <v>9</v>
      </c>
      <c r="M20" s="11" t="s">
        <v>160</v>
      </c>
      <c r="N20" s="121" t="s">
        <v>0</v>
      </c>
      <c r="O20" s="121" t="s">
        <v>18</v>
      </c>
      <c r="P20" s="121" t="s">
        <v>19</v>
      </c>
      <c r="Q20" s="121" t="s">
        <v>20</v>
      </c>
      <c r="R20" s="121" t="s">
        <v>21</v>
      </c>
      <c r="S20" s="121" t="s">
        <v>22</v>
      </c>
      <c r="T20" s="121" t="s">
        <v>23</v>
      </c>
      <c r="U20" s="121" t="s">
        <v>24</v>
      </c>
      <c r="V20" s="11" t="s">
        <v>25</v>
      </c>
      <c r="W20" s="11" t="s">
        <v>24</v>
      </c>
      <c r="X20" s="11" t="s">
        <v>26</v>
      </c>
      <c r="Y20" s="1"/>
      <c r="Z20" s="120"/>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ht="15.75">
      <c r="A21" s="242" t="s">
        <v>30</v>
      </c>
      <c r="B21" s="243"/>
      <c r="C21" s="243"/>
      <c r="D21" s="244"/>
      <c r="E21" s="124" t="s">
        <v>28</v>
      </c>
      <c r="F21" s="128"/>
      <c r="G21" s="12">
        <v>390.39</v>
      </c>
      <c r="H21" s="12">
        <f t="shared" ref="H21:H35" si="1">F21*G21</f>
        <v>0</v>
      </c>
      <c r="I21" s="128"/>
      <c r="J21" s="13">
        <v>358.81</v>
      </c>
      <c r="K21" s="13">
        <f t="shared" ref="K21:K43" si="2">I21*J21</f>
        <v>0</v>
      </c>
      <c r="L21" s="129"/>
      <c r="M21" s="13">
        <v>538.27</v>
      </c>
      <c r="N21" s="13">
        <f t="shared" ref="N21:N43" si="3">L21*M21</f>
        <v>0</v>
      </c>
      <c r="O21" s="107"/>
      <c r="P21" s="107"/>
      <c r="Q21" s="107"/>
      <c r="R21" s="107"/>
      <c r="S21" s="107"/>
      <c r="T21" s="107"/>
      <c r="U21" s="107"/>
      <c r="V21" s="15">
        <f t="shared" ref="V21:V43" si="4">+O21+P21+Q21+R21+S21+T21+U21-W21-X21</f>
        <v>0</v>
      </c>
      <c r="W21" s="107"/>
      <c r="X21" s="107"/>
      <c r="Y21" s="16"/>
      <c r="Z21" s="17"/>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row>
    <row r="22" spans="1:72" ht="15.75">
      <c r="A22" s="260" t="s">
        <v>163</v>
      </c>
      <c r="B22" s="260"/>
      <c r="C22" s="260"/>
      <c r="D22" s="260"/>
      <c r="E22" s="124" t="s">
        <v>28</v>
      </c>
      <c r="F22" s="128"/>
      <c r="G22" s="12">
        <v>317.98</v>
      </c>
      <c r="H22" s="12">
        <f t="shared" si="1"/>
        <v>0</v>
      </c>
      <c r="I22" s="128"/>
      <c r="J22" s="13">
        <v>326.25</v>
      </c>
      <c r="K22" s="13">
        <f t="shared" si="2"/>
        <v>0</v>
      </c>
      <c r="L22" s="129"/>
      <c r="M22" s="13">
        <v>489.37</v>
      </c>
      <c r="N22" s="13">
        <f t="shared" si="3"/>
        <v>0</v>
      </c>
      <c r="O22" s="107"/>
      <c r="P22" s="107"/>
      <c r="Q22" s="107"/>
      <c r="R22" s="107"/>
      <c r="S22" s="107"/>
      <c r="T22" s="107"/>
      <c r="U22" s="107"/>
      <c r="V22" s="15">
        <f t="shared" si="4"/>
        <v>0</v>
      </c>
      <c r="W22" s="107"/>
      <c r="X22" s="107"/>
      <c r="Y22" s="16" t="s">
        <v>168</v>
      </c>
      <c r="Z22" s="17"/>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row>
    <row r="23" spans="1:72" s="102" customFormat="1" ht="15.75">
      <c r="A23" s="242" t="s">
        <v>31</v>
      </c>
      <c r="B23" s="243"/>
      <c r="C23" s="243"/>
      <c r="D23" s="244"/>
      <c r="E23" s="124" t="s">
        <v>28</v>
      </c>
      <c r="F23" s="128">
        <f>9.5*5</f>
        <v>47.5</v>
      </c>
      <c r="G23" s="14">
        <v>390.39</v>
      </c>
      <c r="H23" s="12">
        <f t="shared" si="1"/>
        <v>18543.524999999998</v>
      </c>
      <c r="I23" s="128">
        <v>6</v>
      </c>
      <c r="J23" s="13">
        <v>358.81</v>
      </c>
      <c r="K23" s="13">
        <f t="shared" si="2"/>
        <v>2152.86</v>
      </c>
      <c r="L23" s="129"/>
      <c r="M23" s="13">
        <v>538.22</v>
      </c>
      <c r="N23" s="13">
        <f t="shared" si="3"/>
        <v>0</v>
      </c>
      <c r="O23" s="107"/>
      <c r="P23" s="107"/>
      <c r="Q23" s="107"/>
      <c r="R23" s="107"/>
      <c r="S23" s="107"/>
      <c r="T23" s="107"/>
      <c r="U23" s="107"/>
      <c r="V23" s="15">
        <f t="shared" si="4"/>
        <v>0</v>
      </c>
      <c r="W23" s="107"/>
      <c r="X23" s="107"/>
      <c r="Y23" s="7" t="s">
        <v>161</v>
      </c>
      <c r="Z23" s="101"/>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row>
    <row r="24" spans="1:72" s="106" customFormat="1" ht="15.75">
      <c r="A24" s="242" t="s">
        <v>32</v>
      </c>
      <c r="B24" s="243"/>
      <c r="C24" s="243"/>
      <c r="D24" s="244"/>
      <c r="E24" s="124" t="s">
        <v>28</v>
      </c>
      <c r="F24" s="128"/>
      <c r="G24" s="14">
        <v>317.98</v>
      </c>
      <c r="H24" s="12">
        <f t="shared" si="1"/>
        <v>0</v>
      </c>
      <c r="I24" s="128"/>
      <c r="J24" s="13">
        <v>244.27</v>
      </c>
      <c r="K24" s="13">
        <f t="shared" si="2"/>
        <v>0</v>
      </c>
      <c r="L24" s="129"/>
      <c r="M24" s="13">
        <v>489.37</v>
      </c>
      <c r="N24" s="13">
        <f t="shared" si="3"/>
        <v>0</v>
      </c>
      <c r="O24" s="107"/>
      <c r="P24" s="107"/>
      <c r="Q24" s="107"/>
      <c r="R24" s="107"/>
      <c r="S24" s="107"/>
      <c r="T24" s="107"/>
      <c r="U24" s="107"/>
      <c r="V24" s="15">
        <f t="shared" si="4"/>
        <v>0</v>
      </c>
      <c r="W24" s="107"/>
      <c r="X24" s="107"/>
      <c r="Y24" s="104" t="s">
        <v>162</v>
      </c>
      <c r="Z24" s="105"/>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c r="BN24" s="104"/>
      <c r="BO24" s="104"/>
      <c r="BP24" s="104"/>
      <c r="BQ24" s="104"/>
      <c r="BR24" s="104"/>
      <c r="BS24" s="104"/>
      <c r="BT24" s="104"/>
    </row>
    <row r="25" spans="1:72" ht="15.75">
      <c r="A25" s="242" t="s">
        <v>33</v>
      </c>
      <c r="B25" s="243"/>
      <c r="C25" s="243"/>
      <c r="D25" s="244"/>
      <c r="E25" s="124" t="s">
        <v>28</v>
      </c>
      <c r="F25" s="128"/>
      <c r="G25" s="14">
        <v>310.62</v>
      </c>
      <c r="H25" s="12">
        <f t="shared" si="1"/>
        <v>0</v>
      </c>
      <c r="I25" s="128"/>
      <c r="J25" s="13">
        <v>335</v>
      </c>
      <c r="K25" s="13">
        <f t="shared" si="2"/>
        <v>0</v>
      </c>
      <c r="L25" s="129"/>
      <c r="M25" s="13">
        <v>436.87</v>
      </c>
      <c r="N25" s="13">
        <f t="shared" si="3"/>
        <v>0</v>
      </c>
      <c r="O25" s="107"/>
      <c r="P25" s="107"/>
      <c r="Q25" s="107"/>
      <c r="R25" s="107"/>
      <c r="S25" s="107"/>
      <c r="T25" s="107"/>
      <c r="U25" s="107"/>
      <c r="V25" s="15">
        <f t="shared" si="4"/>
        <v>0</v>
      </c>
      <c r="W25" s="107"/>
      <c r="X25" s="107"/>
      <c r="Y25" s="16"/>
      <c r="Z25" s="17"/>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row>
    <row r="26" spans="1:72" s="100" customFormat="1" ht="15.75">
      <c r="A26" s="242" t="s">
        <v>34</v>
      </c>
      <c r="B26" s="243"/>
      <c r="C26" s="243"/>
      <c r="D26" s="244"/>
      <c r="E26" s="124" t="s">
        <v>28</v>
      </c>
      <c r="F26" s="128">
        <f>9.5*5</f>
        <v>47.5</v>
      </c>
      <c r="G26" s="14">
        <v>209.25</v>
      </c>
      <c r="H26" s="12">
        <f t="shared" si="1"/>
        <v>9939.375</v>
      </c>
      <c r="I26" s="128">
        <v>6</v>
      </c>
      <c r="J26" s="13">
        <v>221.7</v>
      </c>
      <c r="K26" s="13">
        <f t="shared" si="2"/>
        <v>1330.1999999999998</v>
      </c>
      <c r="L26" s="129"/>
      <c r="M26" s="13">
        <v>437.63</v>
      </c>
      <c r="N26" s="13">
        <f t="shared" si="3"/>
        <v>0</v>
      </c>
      <c r="O26" s="107"/>
      <c r="P26" s="107"/>
      <c r="Q26" s="107"/>
      <c r="R26" s="107"/>
      <c r="S26" s="107"/>
      <c r="T26" s="107"/>
      <c r="U26" s="107"/>
      <c r="V26" s="15">
        <f t="shared" si="4"/>
        <v>0</v>
      </c>
      <c r="W26" s="107"/>
      <c r="X26" s="107"/>
      <c r="Y26" s="16" t="s">
        <v>164</v>
      </c>
      <c r="Z26" s="17"/>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row>
    <row r="27" spans="1:72" s="106" customFormat="1" ht="15.75">
      <c r="A27" s="260" t="s">
        <v>128</v>
      </c>
      <c r="B27" s="260"/>
      <c r="C27" s="260"/>
      <c r="D27" s="260"/>
      <c r="E27" s="124" t="s">
        <v>28</v>
      </c>
      <c r="F27" s="128"/>
      <c r="G27" s="14">
        <v>237.68</v>
      </c>
      <c r="H27" s="12">
        <f t="shared" si="1"/>
        <v>0</v>
      </c>
      <c r="I27" s="128"/>
      <c r="J27" s="13">
        <v>277.97000000000003</v>
      </c>
      <c r="K27" s="13">
        <f t="shared" si="2"/>
        <v>0</v>
      </c>
      <c r="L27" s="129"/>
      <c r="M27" s="13">
        <v>538.84</v>
      </c>
      <c r="N27" s="13">
        <f t="shared" si="3"/>
        <v>0</v>
      </c>
      <c r="O27" s="107"/>
      <c r="P27" s="107"/>
      <c r="Q27" s="107"/>
      <c r="R27" s="107"/>
      <c r="S27" s="107"/>
      <c r="T27" s="108"/>
      <c r="U27" s="107"/>
      <c r="V27" s="15">
        <f t="shared" si="4"/>
        <v>0</v>
      </c>
      <c r="W27" s="107"/>
      <c r="X27" s="107"/>
      <c r="Y27" s="104"/>
      <c r="Z27" s="105"/>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04"/>
      <c r="BJ27" s="104"/>
      <c r="BK27" s="104"/>
      <c r="BL27" s="104"/>
      <c r="BM27" s="104"/>
      <c r="BN27" s="104"/>
      <c r="BO27" s="104"/>
      <c r="BP27" s="104"/>
      <c r="BQ27" s="104"/>
      <c r="BR27" s="104"/>
      <c r="BS27" s="104"/>
      <c r="BT27" s="104"/>
    </row>
    <row r="28" spans="1:72" ht="15.75">
      <c r="A28" s="242" t="s">
        <v>35</v>
      </c>
      <c r="B28" s="243"/>
      <c r="C28" s="243"/>
      <c r="D28" s="244"/>
      <c r="E28" s="124" t="s">
        <v>28</v>
      </c>
      <c r="F28" s="128"/>
      <c r="G28" s="14">
        <v>368.59</v>
      </c>
      <c r="H28" s="14">
        <f t="shared" si="1"/>
        <v>0</v>
      </c>
      <c r="I28" s="128"/>
      <c r="J28" s="13">
        <v>221.7</v>
      </c>
      <c r="K28" s="13">
        <f t="shared" si="2"/>
        <v>0</v>
      </c>
      <c r="L28" s="129"/>
      <c r="M28" s="13">
        <v>538.84</v>
      </c>
      <c r="N28" s="13">
        <f t="shared" si="3"/>
        <v>0</v>
      </c>
      <c r="O28" s="107"/>
      <c r="P28" s="107"/>
      <c r="Q28" s="107"/>
      <c r="R28" s="107"/>
      <c r="S28" s="107"/>
      <c r="T28" s="108"/>
      <c r="U28" s="107"/>
      <c r="V28" s="15">
        <f t="shared" si="4"/>
        <v>0</v>
      </c>
      <c r="W28" s="107"/>
      <c r="X28" s="107"/>
      <c r="Y28" s="16"/>
      <c r="Z28" s="17"/>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row>
    <row r="29" spans="1:72" s="106" customFormat="1" ht="15.75">
      <c r="A29" s="260" t="s">
        <v>129</v>
      </c>
      <c r="B29" s="260"/>
      <c r="C29" s="260"/>
      <c r="D29" s="260"/>
      <c r="E29" s="124" t="s">
        <v>28</v>
      </c>
      <c r="F29" s="128">
        <f>9.5*5</f>
        <v>47.5</v>
      </c>
      <c r="G29" s="14">
        <v>143</v>
      </c>
      <c r="H29" s="14">
        <f t="shared" si="1"/>
        <v>6792.5</v>
      </c>
      <c r="I29" s="128">
        <v>6</v>
      </c>
      <c r="J29" s="13">
        <v>165</v>
      </c>
      <c r="K29" s="13">
        <f t="shared" si="2"/>
        <v>990</v>
      </c>
      <c r="L29" s="129"/>
      <c r="M29" s="13">
        <v>277.56</v>
      </c>
      <c r="N29" s="13">
        <f t="shared" si="3"/>
        <v>0</v>
      </c>
      <c r="O29" s="107"/>
      <c r="P29" s="107"/>
      <c r="Q29" s="107"/>
      <c r="R29" s="107"/>
      <c r="S29" s="107"/>
      <c r="T29" s="108"/>
      <c r="U29" s="107"/>
      <c r="V29" s="15">
        <f t="shared" si="4"/>
        <v>0</v>
      </c>
      <c r="W29" s="107"/>
      <c r="X29" s="107"/>
      <c r="Y29" s="104"/>
      <c r="Z29" s="105"/>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c r="BO29" s="104"/>
      <c r="BP29" s="104"/>
      <c r="BQ29" s="104"/>
      <c r="BR29" s="104"/>
      <c r="BS29" s="104"/>
      <c r="BT29" s="104"/>
    </row>
    <row r="30" spans="1:72" s="100" customFormat="1" ht="15.75">
      <c r="A30" s="260" t="s">
        <v>36</v>
      </c>
      <c r="B30" s="260"/>
      <c r="C30" s="260"/>
      <c r="D30" s="260"/>
      <c r="E30" s="124" t="s">
        <v>28</v>
      </c>
      <c r="F30" s="128"/>
      <c r="G30" s="14">
        <v>190.25</v>
      </c>
      <c r="H30" s="14">
        <f t="shared" si="1"/>
        <v>0</v>
      </c>
      <c r="I30" s="128"/>
      <c r="J30" s="13">
        <v>221.7</v>
      </c>
      <c r="K30" s="13">
        <f t="shared" si="2"/>
        <v>0</v>
      </c>
      <c r="L30" s="129"/>
      <c r="M30" s="13">
        <v>297.41000000000003</v>
      </c>
      <c r="N30" s="13">
        <f t="shared" si="3"/>
        <v>0</v>
      </c>
      <c r="O30" s="107"/>
      <c r="P30" s="107"/>
      <c r="Q30" s="107"/>
      <c r="R30" s="107"/>
      <c r="S30" s="107"/>
      <c r="T30" s="108"/>
      <c r="U30" s="107"/>
      <c r="V30" s="15">
        <f t="shared" si="4"/>
        <v>0</v>
      </c>
      <c r="W30" s="107"/>
      <c r="X30" s="107"/>
      <c r="Y30" s="16"/>
      <c r="Z30" s="17"/>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row>
    <row r="31" spans="1:72" s="100" customFormat="1" ht="15.75">
      <c r="A31" s="260" t="s">
        <v>37</v>
      </c>
      <c r="B31" s="260"/>
      <c r="C31" s="260"/>
      <c r="D31" s="260"/>
      <c r="E31" s="124" t="s">
        <v>28</v>
      </c>
      <c r="F31" s="128">
        <f>9.5*5</f>
        <v>47.5</v>
      </c>
      <c r="G31" s="14">
        <v>119.54</v>
      </c>
      <c r="H31" s="12">
        <f t="shared" si="1"/>
        <v>5678.1500000000005</v>
      </c>
      <c r="I31" s="128">
        <v>6</v>
      </c>
      <c r="J31" s="13">
        <v>137.91999999999999</v>
      </c>
      <c r="K31" s="13">
        <f>I31*J31</f>
        <v>827.52</v>
      </c>
      <c r="L31" s="129"/>
      <c r="M31" s="13">
        <v>0</v>
      </c>
      <c r="N31" s="13">
        <f t="shared" si="3"/>
        <v>0</v>
      </c>
      <c r="O31" s="107"/>
      <c r="P31" s="107"/>
      <c r="Q31" s="107"/>
      <c r="R31" s="107"/>
      <c r="S31" s="107"/>
      <c r="T31" s="108"/>
      <c r="U31" s="107"/>
      <c r="V31" s="15">
        <f t="shared" si="4"/>
        <v>0</v>
      </c>
      <c r="W31" s="107"/>
      <c r="X31" s="107"/>
      <c r="Y31" s="16" t="s">
        <v>166</v>
      </c>
      <c r="Z31" s="17"/>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row>
    <row r="32" spans="1:72" ht="15.75">
      <c r="A32" s="260" t="s">
        <v>38</v>
      </c>
      <c r="B32" s="260"/>
      <c r="C32" s="260"/>
      <c r="D32" s="260"/>
      <c r="E32" s="124" t="s">
        <v>28</v>
      </c>
      <c r="F32" s="128"/>
      <c r="G32" s="14">
        <v>119.54</v>
      </c>
      <c r="H32" s="12">
        <f t="shared" si="1"/>
        <v>0</v>
      </c>
      <c r="I32" s="128"/>
      <c r="J32" s="13">
        <v>137.91999999999999</v>
      </c>
      <c r="K32" s="13">
        <f>I32*J32</f>
        <v>0</v>
      </c>
      <c r="L32" s="129"/>
      <c r="M32" s="13">
        <v>240.95</v>
      </c>
      <c r="N32" s="13">
        <f t="shared" si="3"/>
        <v>0</v>
      </c>
      <c r="O32" s="107"/>
      <c r="P32" s="107"/>
      <c r="Q32" s="107"/>
      <c r="R32" s="107"/>
      <c r="S32" s="107"/>
      <c r="T32" s="108"/>
      <c r="U32" s="107"/>
      <c r="V32" s="15">
        <f t="shared" si="4"/>
        <v>0</v>
      </c>
      <c r="W32" s="107"/>
      <c r="X32" s="107"/>
      <c r="Y32" s="16" t="s">
        <v>165</v>
      </c>
      <c r="Z32" s="17"/>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row>
    <row r="33" spans="1:72" ht="15.75">
      <c r="A33" s="260" t="s">
        <v>39</v>
      </c>
      <c r="B33" s="260"/>
      <c r="C33" s="260"/>
      <c r="D33" s="260"/>
      <c r="E33" s="124" t="s">
        <v>28</v>
      </c>
      <c r="F33" s="128"/>
      <c r="G33" s="14">
        <v>106.45</v>
      </c>
      <c r="H33" s="14">
        <f t="shared" si="1"/>
        <v>0</v>
      </c>
      <c r="I33" s="128"/>
      <c r="J33" s="13">
        <v>137.91999999999999</v>
      </c>
      <c r="K33" s="13">
        <f t="shared" si="2"/>
        <v>0</v>
      </c>
      <c r="L33" s="129"/>
      <c r="M33" s="13">
        <v>260.95</v>
      </c>
      <c r="N33" s="13">
        <f t="shared" si="3"/>
        <v>0</v>
      </c>
      <c r="O33" s="107"/>
      <c r="P33" s="107"/>
      <c r="Q33" s="107"/>
      <c r="R33" s="107"/>
      <c r="S33" s="107"/>
      <c r="T33" s="108"/>
      <c r="U33" s="107"/>
      <c r="V33" s="15">
        <f t="shared" si="4"/>
        <v>0</v>
      </c>
      <c r="W33" s="107"/>
      <c r="X33" s="107"/>
      <c r="Y33" s="16"/>
      <c r="Z33" s="17"/>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row>
    <row r="34" spans="1:72" s="100" customFormat="1" ht="15.75">
      <c r="A34" s="242" t="s">
        <v>40</v>
      </c>
      <c r="B34" s="243"/>
      <c r="C34" s="243"/>
      <c r="D34" s="244"/>
      <c r="E34" s="124" t="s">
        <v>28</v>
      </c>
      <c r="F34" s="128"/>
      <c r="G34" s="14">
        <v>106.45</v>
      </c>
      <c r="H34" s="14">
        <f t="shared" si="1"/>
        <v>0</v>
      </c>
      <c r="I34" s="128"/>
      <c r="J34" s="13">
        <v>122.4</v>
      </c>
      <c r="K34" s="13">
        <f t="shared" si="2"/>
        <v>0</v>
      </c>
      <c r="L34" s="129"/>
      <c r="M34" s="13"/>
      <c r="N34" s="13">
        <f t="shared" si="3"/>
        <v>0</v>
      </c>
      <c r="O34" s="107"/>
      <c r="P34" s="107"/>
      <c r="Q34" s="107"/>
      <c r="R34" s="107"/>
      <c r="S34" s="107"/>
      <c r="T34" s="108"/>
      <c r="U34" s="107"/>
      <c r="V34" s="15">
        <f t="shared" si="4"/>
        <v>0</v>
      </c>
      <c r="W34" s="107"/>
      <c r="X34" s="107"/>
      <c r="Y34" s="3"/>
      <c r="Z34" s="17"/>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row>
    <row r="35" spans="1:72" s="100" customFormat="1" ht="15.75">
      <c r="A35" s="242" t="s">
        <v>41</v>
      </c>
      <c r="B35" s="243"/>
      <c r="C35" s="243"/>
      <c r="D35" s="244"/>
      <c r="E35" s="124" t="s">
        <v>28</v>
      </c>
      <c r="F35" s="128"/>
      <c r="G35" s="14">
        <v>106.54</v>
      </c>
      <c r="H35" s="14">
        <f t="shared" si="1"/>
        <v>0</v>
      </c>
      <c r="I35" s="128"/>
      <c r="J35" s="13">
        <v>122.4</v>
      </c>
      <c r="K35" s="13">
        <f t="shared" si="2"/>
        <v>0</v>
      </c>
      <c r="L35" s="129"/>
      <c r="M35" s="13">
        <v>198.17</v>
      </c>
      <c r="N35" s="13">
        <f t="shared" si="3"/>
        <v>0</v>
      </c>
      <c r="O35" s="107"/>
      <c r="P35" s="107"/>
      <c r="Q35" s="107"/>
      <c r="R35" s="107"/>
      <c r="S35" s="107"/>
      <c r="T35" s="107"/>
      <c r="U35" s="107"/>
      <c r="V35" s="15">
        <f t="shared" si="4"/>
        <v>0</v>
      </c>
      <c r="W35" s="107"/>
      <c r="X35" s="107"/>
      <c r="Y35" s="16" t="s">
        <v>167</v>
      </c>
      <c r="Z35" s="17"/>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row>
    <row r="36" spans="1:72" ht="15.75">
      <c r="A36" s="242" t="s">
        <v>42</v>
      </c>
      <c r="B36" s="243"/>
      <c r="C36" s="243"/>
      <c r="D36" s="244"/>
      <c r="E36" s="124" t="s">
        <v>28</v>
      </c>
      <c r="F36" s="128"/>
      <c r="G36" s="14">
        <v>100.42</v>
      </c>
      <c r="H36" s="14">
        <f>F36*G36</f>
        <v>0</v>
      </c>
      <c r="I36" s="128"/>
      <c r="J36" s="13">
        <v>122.4</v>
      </c>
      <c r="K36" s="13">
        <f t="shared" si="2"/>
        <v>0</v>
      </c>
      <c r="L36" s="129"/>
      <c r="M36" s="13">
        <v>0</v>
      </c>
      <c r="N36" s="13">
        <f t="shared" si="3"/>
        <v>0</v>
      </c>
      <c r="O36" s="109"/>
      <c r="P36" s="109"/>
      <c r="Q36" s="109"/>
      <c r="R36" s="109"/>
      <c r="S36" s="109"/>
      <c r="T36" s="109"/>
      <c r="U36" s="107"/>
      <c r="V36" s="15">
        <f t="shared" si="4"/>
        <v>0</v>
      </c>
      <c r="W36" s="107"/>
      <c r="X36" s="107"/>
      <c r="Y36" s="16"/>
      <c r="Z36" s="17"/>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row>
    <row r="37" spans="1:72" ht="15.75">
      <c r="A37" s="167" t="s">
        <v>169</v>
      </c>
      <c r="B37" s="168"/>
      <c r="C37" s="168"/>
      <c r="D37" s="169"/>
      <c r="E37" s="124" t="s">
        <v>28</v>
      </c>
      <c r="F37" s="128"/>
      <c r="G37" s="12">
        <v>209.25</v>
      </c>
      <c r="H37" s="12">
        <f t="shared" ref="H37:H43" si="5">F37*G37</f>
        <v>0</v>
      </c>
      <c r="I37" s="128"/>
      <c r="J37" s="13">
        <v>406</v>
      </c>
      <c r="K37" s="13">
        <f t="shared" si="2"/>
        <v>0</v>
      </c>
      <c r="L37" s="129"/>
      <c r="M37" s="13">
        <v>564.86</v>
      </c>
      <c r="N37" s="13">
        <f t="shared" si="3"/>
        <v>0</v>
      </c>
      <c r="O37" s="109"/>
      <c r="P37" s="109"/>
      <c r="Q37" s="109"/>
      <c r="R37" s="109"/>
      <c r="S37" s="109"/>
      <c r="T37" s="109"/>
      <c r="U37" s="107"/>
      <c r="V37" s="15">
        <v>0</v>
      </c>
      <c r="W37" s="107"/>
      <c r="X37" s="107"/>
      <c r="Y37" s="16" t="s">
        <v>170</v>
      </c>
      <c r="Z37" s="17"/>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row>
    <row r="38" spans="1:72" ht="15.75">
      <c r="A38" s="260" t="s">
        <v>27</v>
      </c>
      <c r="B38" s="260"/>
      <c r="C38" s="260"/>
      <c r="D38" s="260"/>
      <c r="E38" s="124" t="s">
        <v>28</v>
      </c>
      <c r="F38" s="128"/>
      <c r="G38" s="12">
        <v>0</v>
      </c>
      <c r="H38" s="12">
        <f t="shared" si="5"/>
        <v>0</v>
      </c>
      <c r="I38" s="128"/>
      <c r="J38" s="13">
        <v>0</v>
      </c>
      <c r="K38" s="13">
        <f t="shared" si="2"/>
        <v>0</v>
      </c>
      <c r="L38" s="129"/>
      <c r="M38" s="13">
        <v>0</v>
      </c>
      <c r="N38" s="13">
        <f t="shared" si="3"/>
        <v>0</v>
      </c>
      <c r="O38" s="107"/>
      <c r="P38" s="107"/>
      <c r="Q38" s="107"/>
      <c r="R38" s="107"/>
      <c r="S38" s="107"/>
      <c r="T38" s="107"/>
      <c r="U38" s="107"/>
      <c r="V38" s="15">
        <f>+O38+P38+Q38+R38+S38+T38+U38-W38-X38</f>
        <v>0</v>
      </c>
      <c r="W38" s="107"/>
      <c r="X38" s="107"/>
      <c r="Y38" s="16"/>
      <c r="Z38" s="17"/>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row>
    <row r="39" spans="1:72" ht="15.75">
      <c r="A39" s="260" t="s">
        <v>29</v>
      </c>
      <c r="B39" s="260"/>
      <c r="C39" s="260"/>
      <c r="D39" s="260"/>
      <c r="E39" s="124" t="s">
        <v>28</v>
      </c>
      <c r="F39" s="128"/>
      <c r="G39" s="12">
        <v>339.75</v>
      </c>
      <c r="H39" s="12">
        <f t="shared" si="5"/>
        <v>0</v>
      </c>
      <c r="I39" s="128"/>
      <c r="J39" s="13">
        <v>325.79000000000002</v>
      </c>
      <c r="K39" s="13">
        <f t="shared" si="2"/>
        <v>0</v>
      </c>
      <c r="L39" s="129"/>
      <c r="M39" s="13">
        <v>488.68</v>
      </c>
      <c r="N39" s="13">
        <f t="shared" si="3"/>
        <v>0</v>
      </c>
      <c r="O39" s="107"/>
      <c r="P39" s="107"/>
      <c r="Q39" s="107"/>
      <c r="R39" s="107"/>
      <c r="S39" s="107"/>
      <c r="T39" s="107"/>
      <c r="U39" s="107"/>
      <c r="V39" s="15">
        <f>+O39+P39+Q39+R39+S39+T39+U39-W39-X39</f>
        <v>0</v>
      </c>
      <c r="W39" s="107"/>
      <c r="X39" s="107"/>
      <c r="Y39" s="16"/>
      <c r="Z39" s="17"/>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row>
    <row r="40" spans="1:72" ht="15.75">
      <c r="A40" s="242" t="s">
        <v>43</v>
      </c>
      <c r="B40" s="243"/>
      <c r="C40" s="243"/>
      <c r="D40" s="244"/>
      <c r="E40" s="124" t="s">
        <v>28</v>
      </c>
      <c r="F40" s="128"/>
      <c r="G40" s="12">
        <v>339.75</v>
      </c>
      <c r="H40" s="12">
        <f t="shared" si="5"/>
        <v>0</v>
      </c>
      <c r="I40" s="128"/>
      <c r="J40" s="13">
        <v>325.79000000000002</v>
      </c>
      <c r="K40" s="13">
        <f t="shared" si="2"/>
        <v>0</v>
      </c>
      <c r="L40" s="129"/>
      <c r="M40" s="13">
        <v>488.68</v>
      </c>
      <c r="N40" s="13">
        <f t="shared" si="3"/>
        <v>0</v>
      </c>
      <c r="O40" s="107"/>
      <c r="P40" s="107"/>
      <c r="Q40" s="107"/>
      <c r="R40" s="107"/>
      <c r="S40" s="107"/>
      <c r="T40" s="107"/>
      <c r="U40" s="107"/>
      <c r="V40" s="15">
        <f t="shared" si="4"/>
        <v>0</v>
      </c>
      <c r="W40" s="107"/>
      <c r="X40" s="107"/>
      <c r="Y40" s="16"/>
      <c r="Z40" s="17"/>
      <c r="AA40" s="16"/>
      <c r="AB40" s="16"/>
      <c r="AC40" s="16"/>
      <c r="AD40" s="16"/>
      <c r="AE40" s="16"/>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row>
    <row r="41" spans="1:72" ht="15.75">
      <c r="A41" s="242" t="s">
        <v>44</v>
      </c>
      <c r="B41" s="243"/>
      <c r="C41" s="243"/>
      <c r="D41" s="244"/>
      <c r="E41" s="124" t="s">
        <v>28</v>
      </c>
      <c r="F41" s="128"/>
      <c r="G41" s="12">
        <v>339.75</v>
      </c>
      <c r="H41" s="12">
        <f t="shared" si="5"/>
        <v>0</v>
      </c>
      <c r="I41" s="128"/>
      <c r="J41" s="13">
        <v>325.79000000000002</v>
      </c>
      <c r="K41" s="13">
        <f t="shared" si="2"/>
        <v>0</v>
      </c>
      <c r="L41" s="129"/>
      <c r="M41" s="13">
        <v>488.68</v>
      </c>
      <c r="N41" s="13">
        <f t="shared" si="3"/>
        <v>0</v>
      </c>
      <c r="O41" s="107"/>
      <c r="P41" s="107"/>
      <c r="Q41" s="107"/>
      <c r="R41" s="107"/>
      <c r="S41" s="107"/>
      <c r="T41" s="107"/>
      <c r="U41" s="107"/>
      <c r="V41" s="15">
        <f t="shared" si="4"/>
        <v>0</v>
      </c>
      <c r="W41" s="107"/>
      <c r="X41" s="107"/>
      <c r="Y41" s="1"/>
      <c r="Z41" s="120"/>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row>
    <row r="42" spans="1:72" ht="15.75">
      <c r="A42" s="242" t="s">
        <v>45</v>
      </c>
      <c r="B42" s="243"/>
      <c r="C42" s="243"/>
      <c r="D42" s="244"/>
      <c r="E42" s="124" t="s">
        <v>28</v>
      </c>
      <c r="F42" s="128"/>
      <c r="G42" s="14">
        <v>650</v>
      </c>
      <c r="H42" s="14">
        <f t="shared" si="5"/>
        <v>0</v>
      </c>
      <c r="I42" s="128"/>
      <c r="J42" s="13">
        <f>G42*1.5</f>
        <v>975</v>
      </c>
      <c r="K42" s="13">
        <f t="shared" si="2"/>
        <v>0</v>
      </c>
      <c r="L42" s="129"/>
      <c r="M42" s="13">
        <v>1747.46</v>
      </c>
      <c r="N42" s="13">
        <f t="shared" si="3"/>
        <v>0</v>
      </c>
      <c r="O42" s="107"/>
      <c r="P42" s="107"/>
      <c r="Q42" s="107"/>
      <c r="R42" s="107"/>
      <c r="S42" s="107"/>
      <c r="T42" s="107"/>
      <c r="U42" s="107"/>
      <c r="V42" s="15">
        <f t="shared" si="4"/>
        <v>0</v>
      </c>
      <c r="W42" s="107"/>
      <c r="X42" s="107"/>
      <c r="Y42" s="1"/>
      <c r="Z42" s="120"/>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row>
    <row r="43" spans="1:72" ht="15.75">
      <c r="A43" s="242" t="s">
        <v>46</v>
      </c>
      <c r="B43" s="243"/>
      <c r="C43" s="243"/>
      <c r="D43" s="244"/>
      <c r="E43" s="124" t="s">
        <v>28</v>
      </c>
      <c r="F43" s="128"/>
      <c r="G43" s="14"/>
      <c r="H43" s="14">
        <f t="shared" si="5"/>
        <v>0</v>
      </c>
      <c r="I43" s="128"/>
      <c r="J43" s="13">
        <f t="shared" ref="J43" si="6">G43*1.5</f>
        <v>0</v>
      </c>
      <c r="K43" s="13">
        <f t="shared" si="2"/>
        <v>0</v>
      </c>
      <c r="L43" s="129"/>
      <c r="M43" s="13">
        <f t="shared" ref="M43" si="7">G43*2.25</f>
        <v>0</v>
      </c>
      <c r="N43" s="13">
        <f t="shared" si="3"/>
        <v>0</v>
      </c>
      <c r="O43" s="107"/>
      <c r="P43" s="107"/>
      <c r="Q43" s="107"/>
      <c r="R43" s="107"/>
      <c r="S43" s="107"/>
      <c r="T43" s="107"/>
      <c r="U43" s="107"/>
      <c r="V43" s="15">
        <f t="shared" si="4"/>
        <v>0</v>
      </c>
      <c r="W43" s="107"/>
      <c r="X43" s="107"/>
      <c r="Y43" s="1"/>
      <c r="Z43" s="120"/>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row>
    <row r="44" spans="1:72" ht="15.75">
      <c r="A44" s="7"/>
      <c r="B44" s="7"/>
      <c r="C44" s="7"/>
      <c r="D44" s="7"/>
      <c r="E44" s="7"/>
      <c r="F44" s="7">
        <f>V44</f>
        <v>0</v>
      </c>
      <c r="G44" s="6" t="s">
        <v>47</v>
      </c>
      <c r="H44" s="19">
        <f>SUM(H21:H43)</f>
        <v>40953.549999999996</v>
      </c>
      <c r="I44" s="103"/>
      <c r="J44" s="6" t="s">
        <v>48</v>
      </c>
      <c r="K44" s="6">
        <f>SUM(K21:K43)</f>
        <v>5300.58</v>
      </c>
      <c r="L44" s="145"/>
      <c r="M44" s="21" t="s">
        <v>48</v>
      </c>
      <c r="N44" s="6">
        <f>SUM(N21:N43)</f>
        <v>0</v>
      </c>
      <c r="O44" s="16"/>
      <c r="P44" s="16"/>
      <c r="Q44" s="16"/>
      <c r="R44" s="16"/>
      <c r="S44" s="16"/>
      <c r="T44" s="16"/>
      <c r="U44" s="16"/>
      <c r="V44" s="16"/>
      <c r="W44" s="16"/>
      <c r="X44" s="16"/>
      <c r="Y44" s="1"/>
      <c r="Z44" s="120"/>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row>
    <row r="45" spans="1:72" ht="15.75">
      <c r="A45" s="7"/>
      <c r="B45" s="7"/>
      <c r="C45" s="7"/>
      <c r="D45" s="7"/>
      <c r="E45" s="7"/>
      <c r="F45" s="7"/>
      <c r="G45" s="6" t="s">
        <v>49</v>
      </c>
      <c r="H45" s="19">
        <f>H44+K44+N44</f>
        <v>46254.13</v>
      </c>
      <c r="I45" s="22"/>
      <c r="J45" s="22"/>
      <c r="K45" s="22"/>
      <c r="L45" s="7"/>
      <c r="M45" s="23"/>
      <c r="N45" s="22"/>
      <c r="O45" s="16"/>
      <c r="P45" s="16"/>
      <c r="Q45" s="16"/>
      <c r="R45" s="16"/>
      <c r="S45" s="16"/>
      <c r="T45" s="16"/>
      <c r="U45" s="16"/>
      <c r="V45" s="16"/>
      <c r="W45" s="16"/>
      <c r="X45" s="16"/>
      <c r="Y45" s="1"/>
      <c r="Z45" s="120"/>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row>
    <row r="46" spans="1:72" ht="15.75">
      <c r="A46" s="281" t="s">
        <v>50</v>
      </c>
      <c r="B46" s="281"/>
      <c r="C46" s="281"/>
      <c r="D46" s="281"/>
      <c r="E46" s="24"/>
      <c r="F46" s="25"/>
      <c r="G46" s="26" t="s">
        <v>51</v>
      </c>
      <c r="H46" s="6">
        <f>+H45*0.06</f>
        <v>2775.2477999999996</v>
      </c>
      <c r="I46" s="22"/>
      <c r="J46" s="7"/>
      <c r="K46" s="7"/>
      <c r="L46" s="7"/>
      <c r="M46" s="7"/>
      <c r="N46" s="7"/>
      <c r="O46" s="16"/>
      <c r="P46" s="16"/>
      <c r="Q46" s="16"/>
      <c r="R46" s="16"/>
      <c r="S46" s="16"/>
      <c r="T46" s="16"/>
      <c r="U46" s="16"/>
      <c r="V46" s="16"/>
      <c r="W46" s="16"/>
      <c r="X46" s="16"/>
      <c r="Y46" s="1"/>
      <c r="Z46" s="120"/>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row>
    <row r="47" spans="1:72" ht="15.75">
      <c r="A47" s="173"/>
      <c r="B47" s="173"/>
      <c r="C47" s="173"/>
      <c r="D47" s="173"/>
      <c r="E47" s="7"/>
      <c r="F47" s="7"/>
      <c r="G47" s="176"/>
      <c r="H47" s="22"/>
      <c r="I47" s="174"/>
      <c r="J47" s="7"/>
      <c r="K47" s="7"/>
      <c r="L47" s="7"/>
      <c r="M47" s="7"/>
      <c r="N47" s="7"/>
      <c r="O47" s="16"/>
      <c r="P47" s="16"/>
      <c r="Q47" s="16"/>
      <c r="R47" s="16"/>
      <c r="S47" s="16"/>
      <c r="T47" s="16"/>
      <c r="U47" s="16"/>
      <c r="V47" s="16"/>
      <c r="W47" s="16"/>
      <c r="X47" s="16"/>
      <c r="Y47" s="1"/>
      <c r="Z47" s="120"/>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row>
    <row r="48" spans="1:72" ht="15.75">
      <c r="A48" s="37"/>
      <c r="B48" s="37"/>
      <c r="C48" s="37"/>
      <c r="D48" s="37"/>
      <c r="E48" s="7"/>
      <c r="F48" s="7"/>
      <c r="G48" s="176"/>
      <c r="H48" s="22"/>
      <c r="I48" s="22"/>
      <c r="J48" s="7"/>
      <c r="K48" s="7"/>
      <c r="L48" s="7"/>
      <c r="M48" s="7"/>
      <c r="N48" s="7"/>
      <c r="O48" s="16"/>
      <c r="P48" s="16"/>
      <c r="Q48" s="16"/>
      <c r="R48" s="16"/>
      <c r="S48" s="16"/>
      <c r="T48" s="16"/>
      <c r="U48" s="16"/>
      <c r="V48" s="16"/>
      <c r="W48" s="16"/>
      <c r="X48" s="16"/>
      <c r="Y48" s="1"/>
      <c r="Z48" s="120"/>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row>
    <row r="49" spans="1:72" ht="15.75">
      <c r="A49" s="262" t="s">
        <v>52</v>
      </c>
      <c r="B49" s="262"/>
      <c r="C49" s="262"/>
      <c r="D49" s="262"/>
      <c r="E49" s="7"/>
      <c r="F49" s="7"/>
      <c r="G49" s="38"/>
      <c r="H49" s="22"/>
      <c r="I49" s="22"/>
      <c r="J49" s="7"/>
      <c r="K49" s="7"/>
      <c r="L49" s="7"/>
      <c r="M49" s="7"/>
      <c r="N49" s="7"/>
      <c r="O49" s="16"/>
      <c r="P49" s="16"/>
      <c r="Q49" s="16"/>
      <c r="R49" s="16"/>
      <c r="S49" s="16"/>
      <c r="T49" s="16"/>
      <c r="U49" s="16"/>
      <c r="V49" s="16"/>
      <c r="W49" s="16"/>
      <c r="X49" s="16"/>
      <c r="Y49" s="1"/>
      <c r="Z49" s="120"/>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row>
    <row r="50" spans="1:72" ht="15.75">
      <c r="A50" s="255" t="s">
        <v>7</v>
      </c>
      <c r="B50" s="255"/>
      <c r="C50" s="255"/>
      <c r="D50" s="255"/>
      <c r="E50" s="28" t="s">
        <v>8</v>
      </c>
      <c r="F50" s="175" t="s">
        <v>9</v>
      </c>
      <c r="G50" s="175" t="s">
        <v>10</v>
      </c>
      <c r="H50" s="175" t="s">
        <v>0</v>
      </c>
      <c r="I50" s="38"/>
      <c r="J50" s="118" t="s">
        <v>53</v>
      </c>
      <c r="K50" s="118" t="s">
        <v>54</v>
      </c>
      <c r="L50" s="118" t="s">
        <v>55</v>
      </c>
      <c r="M50" s="118" t="s">
        <v>56</v>
      </c>
      <c r="N50" s="16"/>
      <c r="O50" s="16"/>
      <c r="P50" s="16"/>
      <c r="Q50" s="16"/>
      <c r="R50" s="16"/>
      <c r="S50" s="16"/>
      <c r="T50" s="16"/>
      <c r="U50" s="16"/>
      <c r="V50" s="16"/>
      <c r="W50" s="16"/>
      <c r="X50" s="16"/>
      <c r="Y50" s="1"/>
      <c r="Z50" s="120"/>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row>
    <row r="51" spans="1:72" ht="33.6" customHeight="1">
      <c r="A51" s="257" t="s">
        <v>133</v>
      </c>
      <c r="B51" s="258"/>
      <c r="C51" s="258"/>
      <c r="D51" s="258"/>
      <c r="E51" s="31" t="s">
        <v>57</v>
      </c>
      <c r="F51" s="146">
        <v>0</v>
      </c>
      <c r="G51" s="127">
        <v>150</v>
      </c>
      <c r="H51" s="127">
        <f t="shared" ref="H51:H57" si="8">F51*G51</f>
        <v>0</v>
      </c>
      <c r="I51" s="30"/>
      <c r="J51" s="31"/>
      <c r="K51" s="31"/>
      <c r="L51" s="31"/>
      <c r="M51" s="31">
        <f>J51+K51+L51</f>
        <v>0</v>
      </c>
      <c r="N51" s="16"/>
      <c r="O51" s="16"/>
      <c r="P51" s="16"/>
      <c r="Q51" s="16"/>
      <c r="R51" s="16"/>
      <c r="S51" s="16"/>
      <c r="T51" s="16"/>
      <c r="U51" s="16"/>
      <c r="V51" s="16"/>
      <c r="W51" s="16"/>
      <c r="X51" s="16"/>
      <c r="Y51" s="1"/>
      <c r="Z51" s="120"/>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row>
    <row r="52" spans="1:72" ht="33.6" customHeight="1">
      <c r="A52" s="257" t="s">
        <v>134</v>
      </c>
      <c r="B52" s="258"/>
      <c r="C52" s="258"/>
      <c r="D52" s="258"/>
      <c r="E52" s="31" t="s">
        <v>57</v>
      </c>
      <c r="F52" s="146">
        <v>0</v>
      </c>
      <c r="G52" s="127">
        <v>150</v>
      </c>
      <c r="H52" s="127">
        <f t="shared" si="8"/>
        <v>0</v>
      </c>
      <c r="I52" s="30"/>
      <c r="J52" s="31"/>
      <c r="K52" s="31"/>
      <c r="L52" s="31"/>
      <c r="M52" s="31">
        <f>J52+K52+L52</f>
        <v>0</v>
      </c>
      <c r="N52" s="16"/>
      <c r="O52" s="16"/>
      <c r="P52" s="16"/>
      <c r="Q52" s="16"/>
      <c r="R52" s="16"/>
      <c r="S52" s="16"/>
      <c r="T52" s="16"/>
      <c r="U52" s="16"/>
      <c r="V52" s="16"/>
      <c r="W52" s="16"/>
      <c r="X52" s="16"/>
      <c r="Y52" s="1"/>
      <c r="Z52" s="120"/>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row>
    <row r="53" spans="1:72" ht="33.6" customHeight="1">
      <c r="A53" s="257" t="s">
        <v>58</v>
      </c>
      <c r="B53" s="258"/>
      <c r="C53" s="258"/>
      <c r="D53" s="258"/>
      <c r="E53" s="31" t="s">
        <v>57</v>
      </c>
      <c r="F53" s="146">
        <v>0</v>
      </c>
      <c r="G53" s="127">
        <v>60</v>
      </c>
      <c r="H53" s="127">
        <f t="shared" si="8"/>
        <v>0</v>
      </c>
      <c r="I53" s="30"/>
      <c r="J53" s="31"/>
      <c r="K53" s="31"/>
      <c r="L53" s="31"/>
      <c r="M53" s="31">
        <f>J53+K53+L53</f>
        <v>0</v>
      </c>
      <c r="N53" s="16"/>
      <c r="O53" s="16"/>
      <c r="P53" s="16"/>
      <c r="Q53" s="16"/>
      <c r="R53" s="16"/>
      <c r="S53" s="16"/>
      <c r="T53" s="16"/>
      <c r="U53" s="16"/>
      <c r="V53" s="16"/>
      <c r="W53" s="16"/>
      <c r="X53" s="16"/>
      <c r="Y53" s="1"/>
      <c r="Z53" s="120"/>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row>
    <row r="54" spans="1:72" ht="33.6" customHeight="1">
      <c r="A54" s="257" t="s">
        <v>135</v>
      </c>
      <c r="B54" s="258"/>
      <c r="C54" s="258"/>
      <c r="D54" s="258"/>
      <c r="E54" s="31" t="s">
        <v>57</v>
      </c>
      <c r="F54" s="146">
        <v>0</v>
      </c>
      <c r="G54" s="127">
        <v>120</v>
      </c>
      <c r="H54" s="127">
        <f t="shared" si="8"/>
        <v>0</v>
      </c>
      <c r="I54" s="30"/>
      <c r="J54" s="31"/>
      <c r="K54" s="31"/>
      <c r="L54" s="31"/>
      <c r="M54" s="31">
        <f>J54+K54+L54</f>
        <v>0</v>
      </c>
      <c r="N54" s="16"/>
      <c r="O54" s="16"/>
      <c r="P54" s="16"/>
      <c r="Q54" s="16"/>
      <c r="R54" s="16"/>
      <c r="S54" s="16"/>
      <c r="T54" s="16"/>
      <c r="U54" s="16"/>
      <c r="V54" s="16"/>
      <c r="W54" s="16"/>
      <c r="X54" s="16"/>
      <c r="Y54" s="1"/>
      <c r="Z54" s="120"/>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1:72" ht="33.6" customHeight="1">
      <c r="A55" s="257"/>
      <c r="B55" s="258"/>
      <c r="C55" s="258"/>
      <c r="D55" s="258"/>
      <c r="E55" s="31" t="s">
        <v>57</v>
      </c>
      <c r="F55" s="146">
        <v>0</v>
      </c>
      <c r="G55" s="127"/>
      <c r="H55" s="127">
        <f t="shared" si="8"/>
        <v>0</v>
      </c>
      <c r="I55" s="30"/>
      <c r="J55" s="31"/>
      <c r="K55" s="31"/>
      <c r="L55" s="31"/>
      <c r="M55" s="31">
        <f t="shared" ref="M55:M57" si="9">J55+K55+L55</f>
        <v>0</v>
      </c>
      <c r="N55" s="16"/>
      <c r="O55" s="16"/>
      <c r="P55" s="16"/>
      <c r="Q55" s="16"/>
      <c r="R55" s="16"/>
      <c r="S55" s="16"/>
      <c r="T55" s="16"/>
      <c r="U55" s="16"/>
      <c r="V55" s="16"/>
      <c r="W55" s="16"/>
      <c r="X55" s="16"/>
      <c r="Y55" s="1"/>
      <c r="Z55" s="120"/>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1:72" ht="33.6" customHeight="1">
      <c r="A56" s="257"/>
      <c r="B56" s="258"/>
      <c r="C56" s="258"/>
      <c r="D56" s="258"/>
      <c r="E56" s="31" t="s">
        <v>59</v>
      </c>
      <c r="F56" s="146">
        <v>0</v>
      </c>
      <c r="G56" s="127"/>
      <c r="H56" s="127">
        <f t="shared" si="8"/>
        <v>0</v>
      </c>
      <c r="I56" s="30"/>
      <c r="J56" s="31"/>
      <c r="K56" s="31"/>
      <c r="L56" s="31"/>
      <c r="M56" s="31">
        <f t="shared" si="9"/>
        <v>0</v>
      </c>
      <c r="N56" s="16"/>
      <c r="O56" s="16"/>
      <c r="P56" s="16"/>
      <c r="Q56" s="16"/>
      <c r="R56" s="16"/>
      <c r="S56" s="16"/>
      <c r="T56" s="16"/>
      <c r="U56" s="16"/>
      <c r="V56" s="16"/>
      <c r="W56" s="16"/>
      <c r="X56" s="16"/>
      <c r="Y56" s="1"/>
      <c r="Z56" s="120"/>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1:72" ht="33.6" customHeight="1">
      <c r="A57" s="257" t="s">
        <v>60</v>
      </c>
      <c r="B57" s="258"/>
      <c r="C57" s="258"/>
      <c r="D57" s="258"/>
      <c r="E57" s="31" t="s">
        <v>61</v>
      </c>
      <c r="F57" s="146">
        <v>0</v>
      </c>
      <c r="G57" s="127">
        <v>2.5</v>
      </c>
      <c r="H57" s="127">
        <f t="shared" si="8"/>
        <v>0</v>
      </c>
      <c r="I57" s="30"/>
      <c r="J57" s="31"/>
      <c r="K57" s="31"/>
      <c r="L57" s="31"/>
      <c r="M57" s="31">
        <f t="shared" si="9"/>
        <v>0</v>
      </c>
      <c r="N57" s="16"/>
      <c r="O57" s="16"/>
      <c r="P57" s="16"/>
      <c r="Q57" s="16"/>
      <c r="R57" s="16"/>
      <c r="S57" s="16"/>
      <c r="T57" s="16"/>
      <c r="U57" s="16"/>
      <c r="V57" s="16"/>
      <c r="W57" s="16"/>
      <c r="X57" s="16"/>
      <c r="Y57" s="1"/>
      <c r="Z57" s="120"/>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ht="15.75">
      <c r="A58" s="16"/>
      <c r="B58" s="16"/>
      <c r="C58" s="16"/>
      <c r="D58" s="16"/>
      <c r="E58" s="16"/>
      <c r="F58" s="16"/>
      <c r="G58" s="34" t="s">
        <v>62</v>
      </c>
      <c r="H58" s="34">
        <f>SUM(H51:H57)</f>
        <v>0</v>
      </c>
      <c r="I58" s="22"/>
      <c r="J58" s="16"/>
      <c r="K58" s="16"/>
      <c r="L58" s="16"/>
      <c r="M58" s="139"/>
      <c r="N58" s="16"/>
      <c r="O58" s="16"/>
      <c r="P58" s="16"/>
      <c r="Q58" s="16"/>
      <c r="R58" s="16"/>
      <c r="S58" s="16"/>
      <c r="T58" s="16"/>
      <c r="U58" s="16"/>
      <c r="V58" s="16"/>
      <c r="W58" s="16"/>
      <c r="X58" s="16"/>
      <c r="Y58" s="1"/>
      <c r="Z58" s="120"/>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ht="15.75">
      <c r="A59" s="16"/>
      <c r="B59" s="16"/>
      <c r="C59" s="16"/>
      <c r="D59" s="16"/>
      <c r="E59" s="16"/>
      <c r="F59" s="16"/>
      <c r="G59" s="118" t="s">
        <v>82</v>
      </c>
      <c r="H59" s="34">
        <f>H58+H45+H17</f>
        <v>46254.13</v>
      </c>
      <c r="I59" s="134"/>
      <c r="J59" s="62"/>
      <c r="K59" s="16"/>
      <c r="L59" s="16"/>
      <c r="M59" s="16"/>
      <c r="N59" s="16"/>
      <c r="O59" s="16"/>
      <c r="P59" s="16"/>
      <c r="Q59" s="16"/>
      <c r="R59" s="16"/>
      <c r="S59" s="16"/>
      <c r="T59" s="16"/>
      <c r="U59" s="16"/>
      <c r="V59" s="16"/>
      <c r="W59" s="16"/>
      <c r="X59" s="16"/>
      <c r="Y59" s="1"/>
      <c r="Z59" s="120"/>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ht="15.75">
      <c r="A60" s="3" t="s">
        <v>83</v>
      </c>
      <c r="B60" s="7"/>
      <c r="C60" s="7"/>
      <c r="D60" s="16"/>
      <c r="E60" s="16"/>
      <c r="F60" s="16"/>
      <c r="G60" s="1"/>
      <c r="H60" s="42"/>
      <c r="I60" s="9"/>
      <c r="J60" s="62"/>
      <c r="K60" s="7"/>
      <c r="L60" s="16"/>
      <c r="M60" s="16"/>
      <c r="N60" s="16"/>
      <c r="O60" s="16"/>
      <c r="P60" s="16"/>
      <c r="Q60" s="16"/>
      <c r="R60" s="16"/>
      <c r="S60" s="16"/>
      <c r="T60" s="16"/>
      <c r="U60" s="16"/>
      <c r="V60" s="16"/>
      <c r="W60" s="16"/>
      <c r="X60" s="16"/>
      <c r="Y60" s="1"/>
      <c r="Z60" s="120"/>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ht="15.75">
      <c r="A61" s="256" t="s">
        <v>7</v>
      </c>
      <c r="B61" s="256"/>
      <c r="C61" s="256"/>
      <c r="D61" s="256"/>
      <c r="E61" s="43" t="s">
        <v>8</v>
      </c>
      <c r="F61" s="119" t="s">
        <v>9</v>
      </c>
      <c r="G61" s="119" t="s">
        <v>10</v>
      </c>
      <c r="H61" s="44" t="s">
        <v>0</v>
      </c>
      <c r="I61" s="45" t="s">
        <v>84</v>
      </c>
      <c r="J61" s="46"/>
      <c r="K61" s="46" t="s">
        <v>85</v>
      </c>
      <c r="L61" s="47"/>
      <c r="M61" s="16"/>
      <c r="N61" s="16"/>
      <c r="O61" s="16"/>
      <c r="P61" s="16"/>
      <c r="Q61" s="16"/>
      <c r="R61" s="16"/>
      <c r="S61" s="16"/>
      <c r="T61" s="16"/>
      <c r="U61" s="16"/>
      <c r="V61" s="16"/>
      <c r="W61" s="16"/>
      <c r="X61" s="16"/>
      <c r="Y61" s="1"/>
      <c r="Z61" s="120"/>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ht="15.75">
      <c r="A62" s="236" t="s">
        <v>86</v>
      </c>
      <c r="B62" s="237"/>
      <c r="C62" s="237"/>
      <c r="D62" s="237"/>
      <c r="E62" s="123" t="s">
        <v>87</v>
      </c>
      <c r="F62" s="128">
        <v>0.3</v>
      </c>
      <c r="G62" s="36">
        <v>2200</v>
      </c>
      <c r="H62" s="48">
        <f>(F62*G62)</f>
        <v>660</v>
      </c>
      <c r="I62" s="49"/>
      <c r="J62" s="50"/>
      <c r="K62" s="51"/>
      <c r="L62" s="62"/>
      <c r="M62" s="16"/>
      <c r="N62" s="16"/>
      <c r="O62" s="16"/>
      <c r="P62" s="16"/>
      <c r="Q62" s="16"/>
      <c r="R62" s="16"/>
      <c r="S62" s="16"/>
      <c r="T62" s="16"/>
      <c r="U62" s="16"/>
      <c r="V62" s="16"/>
      <c r="W62" s="16"/>
      <c r="X62" s="16"/>
      <c r="Y62" s="1"/>
      <c r="Z62" s="120"/>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ht="15.75">
      <c r="A63" s="236" t="s">
        <v>88</v>
      </c>
      <c r="B63" s="237"/>
      <c r="C63" s="237"/>
      <c r="D63" s="237"/>
      <c r="E63" s="123" t="s">
        <v>87</v>
      </c>
      <c r="F63" s="128"/>
      <c r="G63" s="36">
        <v>2000</v>
      </c>
      <c r="H63" s="48">
        <f t="shared" ref="H63:H84" si="10">(F63*G63)</f>
        <v>0</v>
      </c>
      <c r="I63" s="49"/>
      <c r="J63" s="50"/>
      <c r="K63" s="51"/>
      <c r="L63" s="62"/>
      <c r="M63" s="16"/>
      <c r="N63" s="16"/>
      <c r="O63" s="16"/>
      <c r="P63" s="16"/>
      <c r="Q63" s="16"/>
      <c r="R63" s="16"/>
      <c r="S63" s="16"/>
      <c r="T63" s="16"/>
      <c r="U63" s="16"/>
      <c r="V63" s="16"/>
      <c r="W63" s="16"/>
      <c r="X63" s="16"/>
      <c r="Y63" s="1"/>
      <c r="Z63" s="120"/>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ht="15.75">
      <c r="A64" s="236" t="s">
        <v>89</v>
      </c>
      <c r="B64" s="237"/>
      <c r="C64" s="237"/>
      <c r="D64" s="237"/>
      <c r="E64" s="123" t="s">
        <v>87</v>
      </c>
      <c r="F64" s="128"/>
      <c r="G64" s="36">
        <v>7000</v>
      </c>
      <c r="H64" s="48">
        <f t="shared" si="10"/>
        <v>0</v>
      </c>
      <c r="I64" s="49"/>
      <c r="J64" s="50"/>
      <c r="K64" s="51"/>
      <c r="L64" s="62"/>
      <c r="M64" s="16"/>
      <c r="N64" s="16"/>
      <c r="O64" s="16"/>
      <c r="P64" s="16"/>
      <c r="Q64" s="16"/>
      <c r="R64" s="16"/>
      <c r="S64" s="16"/>
      <c r="T64" s="16"/>
      <c r="U64" s="16"/>
      <c r="V64" s="16"/>
      <c r="W64" s="16"/>
      <c r="X64" s="16"/>
      <c r="Y64" s="1"/>
      <c r="Z64" s="120"/>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ht="15.75">
      <c r="A65" s="236" t="s">
        <v>90</v>
      </c>
      <c r="B65" s="237"/>
      <c r="C65" s="237"/>
      <c r="D65" s="237"/>
      <c r="E65" s="123" t="s">
        <v>87</v>
      </c>
      <c r="F65" s="128"/>
      <c r="G65" s="36">
        <v>15200</v>
      </c>
      <c r="H65" s="48">
        <f t="shared" si="10"/>
        <v>0</v>
      </c>
      <c r="I65" s="49"/>
      <c r="J65" s="50"/>
      <c r="K65" s="51"/>
      <c r="L65" s="62"/>
      <c r="M65" s="16"/>
      <c r="N65" s="16"/>
      <c r="O65" s="16"/>
      <c r="P65" s="16"/>
      <c r="Q65" s="16"/>
      <c r="R65" s="16"/>
      <c r="S65" s="16"/>
      <c r="T65" s="16"/>
      <c r="U65" s="16"/>
      <c r="V65" s="16"/>
      <c r="W65" s="16"/>
      <c r="X65" s="16"/>
      <c r="Y65" s="1"/>
      <c r="Z65" s="120"/>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ht="15.75">
      <c r="A66" s="236" t="s">
        <v>91</v>
      </c>
      <c r="B66" s="237"/>
      <c r="C66" s="237"/>
      <c r="D66" s="237"/>
      <c r="E66" s="123" t="s">
        <v>87</v>
      </c>
      <c r="F66" s="128"/>
      <c r="G66" s="36">
        <v>2200</v>
      </c>
      <c r="H66" s="48">
        <f t="shared" si="10"/>
        <v>0</v>
      </c>
      <c r="I66" s="55"/>
      <c r="J66" s="50"/>
      <c r="K66" s="51"/>
      <c r="L66" s="62"/>
      <c r="M66" s="16"/>
      <c r="N66" s="16"/>
      <c r="O66" s="16"/>
      <c r="P66" s="16"/>
      <c r="Q66" s="16"/>
      <c r="R66" s="16"/>
      <c r="S66" s="16"/>
      <c r="T66" s="16"/>
      <c r="U66" s="16"/>
      <c r="V66" s="16"/>
      <c r="W66" s="16"/>
      <c r="X66" s="16"/>
      <c r="Y66" s="1"/>
      <c r="Z66" s="120"/>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ht="15.75">
      <c r="A67" s="236" t="s">
        <v>92</v>
      </c>
      <c r="B67" s="237"/>
      <c r="C67" s="237"/>
      <c r="D67" s="237"/>
      <c r="E67" s="123" t="s">
        <v>87</v>
      </c>
      <c r="F67" s="128"/>
      <c r="G67" s="36">
        <v>2000</v>
      </c>
      <c r="H67" s="48">
        <f t="shared" si="10"/>
        <v>0</v>
      </c>
      <c r="I67" s="49"/>
      <c r="J67" s="50"/>
      <c r="K67" s="51"/>
      <c r="L67" s="62"/>
      <c r="M67" s="16"/>
      <c r="N67" s="16"/>
      <c r="O67" s="16"/>
      <c r="P67" s="16"/>
      <c r="Q67" s="16"/>
      <c r="R67" s="16"/>
      <c r="S67" s="16"/>
      <c r="T67" s="16"/>
      <c r="U67" s="16"/>
      <c r="V67" s="16"/>
      <c r="W67" s="16"/>
      <c r="X67" s="16"/>
      <c r="Y67" s="1"/>
      <c r="Z67" s="120"/>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ht="15.75">
      <c r="A68" s="236" t="s">
        <v>93</v>
      </c>
      <c r="B68" s="237"/>
      <c r="C68" s="237"/>
      <c r="D68" s="237"/>
      <c r="E68" s="123" t="s">
        <v>87</v>
      </c>
      <c r="F68" s="128"/>
      <c r="G68" s="36">
        <v>2500</v>
      </c>
      <c r="H68" s="48">
        <f t="shared" si="10"/>
        <v>0</v>
      </c>
      <c r="I68" s="55"/>
      <c r="J68" s="50"/>
      <c r="K68" s="51"/>
      <c r="L68" s="62"/>
      <c r="M68" s="16"/>
      <c r="N68" s="16"/>
      <c r="O68" s="16"/>
      <c r="P68" s="16"/>
      <c r="Q68" s="16"/>
      <c r="R68" s="16"/>
      <c r="S68" s="16"/>
      <c r="T68" s="16"/>
      <c r="U68" s="16"/>
      <c r="V68" s="16"/>
      <c r="W68" s="16"/>
      <c r="X68" s="16"/>
      <c r="Y68" s="1"/>
      <c r="Z68" s="120"/>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ht="15.75">
      <c r="A69" s="236" t="s">
        <v>94</v>
      </c>
      <c r="B69" s="237"/>
      <c r="C69" s="237"/>
      <c r="D69" s="237"/>
      <c r="E69" s="123" t="s">
        <v>87</v>
      </c>
      <c r="F69" s="128"/>
      <c r="G69" s="36">
        <v>1600</v>
      </c>
      <c r="H69" s="48">
        <f t="shared" si="10"/>
        <v>0</v>
      </c>
      <c r="I69" s="49"/>
      <c r="J69" s="50"/>
      <c r="K69" s="51"/>
      <c r="L69" s="62"/>
      <c r="M69" s="16"/>
      <c r="N69" s="16"/>
      <c r="O69" s="16"/>
      <c r="P69" s="16"/>
      <c r="Q69" s="16"/>
      <c r="R69" s="16"/>
      <c r="S69" s="16"/>
      <c r="T69" s="16"/>
      <c r="U69" s="16"/>
      <c r="V69" s="16"/>
      <c r="W69" s="16"/>
      <c r="X69" s="16"/>
      <c r="Y69" s="1"/>
      <c r="Z69" s="120"/>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ht="15.75">
      <c r="A70" s="236" t="s">
        <v>95</v>
      </c>
      <c r="B70" s="237"/>
      <c r="C70" s="237"/>
      <c r="D70" s="237"/>
      <c r="E70" s="123" t="s">
        <v>87</v>
      </c>
      <c r="F70" s="128"/>
      <c r="G70" s="36">
        <v>1100</v>
      </c>
      <c r="H70" s="48">
        <f t="shared" si="10"/>
        <v>0</v>
      </c>
      <c r="I70" s="49"/>
      <c r="J70" s="50"/>
      <c r="K70" s="51"/>
      <c r="L70" s="62"/>
      <c r="M70" s="16"/>
      <c r="N70" s="16"/>
      <c r="O70" s="16"/>
      <c r="P70" s="16"/>
      <c r="Q70" s="16"/>
      <c r="R70" s="16"/>
      <c r="S70" s="16"/>
      <c r="T70" s="16"/>
      <c r="U70" s="16"/>
      <c r="V70" s="16"/>
      <c r="W70" s="16"/>
      <c r="X70" s="16"/>
      <c r="Y70" s="1"/>
      <c r="Z70" s="120"/>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ht="15.75">
      <c r="A71" s="236" t="s">
        <v>96</v>
      </c>
      <c r="B71" s="237"/>
      <c r="C71" s="237"/>
      <c r="D71" s="237"/>
      <c r="E71" s="123" t="s">
        <v>87</v>
      </c>
      <c r="F71" s="128"/>
      <c r="G71" s="36">
        <v>2700</v>
      </c>
      <c r="H71" s="48">
        <f t="shared" si="10"/>
        <v>0</v>
      </c>
      <c r="I71" s="59"/>
      <c r="J71" s="50"/>
      <c r="K71" s="51"/>
      <c r="L71" s="62"/>
      <c r="M71" s="16"/>
      <c r="N71" s="16"/>
      <c r="O71" s="16"/>
      <c r="P71" s="16"/>
      <c r="Q71" s="16"/>
      <c r="R71" s="16"/>
      <c r="S71" s="16"/>
      <c r="T71" s="16"/>
      <c r="U71" s="16"/>
      <c r="V71" s="16"/>
      <c r="W71" s="16"/>
      <c r="X71" s="16"/>
      <c r="Y71" s="1"/>
      <c r="Z71" s="120"/>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ht="15.75">
      <c r="A72" s="236" t="s">
        <v>97</v>
      </c>
      <c r="B72" s="237"/>
      <c r="C72" s="237"/>
      <c r="D72" s="237"/>
      <c r="E72" s="123" t="s">
        <v>87</v>
      </c>
      <c r="F72" s="128"/>
      <c r="G72" s="36">
        <v>2500</v>
      </c>
      <c r="H72" s="48">
        <f t="shared" si="10"/>
        <v>0</v>
      </c>
      <c r="I72" s="59"/>
      <c r="J72" s="50"/>
      <c r="K72" s="51"/>
      <c r="L72" s="62"/>
      <c r="M72" s="16"/>
      <c r="N72" s="16"/>
      <c r="O72" s="16"/>
      <c r="P72" s="16"/>
      <c r="Q72" s="16"/>
      <c r="R72" s="16"/>
      <c r="S72" s="16"/>
      <c r="T72" s="16"/>
      <c r="U72" s="16"/>
      <c r="V72" s="16"/>
      <c r="W72" s="16"/>
      <c r="X72" s="16"/>
      <c r="Y72" s="1"/>
      <c r="Z72" s="120"/>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ht="15.75">
      <c r="A73" s="236" t="s">
        <v>98</v>
      </c>
      <c r="B73" s="237"/>
      <c r="C73" s="237"/>
      <c r="D73" s="237"/>
      <c r="E73" s="123" t="s">
        <v>87</v>
      </c>
      <c r="F73" s="128"/>
      <c r="G73" s="36">
        <v>13373</v>
      </c>
      <c r="H73" s="48">
        <f t="shared" si="10"/>
        <v>0</v>
      </c>
      <c r="I73" s="59"/>
      <c r="J73" s="50"/>
      <c r="K73" s="51"/>
      <c r="L73" s="62"/>
      <c r="M73" s="16"/>
      <c r="N73" s="16"/>
      <c r="O73" s="16"/>
      <c r="P73" s="16"/>
      <c r="Q73" s="16"/>
      <c r="R73" s="16"/>
      <c r="S73" s="16"/>
      <c r="T73" s="16"/>
      <c r="U73" s="16"/>
      <c r="V73" s="16"/>
      <c r="W73" s="16"/>
      <c r="X73" s="16"/>
      <c r="Y73" s="1"/>
      <c r="Z73" s="120"/>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1:72" ht="15.75">
      <c r="A74" s="236" t="s">
        <v>99</v>
      </c>
      <c r="B74" s="237"/>
      <c r="C74" s="237"/>
      <c r="D74" s="237"/>
      <c r="E74" s="123" t="s">
        <v>87</v>
      </c>
      <c r="F74" s="128"/>
      <c r="G74" s="36">
        <v>800</v>
      </c>
      <c r="H74" s="48">
        <f t="shared" si="10"/>
        <v>0</v>
      </c>
      <c r="I74" s="59"/>
      <c r="J74" s="50"/>
      <c r="K74" s="51"/>
      <c r="L74" s="62"/>
      <c r="M74" s="16"/>
      <c r="N74" s="16"/>
      <c r="O74" s="16"/>
      <c r="P74" s="16"/>
      <c r="Q74" s="16"/>
      <c r="R74" s="16"/>
      <c r="S74" s="16"/>
      <c r="T74" s="16"/>
      <c r="U74" s="16"/>
      <c r="V74" s="16"/>
      <c r="W74" s="16"/>
      <c r="X74" s="16"/>
      <c r="Y74" s="1"/>
      <c r="Z74" s="120"/>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1:72" ht="15.75">
      <c r="A75" s="236" t="s">
        <v>156</v>
      </c>
      <c r="B75" s="237"/>
      <c r="C75" s="237"/>
      <c r="D75" s="237"/>
      <c r="E75" s="4" t="s">
        <v>87</v>
      </c>
      <c r="F75" s="128"/>
      <c r="G75" s="31">
        <v>1900</v>
      </c>
      <c r="H75" s="60">
        <f t="shared" si="10"/>
        <v>0</v>
      </c>
      <c r="I75" s="61"/>
      <c r="J75" s="50"/>
      <c r="K75" s="51"/>
      <c r="L75" s="62"/>
      <c r="M75" s="16"/>
      <c r="N75" s="16"/>
      <c r="O75" s="16"/>
      <c r="P75" s="16"/>
      <c r="Q75" s="16"/>
      <c r="R75" s="16"/>
      <c r="S75" s="16"/>
      <c r="T75" s="16"/>
      <c r="U75" s="16"/>
      <c r="V75" s="16"/>
      <c r="W75" s="16"/>
      <c r="X75" s="16"/>
      <c r="Y75" s="16"/>
      <c r="Z75" s="17"/>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row>
    <row r="76" spans="1:72" ht="15.75">
      <c r="A76" s="236" t="s">
        <v>101</v>
      </c>
      <c r="B76" s="237"/>
      <c r="C76" s="237"/>
      <c r="D76" s="237"/>
      <c r="E76" s="123" t="s">
        <v>87</v>
      </c>
      <c r="F76" s="128"/>
      <c r="G76" s="36">
        <v>2000</v>
      </c>
      <c r="H76" s="48">
        <f t="shared" si="10"/>
        <v>0</v>
      </c>
      <c r="I76" s="59"/>
      <c r="J76" s="50"/>
      <c r="K76" s="51"/>
      <c r="L76" s="62"/>
      <c r="M76" s="16"/>
      <c r="N76" s="16"/>
      <c r="O76" s="16"/>
      <c r="P76" s="16"/>
      <c r="Q76" s="16"/>
      <c r="R76" s="16"/>
      <c r="S76" s="16"/>
      <c r="T76" s="16"/>
      <c r="U76" s="16"/>
      <c r="V76" s="16"/>
      <c r="W76" s="16"/>
      <c r="X76" s="16"/>
      <c r="Y76" s="1"/>
      <c r="Z76" s="120"/>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1:72" ht="15.75">
      <c r="A77" s="236" t="s">
        <v>102</v>
      </c>
      <c r="B77" s="237"/>
      <c r="C77" s="237"/>
      <c r="D77" s="237"/>
      <c r="E77" s="123" t="s">
        <v>87</v>
      </c>
      <c r="F77" s="128"/>
      <c r="G77" s="36">
        <v>200</v>
      </c>
      <c r="H77" s="48">
        <f t="shared" si="10"/>
        <v>0</v>
      </c>
      <c r="I77" s="59"/>
      <c r="J77" s="50"/>
      <c r="K77" s="51"/>
      <c r="L77" s="62"/>
      <c r="M77" s="16"/>
      <c r="N77" s="16"/>
      <c r="O77" s="16"/>
      <c r="P77" s="16"/>
      <c r="Q77" s="16"/>
      <c r="R77" s="16"/>
      <c r="S77" s="16"/>
      <c r="T77" s="16"/>
      <c r="U77" s="16"/>
      <c r="V77" s="16"/>
      <c r="W77" s="16"/>
      <c r="X77" s="16"/>
      <c r="Y77" s="1"/>
      <c r="Z77" s="120"/>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1:72" ht="15.75">
      <c r="A78" s="236" t="s">
        <v>103</v>
      </c>
      <c r="B78" s="237"/>
      <c r="C78" s="237"/>
      <c r="D78" s="237"/>
      <c r="E78" s="123" t="s">
        <v>87</v>
      </c>
      <c r="F78" s="128"/>
      <c r="G78" s="36">
        <v>1100</v>
      </c>
      <c r="H78" s="48">
        <f t="shared" si="10"/>
        <v>0</v>
      </c>
      <c r="I78" s="59"/>
      <c r="J78" s="50"/>
      <c r="K78" s="51"/>
      <c r="L78" s="62"/>
      <c r="M78" s="16"/>
      <c r="N78" s="16"/>
      <c r="O78" s="16"/>
      <c r="P78" s="16"/>
      <c r="Q78" s="16"/>
      <c r="R78" s="16"/>
      <c r="S78" s="16"/>
      <c r="T78" s="16"/>
      <c r="U78" s="16"/>
      <c r="V78" s="16"/>
      <c r="W78" s="16"/>
      <c r="X78" s="16"/>
      <c r="Y78" s="1"/>
      <c r="Z78" s="120"/>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1:72" ht="15.75">
      <c r="A79" s="236" t="s">
        <v>104</v>
      </c>
      <c r="B79" s="237"/>
      <c r="C79" s="237"/>
      <c r="D79" s="237"/>
      <c r="E79" s="123" t="s">
        <v>87</v>
      </c>
      <c r="F79" s="128"/>
      <c r="G79" s="36">
        <v>2200</v>
      </c>
      <c r="H79" s="48">
        <f t="shared" si="10"/>
        <v>0</v>
      </c>
      <c r="I79" s="59"/>
      <c r="J79" s="50"/>
      <c r="K79" s="51"/>
      <c r="L79" s="62"/>
      <c r="M79" s="16"/>
      <c r="N79" s="16"/>
      <c r="O79" s="16"/>
      <c r="P79" s="16"/>
      <c r="Q79" s="16"/>
      <c r="R79" s="16"/>
      <c r="S79" s="16"/>
      <c r="T79" s="16"/>
      <c r="U79" s="16"/>
      <c r="V79" s="16"/>
      <c r="W79" s="16"/>
      <c r="X79" s="16"/>
      <c r="Y79" s="1"/>
      <c r="Z79" s="120"/>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1:72" ht="15.75">
      <c r="A80" s="236" t="s">
        <v>105</v>
      </c>
      <c r="B80" s="237"/>
      <c r="C80" s="237"/>
      <c r="D80" s="237"/>
      <c r="E80" s="4" t="s">
        <v>87</v>
      </c>
      <c r="F80" s="128"/>
      <c r="G80" s="31">
        <v>1420</v>
      </c>
      <c r="H80" s="60">
        <f t="shared" si="10"/>
        <v>0</v>
      </c>
      <c r="I80" s="64"/>
      <c r="J80" s="50"/>
      <c r="K80" s="51"/>
      <c r="L80" s="62"/>
      <c r="M80" s="16"/>
      <c r="N80" s="16"/>
      <c r="O80" s="16"/>
      <c r="P80" s="16"/>
      <c r="Q80" s="16"/>
      <c r="R80" s="16"/>
      <c r="S80" s="16"/>
      <c r="T80" s="16"/>
      <c r="U80" s="16"/>
      <c r="V80" s="16"/>
      <c r="W80" s="16"/>
      <c r="X80" s="16"/>
      <c r="Y80" s="1"/>
      <c r="Z80" s="120"/>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1:72" ht="15.75">
      <c r="A81" s="236" t="s">
        <v>153</v>
      </c>
      <c r="B81" s="237"/>
      <c r="C81" s="237"/>
      <c r="D81" s="237"/>
      <c r="E81" s="4" t="s">
        <v>87</v>
      </c>
      <c r="F81" s="128"/>
      <c r="G81" s="31">
        <v>15200</v>
      </c>
      <c r="H81" s="60">
        <f t="shared" si="10"/>
        <v>0</v>
      </c>
      <c r="I81" s="166"/>
      <c r="J81" s="66"/>
      <c r="K81" s="67"/>
      <c r="L81" s="62"/>
      <c r="M81" s="16"/>
      <c r="N81" s="16"/>
      <c r="O81" s="16"/>
      <c r="P81" s="16"/>
      <c r="Q81" s="16"/>
      <c r="R81" s="16"/>
      <c r="S81" s="16"/>
      <c r="T81" s="16"/>
      <c r="U81" s="16"/>
      <c r="V81" s="16"/>
      <c r="W81" s="16"/>
      <c r="X81" s="16"/>
      <c r="Y81" s="1"/>
      <c r="Z81" s="120"/>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1:72" ht="15.75">
      <c r="A82" s="236" t="s">
        <v>155</v>
      </c>
      <c r="B82" s="237"/>
      <c r="C82" s="237"/>
      <c r="D82" s="237"/>
      <c r="E82" s="4" t="s">
        <v>87</v>
      </c>
      <c r="F82" s="128"/>
      <c r="G82" s="31">
        <v>5800</v>
      </c>
      <c r="H82" s="60">
        <f t="shared" si="10"/>
        <v>0</v>
      </c>
      <c r="I82" s="166"/>
      <c r="J82" s="66"/>
      <c r="K82" s="67"/>
      <c r="L82" s="62"/>
      <c r="M82" s="16"/>
      <c r="N82" s="16"/>
      <c r="O82" s="16"/>
      <c r="P82" s="16"/>
      <c r="Q82" s="16"/>
      <c r="R82" s="16"/>
      <c r="S82" s="16"/>
      <c r="T82" s="16"/>
      <c r="U82" s="16"/>
      <c r="V82" s="16"/>
      <c r="W82" s="16"/>
      <c r="X82" s="16"/>
      <c r="Y82" s="1"/>
      <c r="Z82" s="120"/>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1:72" ht="15.75">
      <c r="A83" s="236"/>
      <c r="B83" s="237"/>
      <c r="C83" s="237"/>
      <c r="D83" s="237"/>
      <c r="E83" s="4" t="s">
        <v>87</v>
      </c>
      <c r="F83" s="128"/>
      <c r="G83" s="31"/>
      <c r="H83" s="60">
        <f t="shared" si="10"/>
        <v>0</v>
      </c>
      <c r="I83" s="166"/>
      <c r="J83" s="66"/>
      <c r="K83" s="67"/>
      <c r="L83" s="62"/>
      <c r="M83" s="16"/>
      <c r="N83" s="16"/>
      <c r="O83" s="16"/>
      <c r="P83" s="16"/>
      <c r="Q83" s="16"/>
      <c r="R83" s="16"/>
      <c r="S83" s="16"/>
      <c r="T83" s="16"/>
      <c r="U83" s="16"/>
      <c r="V83" s="16"/>
      <c r="W83" s="16"/>
      <c r="X83" s="16"/>
      <c r="Y83" s="1"/>
      <c r="Z83" s="120"/>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ht="15.75">
      <c r="A84" s="236" t="s">
        <v>154</v>
      </c>
      <c r="B84" s="237"/>
      <c r="C84" s="237"/>
      <c r="D84" s="237"/>
      <c r="E84" s="4" t="s">
        <v>87</v>
      </c>
      <c r="F84" s="128"/>
      <c r="G84" s="31">
        <v>15000</v>
      </c>
      <c r="H84" s="60">
        <f t="shared" si="10"/>
        <v>0</v>
      </c>
      <c r="I84" s="166"/>
      <c r="J84" s="66"/>
      <c r="K84" s="67"/>
      <c r="L84" s="62"/>
      <c r="M84" s="16"/>
      <c r="N84" s="16"/>
      <c r="O84" s="16"/>
      <c r="P84" s="16"/>
      <c r="Q84" s="16"/>
      <c r="R84" s="16"/>
      <c r="S84" s="16"/>
      <c r="T84" s="16"/>
      <c r="U84" s="16"/>
      <c r="V84" s="16"/>
      <c r="W84" s="16"/>
      <c r="X84" s="16"/>
      <c r="Y84" s="1"/>
      <c r="Z84" s="120"/>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ht="16.5" thickBot="1">
      <c r="A85" s="236" t="s">
        <v>106</v>
      </c>
      <c r="B85" s="237"/>
      <c r="C85" s="237"/>
      <c r="D85" s="237"/>
      <c r="E85" s="123" t="s">
        <v>87</v>
      </c>
      <c r="F85" s="128">
        <v>1</v>
      </c>
      <c r="G85" s="36">
        <v>383.5</v>
      </c>
      <c r="H85" s="99">
        <f>(F85*G85)</f>
        <v>383.5</v>
      </c>
      <c r="I85" s="65"/>
      <c r="J85" s="66"/>
      <c r="K85" s="67"/>
      <c r="L85" s="62"/>
      <c r="M85" s="16"/>
      <c r="N85" s="16"/>
      <c r="O85" s="16"/>
      <c r="P85" s="16"/>
      <c r="Q85" s="16"/>
      <c r="R85" s="16"/>
      <c r="S85" s="16"/>
      <c r="T85" s="16"/>
      <c r="U85" s="16"/>
      <c r="V85" s="16"/>
      <c r="W85" s="16"/>
      <c r="X85" s="16"/>
      <c r="Y85" s="1"/>
      <c r="Z85" s="120"/>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ht="16.5" thickBot="1">
      <c r="A86" s="16"/>
      <c r="B86" s="16"/>
      <c r="C86" s="16"/>
      <c r="D86" s="16"/>
      <c r="E86" s="16"/>
      <c r="F86" s="18"/>
      <c r="G86" s="125" t="s">
        <v>107</v>
      </c>
      <c r="H86" s="110">
        <f>SUM(H62:H85)</f>
        <v>1043.5</v>
      </c>
      <c r="I86" s="68"/>
      <c r="J86" s="69"/>
      <c r="K86" s="70"/>
      <c r="L86" s="135"/>
      <c r="M86" s="7"/>
      <c r="N86" s="7"/>
      <c r="O86" s="16"/>
      <c r="P86" s="16"/>
      <c r="Q86" s="16"/>
      <c r="R86" s="16"/>
      <c r="S86" s="16"/>
      <c r="T86" s="16"/>
      <c r="U86" s="16"/>
      <c r="V86" s="16"/>
      <c r="W86" s="16"/>
      <c r="X86" s="16"/>
      <c r="Y86" s="1"/>
      <c r="Z86" s="120"/>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1:72" ht="15.75">
      <c r="A87" s="16"/>
      <c r="B87" s="16"/>
      <c r="C87" s="16"/>
      <c r="D87" s="16"/>
      <c r="E87" s="16"/>
      <c r="F87" s="7"/>
      <c r="G87" s="38"/>
      <c r="H87" s="22"/>
      <c r="I87" s="71"/>
      <c r="J87" s="18"/>
      <c r="K87" s="137"/>
      <c r="L87" s="136"/>
      <c r="M87" s="7"/>
      <c r="N87" s="7"/>
      <c r="O87" s="16"/>
      <c r="P87" s="16"/>
      <c r="Q87" s="16"/>
      <c r="R87" s="16"/>
      <c r="S87" s="16"/>
      <c r="T87" s="16"/>
      <c r="U87" s="16"/>
      <c r="V87" s="16"/>
      <c r="W87" s="16"/>
      <c r="X87" s="16"/>
      <c r="Y87" s="1"/>
      <c r="Z87" s="120"/>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1:72" ht="15.75">
      <c r="A88" s="16"/>
      <c r="B88" s="16"/>
      <c r="C88" s="16"/>
      <c r="D88" s="16"/>
      <c r="E88" s="138">
        <v>0</v>
      </c>
      <c r="F88" s="7"/>
      <c r="G88" s="38"/>
      <c r="H88" s="142">
        <f>+E88</f>
        <v>0</v>
      </c>
      <c r="I88" s="245" t="s">
        <v>130</v>
      </c>
      <c r="J88" s="230" t="s">
        <v>108</v>
      </c>
      <c r="K88" s="232"/>
      <c r="L88" s="16"/>
      <c r="M88" s="7"/>
      <c r="N88" s="233"/>
      <c r="O88" s="16"/>
      <c r="P88" s="16"/>
      <c r="Q88" s="16"/>
      <c r="R88" s="16"/>
      <c r="S88" s="16"/>
      <c r="T88" s="16"/>
      <c r="U88" s="16"/>
      <c r="V88" s="16"/>
      <c r="W88" s="16"/>
      <c r="X88" s="16"/>
      <c r="Y88" s="1"/>
      <c r="Z88" s="120"/>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1:72" ht="15.75">
      <c r="A89" s="16"/>
      <c r="B89" s="16"/>
      <c r="C89" s="16"/>
      <c r="D89" s="16"/>
      <c r="E89" s="16"/>
      <c r="F89" s="234" t="s">
        <v>109</v>
      </c>
      <c r="G89" s="235"/>
      <c r="H89" s="73">
        <f>H59+H86</f>
        <v>47297.63</v>
      </c>
      <c r="I89" s="246"/>
      <c r="J89" s="231"/>
      <c r="K89" s="232"/>
      <c r="L89" s="16"/>
      <c r="M89" s="7"/>
      <c r="N89" s="233"/>
      <c r="O89" s="16"/>
      <c r="P89" s="16"/>
      <c r="Q89" s="16"/>
      <c r="R89" s="16"/>
      <c r="S89" s="16"/>
      <c r="T89" s="16"/>
      <c r="U89" s="16"/>
      <c r="V89" s="16"/>
      <c r="W89" s="16"/>
      <c r="X89" s="16"/>
      <c r="Y89" s="1"/>
      <c r="Z89" s="120"/>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1:72" ht="15.75">
      <c r="A90" s="16"/>
      <c r="B90" s="16"/>
      <c r="C90" s="16"/>
      <c r="D90" s="16"/>
      <c r="E90" s="27"/>
      <c r="F90" s="74" t="s">
        <v>110</v>
      </c>
      <c r="G90" s="75">
        <v>0.25</v>
      </c>
      <c r="H90" s="116">
        <f>H89*G90</f>
        <v>11824.407499999999</v>
      </c>
      <c r="I90" s="115">
        <f>+M96</f>
        <v>-6528.9217349999972</v>
      </c>
      <c r="J90" s="117">
        <f>H90-M96</f>
        <v>18353.329234999997</v>
      </c>
      <c r="K90" s="9"/>
      <c r="L90" s="9"/>
      <c r="M90" s="9"/>
      <c r="N90" s="126" t="s">
        <v>132</v>
      </c>
      <c r="O90" s="126"/>
      <c r="P90" s="16"/>
      <c r="Q90" s="16"/>
      <c r="R90" s="16"/>
      <c r="S90" s="16"/>
      <c r="T90" s="16"/>
      <c r="U90" s="16"/>
      <c r="V90" s="16"/>
      <c r="W90" s="16"/>
      <c r="X90" s="16"/>
      <c r="Y90" s="1"/>
      <c r="Z90" s="120"/>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1:72" ht="15.75">
      <c r="A91" s="16"/>
      <c r="B91" s="16"/>
      <c r="C91" s="16"/>
      <c r="D91" s="16"/>
      <c r="E91" s="27"/>
      <c r="F91" s="77" t="s">
        <v>111</v>
      </c>
      <c r="G91" s="78"/>
      <c r="H91" s="13">
        <f>H89+H90</f>
        <v>59122.037499999999</v>
      </c>
      <c r="I91" s="20"/>
      <c r="J91" s="79"/>
      <c r="K91" s="22"/>
      <c r="L91" s="22"/>
      <c r="M91" s="7"/>
      <c r="N91" s="126"/>
      <c r="O91" s="126"/>
      <c r="P91" s="16"/>
      <c r="Q91" s="16"/>
      <c r="R91" s="16"/>
      <c r="S91" s="16"/>
      <c r="T91" s="16"/>
      <c r="U91" s="16"/>
      <c r="V91" s="16"/>
      <c r="W91" s="16"/>
      <c r="X91" s="16"/>
      <c r="Y91" s="1"/>
      <c r="Z91" s="120"/>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1:72" ht="15.75">
      <c r="A92" s="16"/>
      <c r="B92" s="16"/>
      <c r="C92" s="16"/>
      <c r="D92" s="16"/>
      <c r="E92" s="27"/>
      <c r="F92" s="124" t="s">
        <v>113</v>
      </c>
      <c r="G92" s="82">
        <v>0.06</v>
      </c>
      <c r="H92" s="13">
        <f>H91*G92</f>
        <v>3547.3222499999997</v>
      </c>
      <c r="I92" s="83"/>
      <c r="J92" s="80"/>
      <c r="K92" s="81" t="s">
        <v>112</v>
      </c>
      <c r="L92" s="111" t="s">
        <v>131</v>
      </c>
      <c r="M92" s="7"/>
      <c r="N92" s="135"/>
      <c r="O92" s="16"/>
      <c r="P92" s="16"/>
      <c r="Q92" s="16"/>
      <c r="R92" s="16"/>
      <c r="S92" s="16"/>
      <c r="T92" s="16"/>
      <c r="U92" s="16"/>
      <c r="V92" s="16"/>
      <c r="W92" s="16"/>
      <c r="X92" s="16"/>
      <c r="Y92" s="1"/>
      <c r="Z92" s="120"/>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ht="15.75">
      <c r="A93" s="16"/>
      <c r="B93" s="16"/>
      <c r="C93" s="16"/>
      <c r="D93" s="16"/>
      <c r="E93" s="27"/>
      <c r="F93" s="4" t="s">
        <v>115</v>
      </c>
      <c r="G93" s="77"/>
      <c r="H93" s="13">
        <f>H91+H92</f>
        <v>62669.359749999996</v>
      </c>
      <c r="I93" s="80"/>
      <c r="J93" s="80" t="s">
        <v>114</v>
      </c>
      <c r="K93" s="6">
        <f>+H17</f>
        <v>0</v>
      </c>
      <c r="L93" s="112"/>
      <c r="M93" s="135"/>
      <c r="N93" s="7"/>
      <c r="O93" s="16"/>
      <c r="P93" s="16"/>
      <c r="Q93" s="16"/>
      <c r="R93" s="16"/>
      <c r="S93" s="16"/>
      <c r="T93" s="16"/>
      <c r="U93" s="16"/>
      <c r="V93" s="16"/>
      <c r="W93" s="16"/>
      <c r="X93" s="16"/>
      <c r="Y93" s="1"/>
      <c r="Z93" s="120"/>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1:72" ht="15.75">
      <c r="A94" s="16"/>
      <c r="B94" s="16"/>
      <c r="C94" s="16"/>
      <c r="D94" s="16"/>
      <c r="E94" s="16"/>
      <c r="F94" s="124" t="s">
        <v>117</v>
      </c>
      <c r="G94" s="82">
        <v>0.2</v>
      </c>
      <c r="H94" s="13">
        <f>H93*G94</f>
        <v>12533.871950000001</v>
      </c>
      <c r="I94" s="80"/>
      <c r="J94" s="80" t="s">
        <v>116</v>
      </c>
      <c r="K94" s="6">
        <f>H44</f>
        <v>40953.549999999996</v>
      </c>
      <c r="L94" s="112"/>
      <c r="M94" s="135"/>
      <c r="N94" s="7"/>
      <c r="O94" s="16"/>
      <c r="P94" s="16"/>
      <c r="Q94" s="16"/>
      <c r="R94" s="16"/>
      <c r="S94" s="16"/>
      <c r="T94" s="16"/>
      <c r="U94" s="16"/>
      <c r="V94" s="16"/>
      <c r="W94" s="16"/>
      <c r="X94" s="16"/>
      <c r="Y94" s="1"/>
      <c r="Z94" s="120"/>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1:72" ht="15.75">
      <c r="A95" s="16"/>
      <c r="B95" s="16"/>
      <c r="C95" s="16"/>
      <c r="D95" s="16"/>
      <c r="E95" s="16"/>
      <c r="F95" s="124" t="s">
        <v>119</v>
      </c>
      <c r="G95" s="74"/>
      <c r="H95" s="85">
        <f>H93+H94</f>
        <v>75203.231700000004</v>
      </c>
      <c r="I95" s="13"/>
      <c r="J95" s="80" t="s">
        <v>118</v>
      </c>
      <c r="K95" s="6">
        <f>H59-H46</f>
        <v>43478.8822</v>
      </c>
      <c r="L95" s="112"/>
      <c r="M95" s="84" t="s">
        <v>127</v>
      </c>
      <c r="N95" s="7"/>
      <c r="O95" s="16"/>
      <c r="P95" s="16"/>
      <c r="Q95" s="16"/>
      <c r="R95" s="16"/>
      <c r="S95" s="16"/>
      <c r="T95" s="16"/>
      <c r="U95" s="16"/>
      <c r="V95" s="16"/>
      <c r="W95" s="16"/>
      <c r="X95" s="16"/>
      <c r="Y95" s="1"/>
      <c r="Z95" s="120"/>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1:72" ht="15.75">
      <c r="A96" s="16"/>
      <c r="B96" s="16"/>
      <c r="C96" s="16"/>
      <c r="D96" s="16"/>
      <c r="E96" s="16"/>
      <c r="F96" s="124" t="s">
        <v>125</v>
      </c>
      <c r="G96" s="87"/>
      <c r="H96" s="97">
        <f>'Mantenimiento completo  MAT'!H124</f>
        <v>61117.056000000004</v>
      </c>
      <c r="I96" s="88" t="s">
        <v>120</v>
      </c>
      <c r="J96" s="86" t="s">
        <v>56</v>
      </c>
      <c r="K96" s="6">
        <f>SUM(K93:K95)</f>
        <v>84432.432199999996</v>
      </c>
      <c r="L96" s="113">
        <f>H95-H94</f>
        <v>62669.359750000003</v>
      </c>
      <c r="M96" s="114">
        <f>+(L96-K96)*0.3</f>
        <v>-6528.9217349999972</v>
      </c>
      <c r="N96" s="7"/>
      <c r="O96" s="16"/>
      <c r="P96" s="16"/>
      <c r="Q96" s="16"/>
      <c r="R96" s="16"/>
      <c r="S96" s="16"/>
      <c r="T96" s="16"/>
      <c r="U96" s="16"/>
      <c r="V96" s="16"/>
      <c r="W96" s="16"/>
      <c r="X96" s="16"/>
      <c r="Y96" s="1"/>
      <c r="Z96" s="120"/>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1:72" ht="15.75">
      <c r="A97" s="16"/>
      <c r="B97" s="16" t="s">
        <v>121</v>
      </c>
      <c r="C97" s="16"/>
      <c r="D97" s="16"/>
      <c r="E97" s="16"/>
      <c r="F97" s="124" t="s">
        <v>126</v>
      </c>
      <c r="G97" s="90"/>
      <c r="H97" s="98">
        <f>H95+H96</f>
        <v>136320.28770000002</v>
      </c>
      <c r="I97" s="13"/>
      <c r="J97" s="89">
        <f>H95/H89</f>
        <v>1.59</v>
      </c>
      <c r="K97" s="7"/>
      <c r="L97" s="7"/>
      <c r="M97" s="23"/>
      <c r="N97" s="7"/>
      <c r="O97" s="16"/>
      <c r="P97" s="16"/>
      <c r="Q97" s="16"/>
      <c r="R97" s="16"/>
      <c r="S97" s="16"/>
      <c r="T97" s="16"/>
      <c r="U97" s="16"/>
      <c r="V97" s="16"/>
      <c r="W97" s="16"/>
      <c r="X97" s="16"/>
      <c r="Y97" s="1"/>
      <c r="Z97" s="120"/>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1:72" ht="15.75">
      <c r="A98" s="16"/>
      <c r="B98" s="139" t="s">
        <v>122</v>
      </c>
      <c r="C98" s="139" t="s">
        <v>123</v>
      </c>
      <c r="D98" s="140" t="s">
        <v>124</v>
      </c>
      <c r="E98" s="132"/>
      <c r="F98" s="7"/>
      <c r="G98" s="92"/>
      <c r="H98" s="9"/>
      <c r="I98" s="7"/>
      <c r="J98" s="7"/>
      <c r="K98" s="7"/>
      <c r="L98" s="7"/>
      <c r="M98" s="9"/>
      <c r="N98" s="91"/>
      <c r="O98" s="16"/>
      <c r="P98" s="16"/>
      <c r="Q98" s="16"/>
      <c r="R98" s="16"/>
      <c r="S98" s="16"/>
      <c r="T98" s="16"/>
      <c r="U98" s="16"/>
      <c r="V98" s="16"/>
      <c r="W98" s="16"/>
      <c r="X98" s="16"/>
      <c r="Y98" s="1"/>
      <c r="Z98" s="120"/>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1:72" ht="15.75">
      <c r="A99" s="16"/>
      <c r="B99" s="141">
        <v>0.27500000000000002</v>
      </c>
      <c r="C99" s="141">
        <v>0.05</v>
      </c>
      <c r="D99" s="141">
        <f>B99+C99</f>
        <v>0.32500000000000001</v>
      </c>
      <c r="E99" s="16"/>
      <c r="F99" s="92"/>
      <c r="G99" s="93"/>
      <c r="H99" s="9"/>
      <c r="I99" s="7"/>
      <c r="J99" s="7"/>
      <c r="K99" s="7"/>
      <c r="L99" s="7"/>
      <c r="M99" s="9"/>
      <c r="N99" s="7"/>
      <c r="O99" s="16"/>
      <c r="P99" s="16"/>
      <c r="Q99" s="16"/>
      <c r="R99" s="16"/>
      <c r="S99" s="16"/>
      <c r="T99" s="16"/>
      <c r="U99" s="16"/>
      <c r="V99" s="16"/>
      <c r="W99" s="16"/>
      <c r="X99" s="16"/>
      <c r="Y99" s="1"/>
      <c r="Z99" s="120"/>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1:72" ht="15.75">
      <c r="A100" s="16"/>
      <c r="B100" s="16"/>
      <c r="C100" s="16"/>
      <c r="D100" s="16"/>
      <c r="E100" s="16"/>
      <c r="F100" s="23"/>
      <c r="G100" s="94"/>
      <c r="H100" s="93"/>
      <c r="I100" s="27"/>
      <c r="J100" s="7"/>
      <c r="K100" s="7"/>
      <c r="L100" s="7"/>
      <c r="M100" s="7"/>
      <c r="N100" s="7"/>
      <c r="O100" s="16"/>
      <c r="P100" s="16"/>
      <c r="Q100" s="16"/>
      <c r="R100" s="16"/>
      <c r="S100" s="16"/>
      <c r="T100" s="16"/>
      <c r="U100" s="16"/>
      <c r="V100" s="16"/>
      <c r="W100" s="16"/>
      <c r="X100" s="16"/>
      <c r="Y100" s="1"/>
      <c r="Z100" s="120"/>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5.75">
      <c r="A101" s="1"/>
      <c r="B101" s="1"/>
      <c r="C101" s="1"/>
      <c r="D101" s="1"/>
      <c r="E101" s="1"/>
      <c r="F101" s="23"/>
      <c r="G101" s="94"/>
      <c r="H101" s="93"/>
      <c r="I101" s="95"/>
      <c r="J101" s="18"/>
      <c r="K101" s="18"/>
      <c r="L101" s="18"/>
      <c r="M101" s="18"/>
      <c r="N101" s="18"/>
      <c r="O101" s="1"/>
      <c r="P101" s="1"/>
      <c r="Q101" s="1"/>
      <c r="R101" s="1"/>
      <c r="S101" s="1"/>
      <c r="T101" s="1"/>
      <c r="U101" s="1"/>
      <c r="V101" s="1"/>
      <c r="W101" s="1"/>
      <c r="X101" s="1"/>
      <c r="Y101" s="1"/>
      <c r="Z101" s="120"/>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5.75">
      <c r="A102" s="1"/>
      <c r="B102" s="1"/>
      <c r="C102" s="1"/>
      <c r="D102" s="1"/>
      <c r="E102" s="1"/>
      <c r="F102" s="23"/>
      <c r="G102" s="76"/>
      <c r="H102" s="76"/>
      <c r="I102" s="18"/>
      <c r="J102" s="18"/>
      <c r="K102" s="18"/>
      <c r="L102" s="18"/>
      <c r="M102" s="18"/>
      <c r="N102" s="18"/>
      <c r="O102" s="1"/>
      <c r="P102" s="1"/>
      <c r="Q102" s="1"/>
      <c r="R102" s="1"/>
      <c r="S102" s="1"/>
      <c r="T102" s="1"/>
      <c r="U102" s="1"/>
      <c r="V102" s="1"/>
      <c r="W102" s="1"/>
      <c r="X102" s="1"/>
      <c r="Y102" s="1"/>
      <c r="Z102" s="120"/>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5.75">
      <c r="A103" s="1"/>
      <c r="B103" s="1"/>
      <c r="C103" s="1"/>
      <c r="D103" s="1"/>
      <c r="E103" s="1"/>
      <c r="F103" s="23"/>
      <c r="G103" s="5"/>
      <c r="H103" s="1"/>
      <c r="I103" s="1"/>
      <c r="J103" s="18"/>
      <c r="K103" s="18"/>
      <c r="L103" s="18"/>
      <c r="M103" s="18"/>
      <c r="N103" s="18"/>
      <c r="O103" s="1"/>
      <c r="P103" s="1"/>
      <c r="Q103" s="1"/>
      <c r="R103" s="1"/>
      <c r="S103" s="1"/>
      <c r="T103" s="1"/>
      <c r="U103" s="1"/>
      <c r="V103" s="1"/>
      <c r="W103" s="1"/>
      <c r="X103" s="1"/>
      <c r="Y103" s="1"/>
      <c r="Z103" s="120"/>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5.75">
      <c r="A104" s="1"/>
      <c r="B104" s="1"/>
      <c r="C104" s="1"/>
      <c r="D104" s="1"/>
      <c r="E104" s="1"/>
      <c r="F104" s="1"/>
      <c r="G104" s="18"/>
      <c r="H104" s="41"/>
      <c r="I104" s="1"/>
      <c r="J104" s="1"/>
      <c r="K104" s="1"/>
      <c r="L104" s="1"/>
      <c r="M104" s="1"/>
      <c r="N104" s="1"/>
      <c r="O104" s="1"/>
      <c r="P104" s="1"/>
      <c r="Q104" s="1"/>
      <c r="R104" s="1"/>
      <c r="S104" s="1"/>
      <c r="T104" s="1"/>
      <c r="U104" s="1"/>
      <c r="V104" s="1"/>
      <c r="W104" s="1"/>
      <c r="X104" s="1"/>
      <c r="Y104" s="1"/>
      <c r="Z104" s="120"/>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5.75">
      <c r="A105" s="1"/>
      <c r="B105" s="1"/>
      <c r="C105" s="96"/>
      <c r="D105" s="1"/>
      <c r="E105" s="1"/>
      <c r="F105" s="1"/>
      <c r="G105" s="1"/>
      <c r="H105" s="1"/>
      <c r="I105" s="1"/>
      <c r="J105" s="1"/>
      <c r="K105" s="1"/>
      <c r="L105" s="1"/>
      <c r="M105" s="1"/>
      <c r="N105" s="1"/>
      <c r="O105" s="1"/>
      <c r="P105" s="1"/>
      <c r="Q105" s="1"/>
      <c r="R105" s="1"/>
      <c r="S105" s="1"/>
      <c r="T105" s="1"/>
      <c r="U105" s="1"/>
      <c r="V105" s="1"/>
      <c r="W105" s="1"/>
      <c r="X105" s="1"/>
      <c r="Y105" s="1"/>
      <c r="Z105" s="120"/>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5.75">
      <c r="A106" s="1"/>
      <c r="B106" s="1"/>
      <c r="C106" s="96"/>
      <c r="D106" s="1"/>
      <c r="E106" s="1"/>
      <c r="F106" s="1"/>
      <c r="G106" s="18"/>
      <c r="H106" s="41"/>
      <c r="I106" s="1"/>
      <c r="J106" s="1"/>
      <c r="K106" s="1"/>
      <c r="L106" s="1"/>
      <c r="M106" s="1"/>
      <c r="N106" s="1"/>
      <c r="O106" s="1"/>
      <c r="P106" s="1"/>
      <c r="Q106" s="1"/>
      <c r="R106" s="1"/>
      <c r="S106" s="1"/>
      <c r="T106" s="1"/>
      <c r="U106" s="1"/>
      <c r="V106" s="1"/>
      <c r="W106" s="1"/>
      <c r="X106" s="1"/>
      <c r="Y106" s="1"/>
      <c r="Z106" s="120"/>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row>
    <row r="107" spans="1:72" ht="15.75">
      <c r="A107" s="1"/>
      <c r="B107" s="1"/>
      <c r="C107" s="96"/>
      <c r="D107" s="1"/>
      <c r="E107" s="1"/>
      <c r="F107" s="1"/>
      <c r="G107" s="1"/>
      <c r="H107" s="1"/>
      <c r="I107" s="1"/>
      <c r="J107" s="1"/>
      <c r="K107" s="1"/>
      <c r="L107" s="1"/>
      <c r="M107" s="1"/>
      <c r="N107" s="1"/>
      <c r="O107" s="1"/>
      <c r="P107" s="1"/>
      <c r="Q107" s="1"/>
      <c r="R107" s="1"/>
      <c r="S107" s="1"/>
      <c r="T107" s="1"/>
      <c r="U107" s="1"/>
      <c r="V107" s="1"/>
      <c r="W107" s="1"/>
      <c r="X107" s="1"/>
      <c r="Y107" s="1"/>
      <c r="Z107" s="120"/>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5.75">
      <c r="A108" s="1"/>
      <c r="B108" s="1"/>
      <c r="C108" s="96"/>
      <c r="D108" s="1"/>
      <c r="E108" s="1"/>
      <c r="F108" s="1"/>
      <c r="G108" s="1"/>
      <c r="H108" s="1"/>
      <c r="I108" s="1"/>
      <c r="J108" s="1"/>
      <c r="K108" s="1"/>
      <c r="L108" s="1"/>
      <c r="M108" s="1"/>
      <c r="N108" s="1"/>
      <c r="O108" s="1"/>
      <c r="P108" s="1"/>
      <c r="Q108" s="1"/>
      <c r="R108" s="1"/>
      <c r="S108" s="1"/>
      <c r="T108" s="1"/>
      <c r="U108" s="1"/>
      <c r="V108" s="1"/>
      <c r="W108" s="1"/>
      <c r="X108" s="1"/>
      <c r="Y108" s="1"/>
      <c r="Z108" s="120"/>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5.75">
      <c r="A109" s="1"/>
      <c r="B109" s="1"/>
      <c r="C109" s="40"/>
      <c r="D109" s="96"/>
      <c r="E109" s="96"/>
      <c r="F109" s="1"/>
      <c r="G109" s="1"/>
      <c r="H109" s="1"/>
      <c r="I109" s="1"/>
      <c r="J109" s="1"/>
      <c r="K109" s="1"/>
      <c r="L109" s="1"/>
      <c r="M109" s="1"/>
      <c r="N109" s="1"/>
      <c r="O109" s="1"/>
      <c r="P109" s="1"/>
      <c r="Q109" s="1"/>
      <c r="R109" s="1"/>
      <c r="S109" s="1"/>
      <c r="T109" s="1"/>
      <c r="U109" s="1"/>
      <c r="V109" s="1"/>
      <c r="W109" s="1"/>
      <c r="X109" s="1"/>
      <c r="Y109" s="1"/>
      <c r="Z109" s="120"/>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5.75">
      <c r="A110" s="1"/>
      <c r="B110" s="96"/>
      <c r="C110" s="1"/>
      <c r="D110" s="1"/>
      <c r="E110" s="1"/>
      <c r="F110" s="1"/>
      <c r="G110" s="1"/>
      <c r="H110" s="1"/>
      <c r="I110" s="1"/>
      <c r="J110" s="1"/>
      <c r="K110" s="1"/>
      <c r="L110" s="1"/>
      <c r="M110" s="1"/>
      <c r="N110" s="1"/>
      <c r="O110" s="1"/>
      <c r="P110" s="1"/>
      <c r="Q110" s="1"/>
      <c r="R110" s="1"/>
      <c r="S110" s="1"/>
      <c r="T110" s="1"/>
      <c r="U110" s="1"/>
      <c r="V110" s="1"/>
      <c r="W110" s="1"/>
      <c r="X110" s="1"/>
      <c r="Y110" s="1"/>
      <c r="Z110" s="120"/>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5.75">
      <c r="A111" s="1"/>
      <c r="B111" s="96"/>
      <c r="C111" s="1"/>
      <c r="D111" s="1"/>
      <c r="E111" s="1"/>
      <c r="F111" s="1"/>
      <c r="G111" s="1"/>
      <c r="H111" s="1"/>
      <c r="I111" s="1"/>
      <c r="J111" s="1"/>
      <c r="K111" s="1"/>
      <c r="L111" s="1"/>
      <c r="M111" s="1"/>
      <c r="N111" s="1"/>
      <c r="O111" s="1"/>
      <c r="P111" s="1"/>
      <c r="Q111" s="1"/>
      <c r="R111" s="1"/>
      <c r="S111" s="1"/>
      <c r="T111" s="1"/>
      <c r="U111" s="1"/>
      <c r="V111" s="1"/>
      <c r="W111" s="1"/>
      <c r="X111" s="1"/>
      <c r="Y111" s="1"/>
      <c r="Z111" s="120"/>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5.75">
      <c r="A112" s="1"/>
      <c r="B112" s="96"/>
      <c r="C112" s="96"/>
      <c r="D112" s="96"/>
      <c r="E112" s="96"/>
      <c r="F112" s="1"/>
      <c r="G112" s="1"/>
      <c r="H112" s="1"/>
      <c r="I112" s="1"/>
      <c r="J112" s="1"/>
      <c r="K112" s="1"/>
      <c r="L112" s="1"/>
      <c r="M112" s="1"/>
      <c r="N112" s="1"/>
      <c r="O112" s="1"/>
      <c r="P112" s="1"/>
      <c r="Q112" s="1"/>
      <c r="R112" s="1"/>
      <c r="S112" s="1"/>
      <c r="T112" s="1"/>
      <c r="U112" s="1"/>
      <c r="V112" s="1"/>
      <c r="W112" s="1"/>
      <c r="X112" s="1"/>
      <c r="Y112" s="1"/>
      <c r="Z112" s="120"/>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5.75">
      <c r="A113" s="1"/>
      <c r="B113" s="1"/>
      <c r="C113" s="1"/>
      <c r="D113" s="1"/>
      <c r="E113" s="1"/>
      <c r="F113" s="96"/>
      <c r="G113" s="72"/>
      <c r="H113" s="1"/>
      <c r="I113" s="1"/>
      <c r="J113" s="1"/>
      <c r="K113" s="1"/>
      <c r="L113" s="1"/>
      <c r="M113" s="1"/>
      <c r="N113" s="1"/>
      <c r="O113" s="1"/>
      <c r="P113" s="1"/>
      <c r="Q113" s="1"/>
      <c r="R113" s="1"/>
      <c r="S113" s="1"/>
      <c r="T113" s="1"/>
      <c r="U113" s="1"/>
      <c r="V113" s="1"/>
      <c r="W113" s="1"/>
      <c r="X113" s="1"/>
      <c r="Y113" s="1"/>
      <c r="Z113" s="120"/>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5.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20"/>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5.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20"/>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5.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20"/>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5.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20"/>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5.75">
      <c r="A118" s="1"/>
      <c r="B118" s="1"/>
      <c r="C118" s="1"/>
      <c r="D118" s="1"/>
      <c r="E118" s="1"/>
      <c r="F118" s="1"/>
      <c r="G118" s="1"/>
      <c r="H118" s="1"/>
      <c r="I118" s="1"/>
      <c r="J118" s="1"/>
      <c r="K118" s="1"/>
      <c r="L118" s="1"/>
      <c r="O118" s="1"/>
      <c r="P118" s="1"/>
      <c r="Q118" s="1"/>
      <c r="R118" s="1"/>
      <c r="S118" s="1"/>
      <c r="T118" s="1"/>
      <c r="U118" s="1"/>
      <c r="V118" s="1"/>
      <c r="W118" s="1"/>
      <c r="X118" s="1"/>
      <c r="Y118" s="1"/>
      <c r="Z118" s="120"/>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5.75">
      <c r="F119" s="1"/>
      <c r="G119" s="1"/>
      <c r="H119" s="1"/>
      <c r="I119" s="1"/>
      <c r="J119" s="1"/>
      <c r="K119" s="1"/>
      <c r="L119" s="1"/>
      <c r="O119" s="1"/>
      <c r="P119" s="1"/>
      <c r="Q119" s="1"/>
      <c r="R119" s="1"/>
      <c r="S119" s="1"/>
      <c r="T119" s="1"/>
      <c r="U119" s="1"/>
      <c r="V119" s="1"/>
      <c r="W119" s="1"/>
      <c r="X119" s="1"/>
      <c r="Y119" s="1"/>
      <c r="Z119" s="12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5.75">
      <c r="J120" s="1"/>
      <c r="K120" s="1"/>
      <c r="L120" s="1"/>
      <c r="M120" s="1"/>
      <c r="N120" s="1"/>
      <c r="O120" s="1"/>
      <c r="P120" s="1"/>
      <c r="Q120" s="1"/>
      <c r="R120" s="1"/>
      <c r="S120" s="1"/>
      <c r="T120" s="1"/>
      <c r="U120" s="1"/>
      <c r="V120" s="1"/>
      <c r="W120" s="1"/>
      <c r="X120" s="1"/>
      <c r="Y120" s="1"/>
      <c r="Z120" s="12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sheetData>
  <mergeCells count="78">
    <mergeCell ref="A15:D15"/>
    <mergeCell ref="A1:H1"/>
    <mergeCell ref="A2:H2"/>
    <mergeCell ref="B5:J5"/>
    <mergeCell ref="A8:D8"/>
    <mergeCell ref="J8:M8"/>
    <mergeCell ref="A9:D9"/>
    <mergeCell ref="A10:D10"/>
    <mergeCell ref="A11:D11"/>
    <mergeCell ref="A12:D12"/>
    <mergeCell ref="A13:D13"/>
    <mergeCell ref="A14:D14"/>
    <mergeCell ref="A28:D28"/>
    <mergeCell ref="A16:D16"/>
    <mergeCell ref="O19:U19"/>
    <mergeCell ref="V19:X19"/>
    <mergeCell ref="A20:D20"/>
    <mergeCell ref="A21:D21"/>
    <mergeCell ref="A22:D22"/>
    <mergeCell ref="A23:D23"/>
    <mergeCell ref="A24:D24"/>
    <mergeCell ref="A25:D25"/>
    <mergeCell ref="A26:D26"/>
    <mergeCell ref="A27:D27"/>
    <mergeCell ref="A41:D41"/>
    <mergeCell ref="A29:D29"/>
    <mergeCell ref="A30:D30"/>
    <mergeCell ref="A31:D31"/>
    <mergeCell ref="A32:D32"/>
    <mergeCell ref="A33:D33"/>
    <mergeCell ref="A34:D34"/>
    <mergeCell ref="A35:D35"/>
    <mergeCell ref="A36:D36"/>
    <mergeCell ref="A38:D38"/>
    <mergeCell ref="A39:D39"/>
    <mergeCell ref="A40:D40"/>
    <mergeCell ref="A57:D57"/>
    <mergeCell ref="A42:D42"/>
    <mergeCell ref="A43:D43"/>
    <mergeCell ref="A46:D46"/>
    <mergeCell ref="A49:D49"/>
    <mergeCell ref="A50:D50"/>
    <mergeCell ref="A51:D51"/>
    <mergeCell ref="A52:D52"/>
    <mergeCell ref="A53:D53"/>
    <mergeCell ref="A54:D54"/>
    <mergeCell ref="A55:D55"/>
    <mergeCell ref="A56:D56"/>
    <mergeCell ref="A72:D72"/>
    <mergeCell ref="A61:D61"/>
    <mergeCell ref="A62:D62"/>
    <mergeCell ref="A63:D63"/>
    <mergeCell ref="A64:D64"/>
    <mergeCell ref="A65:D65"/>
    <mergeCell ref="A66:D66"/>
    <mergeCell ref="A67:D67"/>
    <mergeCell ref="A68:D68"/>
    <mergeCell ref="A69:D69"/>
    <mergeCell ref="A70:D70"/>
    <mergeCell ref="A71:D71"/>
    <mergeCell ref="A84:D84"/>
    <mergeCell ref="A73:D73"/>
    <mergeCell ref="A74:D74"/>
    <mergeCell ref="A75:D75"/>
    <mergeCell ref="A76:D76"/>
    <mergeCell ref="A77:D77"/>
    <mergeCell ref="A78:D78"/>
    <mergeCell ref="A79:D79"/>
    <mergeCell ref="A80:D80"/>
    <mergeCell ref="A81:D81"/>
    <mergeCell ref="A82:D82"/>
    <mergeCell ref="A83:D83"/>
    <mergeCell ref="A85:D85"/>
    <mergeCell ref="I88:I89"/>
    <mergeCell ref="J88:J89"/>
    <mergeCell ref="K88:K89"/>
    <mergeCell ref="N88:N89"/>
    <mergeCell ref="F89:G89"/>
  </mergeCells>
  <pageMargins left="0.7" right="0.7" top="0.75" bottom="0.75" header="0.3" footer="0.3"/>
  <pageSetup paperSize="9" scale="29" fitToWidth="0" orientation="landscape" horizontalDpi="300" verticalDpi="300" r:id="rId1"/>
  <rowBreaks count="1" manualBreakCount="1">
    <brk id="99"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47</vt:i4>
      </vt:variant>
      <vt:variant>
        <vt:lpstr>Rangos con nombre</vt:lpstr>
      </vt:variant>
      <vt:variant>
        <vt:i4>47</vt:i4>
      </vt:variant>
    </vt:vector>
  </HeadingPairs>
  <TitlesOfParts>
    <vt:vector size="94" baseType="lpstr">
      <vt:lpstr>Cotizacion</vt:lpstr>
      <vt:lpstr>Mantenimiento completo  MAT</vt:lpstr>
      <vt:lpstr>Mantenimiento completo  M0</vt:lpstr>
      <vt:lpstr>MAT (1)</vt:lpstr>
      <vt:lpstr>M0 (1)</vt:lpstr>
      <vt:lpstr>MAT (2)</vt:lpstr>
      <vt:lpstr>M0 (2)</vt:lpstr>
      <vt:lpstr>MAT (3)</vt:lpstr>
      <vt:lpstr>M0  (3)</vt:lpstr>
      <vt:lpstr>MAT (4)</vt:lpstr>
      <vt:lpstr>M0  (4)</vt:lpstr>
      <vt:lpstr>MAT (5)</vt:lpstr>
      <vt:lpstr>M0  (5)</vt:lpstr>
      <vt:lpstr>MAT (6)</vt:lpstr>
      <vt:lpstr>M0  (6)</vt:lpstr>
      <vt:lpstr>MAT (7)</vt:lpstr>
      <vt:lpstr>M0  (7)</vt:lpstr>
      <vt:lpstr>MAT (8)</vt:lpstr>
      <vt:lpstr>M0  (8)</vt:lpstr>
      <vt:lpstr>MAT (9)</vt:lpstr>
      <vt:lpstr>M0  (9)</vt:lpstr>
      <vt:lpstr>MAT (10)</vt:lpstr>
      <vt:lpstr>M0  (10)</vt:lpstr>
      <vt:lpstr>MAT (11)</vt:lpstr>
      <vt:lpstr>M0  (11)</vt:lpstr>
      <vt:lpstr>MAT (12)</vt:lpstr>
      <vt:lpstr>M0  (12)</vt:lpstr>
      <vt:lpstr>MAT (13)</vt:lpstr>
      <vt:lpstr>M0  (13)</vt:lpstr>
      <vt:lpstr>MAT (14)</vt:lpstr>
      <vt:lpstr>M0  (14)</vt:lpstr>
      <vt:lpstr>MAT (15)</vt:lpstr>
      <vt:lpstr>M0  (15)</vt:lpstr>
      <vt:lpstr>MAT (16)</vt:lpstr>
      <vt:lpstr>M0  (16)</vt:lpstr>
      <vt:lpstr>MAT (17)</vt:lpstr>
      <vt:lpstr>M0  (17)</vt:lpstr>
      <vt:lpstr>MAT (18)</vt:lpstr>
      <vt:lpstr>M0  (18)</vt:lpstr>
      <vt:lpstr>MAT (19)</vt:lpstr>
      <vt:lpstr>M0  (19)</vt:lpstr>
      <vt:lpstr>MAT (20)</vt:lpstr>
      <vt:lpstr>M0  (20)</vt:lpstr>
      <vt:lpstr>MAT (21)</vt:lpstr>
      <vt:lpstr>M0  (21)</vt:lpstr>
      <vt:lpstr>MAT (22)</vt:lpstr>
      <vt:lpstr>M0  (22)</vt:lpstr>
      <vt:lpstr>Cotizacion!Área_de_impresión</vt:lpstr>
      <vt:lpstr>'M0  (10)'!Área_de_impresión</vt:lpstr>
      <vt:lpstr>'M0  (11)'!Área_de_impresión</vt:lpstr>
      <vt:lpstr>'M0  (12)'!Área_de_impresión</vt:lpstr>
      <vt:lpstr>'M0  (13)'!Área_de_impresión</vt:lpstr>
      <vt:lpstr>'M0  (14)'!Área_de_impresión</vt:lpstr>
      <vt:lpstr>'M0  (15)'!Área_de_impresión</vt:lpstr>
      <vt:lpstr>'M0  (16)'!Área_de_impresión</vt:lpstr>
      <vt:lpstr>'M0  (17)'!Área_de_impresión</vt:lpstr>
      <vt:lpstr>'M0  (18)'!Área_de_impresión</vt:lpstr>
      <vt:lpstr>'M0  (19)'!Área_de_impresión</vt:lpstr>
      <vt:lpstr>'M0  (20)'!Área_de_impresión</vt:lpstr>
      <vt:lpstr>'M0  (21)'!Área_de_impresión</vt:lpstr>
      <vt:lpstr>'M0  (22)'!Área_de_impresión</vt:lpstr>
      <vt:lpstr>'M0  (3)'!Área_de_impresión</vt:lpstr>
      <vt:lpstr>'M0  (4)'!Área_de_impresión</vt:lpstr>
      <vt:lpstr>'M0  (5)'!Área_de_impresión</vt:lpstr>
      <vt:lpstr>'M0  (6)'!Área_de_impresión</vt:lpstr>
      <vt:lpstr>'M0  (7)'!Área_de_impresión</vt:lpstr>
      <vt:lpstr>'M0  (8)'!Área_de_impresión</vt:lpstr>
      <vt:lpstr>'M0  (9)'!Área_de_impresión</vt:lpstr>
      <vt:lpstr>'M0 (1)'!Área_de_impresión</vt:lpstr>
      <vt:lpstr>'M0 (2)'!Área_de_impresión</vt:lpstr>
      <vt:lpstr>'Mantenimiento completo  M0'!Área_de_impresión</vt:lpstr>
      <vt:lpstr>'Mantenimiento completo  MAT'!Área_de_impresión</vt:lpstr>
      <vt:lpstr>'MAT (1)'!Área_de_impresión</vt:lpstr>
      <vt:lpstr>'MAT (10)'!Área_de_impresión</vt:lpstr>
      <vt:lpstr>'MAT (11)'!Área_de_impresión</vt:lpstr>
      <vt:lpstr>'MAT (12)'!Área_de_impresión</vt:lpstr>
      <vt:lpstr>'MAT (13)'!Área_de_impresión</vt:lpstr>
      <vt:lpstr>'MAT (14)'!Área_de_impresión</vt:lpstr>
      <vt:lpstr>'MAT (15)'!Área_de_impresión</vt:lpstr>
      <vt:lpstr>'MAT (16)'!Área_de_impresión</vt:lpstr>
      <vt:lpstr>'MAT (17)'!Área_de_impresión</vt:lpstr>
      <vt:lpstr>'MAT (18)'!Área_de_impresión</vt:lpstr>
      <vt:lpstr>'MAT (19)'!Área_de_impresión</vt:lpstr>
      <vt:lpstr>'MAT (2)'!Área_de_impresión</vt:lpstr>
      <vt:lpstr>'MAT (20)'!Área_de_impresión</vt:lpstr>
      <vt:lpstr>'MAT (21)'!Área_de_impresión</vt:lpstr>
      <vt:lpstr>'MAT (22)'!Área_de_impresión</vt:lpstr>
      <vt:lpstr>'MAT (3)'!Área_de_impresión</vt:lpstr>
      <vt:lpstr>'MAT (4)'!Área_de_impresión</vt:lpstr>
      <vt:lpstr>'MAT (5)'!Área_de_impresión</vt:lpstr>
      <vt:lpstr>'MAT (6)'!Área_de_impresión</vt:lpstr>
      <vt:lpstr>'MAT (7)'!Área_de_impresión</vt:lpstr>
      <vt:lpstr>'MAT (8)'!Área_de_impresión</vt:lpstr>
      <vt:lpstr>'MAT (9)'!Área_de_impresión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Hector Vargas</dc:creator>
  <cp:lastModifiedBy>IMMEE Energia .</cp:lastModifiedBy>
  <cp:lastPrinted>2025-02-07T16:37:21Z</cp:lastPrinted>
  <dcterms:created xsi:type="dcterms:W3CDTF">2020-02-06T17:11:26Z</dcterms:created>
  <dcterms:modified xsi:type="dcterms:W3CDTF">2025-02-09T00:49:57Z</dcterms:modified>
</cp:coreProperties>
</file>