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ERGIO MORALES\Documents\PROYECTO BASURA 0 FASE II\EJECUCION\2025\COMPONENTE 1\NDC Residuos\"/>
    </mc:Choice>
  </mc:AlternateContent>
  <xr:revisionPtr revIDLastSave="0" documentId="13_ncr:1_{400663DD-89C4-4C86-9F92-94EA48AF8961}" xr6:coauthVersionLast="47" xr6:coauthVersionMax="47" xr10:uidLastSave="{00000000-0000-0000-0000-000000000000}"/>
  <bookViews>
    <workbookView xWindow="-108" yWindow="-108" windowWidth="23256" windowHeight="13896" firstSheet="6" activeTab="9" xr2:uid="{8E68B620-A774-48AB-908E-1B852EB52BB4}"/>
  </bookViews>
  <sheets>
    <sheet name="BOLIVIA ESC. 1" sheetId="20" r:id="rId1"/>
    <sheet name="BOLIVIA ESC. 0" sheetId="6" r:id="rId2"/>
    <sheet name="programas escenario 1" sheetId="21" r:id="rId3"/>
    <sheet name="SISGP" sheetId="19" r:id="rId4"/>
    <sheet name="PIB" sheetId="18" r:id="rId5"/>
    <sheet name="POB 2012 - 2022" sheetId="17" r:id="rId6"/>
    <sheet name="PPC DIAG NAC. 2022" sheetId="15" r:id="rId7"/>
    <sheet name="POB CENSO 2024" sheetId="16" r:id="rId8"/>
    <sheet name="FUENTE BIBLIO. COMP. RS" sheetId="2" r:id="rId9"/>
    <sheet name="EDAD RELLENOS" sheetId="22" r:id="rId10"/>
  </sheets>
  <externalReferences>
    <externalReference r:id="rId11"/>
  </externalReferences>
  <definedNames>
    <definedName name="_xlnm._FilterDatabase" localSheetId="3" hidden="1">SISGP!$A$1:$AE$561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0" i="21" l="1"/>
  <c r="M50" i="21"/>
  <c r="L50" i="21"/>
  <c r="K50" i="21"/>
  <c r="L51" i="21" s="1"/>
  <c r="L52" i="21" s="1"/>
  <c r="L53" i="21" s="1"/>
  <c r="L54" i="21" s="1"/>
  <c r="J50" i="21"/>
  <c r="J51" i="21" s="1"/>
  <c r="J53" i="21" s="1"/>
  <c r="J54" i="21" s="1"/>
  <c r="O50" i="21"/>
  <c r="I50" i="21"/>
  <c r="I53" i="21" s="1"/>
  <c r="I54" i="21" s="1"/>
  <c r="D22" i="21" l="1"/>
  <c r="F36" i="21"/>
  <c r="G36" i="21" s="1"/>
  <c r="F35" i="21"/>
  <c r="G35" i="21" s="1"/>
  <c r="F27" i="21"/>
  <c r="F28" i="21"/>
  <c r="F29" i="21"/>
  <c r="F30" i="21"/>
  <c r="F31" i="21"/>
  <c r="F25" i="21"/>
  <c r="E32" i="21"/>
  <c r="D32" i="21"/>
  <c r="F22" i="21"/>
  <c r="G22" i="21" s="1"/>
  <c r="H22" i="21" s="1"/>
  <c r="F32" i="21" l="1"/>
  <c r="F34" i="21" s="1"/>
  <c r="G34" i="21" s="1"/>
  <c r="G55" i="20" l="1"/>
  <c r="D55" i="20"/>
  <c r="D56" i="20" s="1"/>
  <c r="D57" i="20" s="1"/>
  <c r="E54" i="20"/>
  <c r="H53" i="20"/>
  <c r="H54" i="20" s="1"/>
  <c r="G53" i="20"/>
  <c r="AF52" i="20"/>
  <c r="W52" i="20"/>
  <c r="U52" i="20"/>
  <c r="S52" i="20"/>
  <c r="P52" i="20"/>
  <c r="N52" i="20"/>
  <c r="I52" i="20"/>
  <c r="L52" i="20" s="1"/>
  <c r="AC52" i="20" s="1"/>
  <c r="G52" i="20"/>
  <c r="E52" i="20"/>
  <c r="F52" i="20" s="1"/>
  <c r="G51" i="20"/>
  <c r="E51" i="20"/>
  <c r="G50" i="20"/>
  <c r="E50" i="20"/>
  <c r="G49" i="20"/>
  <c r="E49" i="20" s="1"/>
  <c r="G48" i="20"/>
  <c r="E48" i="20" s="1"/>
  <c r="G47" i="20"/>
  <c r="E47" i="20"/>
  <c r="G46" i="20"/>
  <c r="E46" i="20" s="1"/>
  <c r="G45" i="20"/>
  <c r="E45" i="20"/>
  <c r="W44" i="20"/>
  <c r="G44" i="20"/>
  <c r="E44" i="20"/>
  <c r="F44" i="20" s="1"/>
  <c r="I43" i="20"/>
  <c r="N43" i="20" s="1"/>
  <c r="AF43" i="20" s="1"/>
  <c r="G43" i="20"/>
  <c r="E43" i="20" s="1"/>
  <c r="I42" i="20"/>
  <c r="H42" i="20"/>
  <c r="H43" i="20" s="1"/>
  <c r="H44" i="20" s="1"/>
  <c r="I44" i="20" s="1"/>
  <c r="E42" i="20"/>
  <c r="H40" i="20"/>
  <c r="H39" i="20" s="1"/>
  <c r="H38" i="20" s="1"/>
  <c r="H37" i="20" s="1"/>
  <c r="H36" i="20"/>
  <c r="H35" i="20" s="1"/>
  <c r="H34" i="20" s="1"/>
  <c r="H33" i="20" s="1"/>
  <c r="H32" i="20" s="1"/>
  <c r="G33" i="20"/>
  <c r="G32" i="20"/>
  <c r="E32" i="20" s="1"/>
  <c r="E31" i="20"/>
  <c r="G23" i="20"/>
  <c r="G24" i="20" s="1"/>
  <c r="E23" i="20"/>
  <c r="E22" i="20"/>
  <c r="D9" i="20"/>
  <c r="D8" i="20"/>
  <c r="D7" i="20" s="1"/>
  <c r="D6" i="20"/>
  <c r="G5" i="20"/>
  <c r="G6" i="20" s="1"/>
  <c r="L73" i="6"/>
  <c r="N73" i="6"/>
  <c r="P73" i="6"/>
  <c r="L74" i="6"/>
  <c r="N74" i="6"/>
  <c r="P74" i="6"/>
  <c r="L75" i="6"/>
  <c r="N75" i="6"/>
  <c r="P75" i="6"/>
  <c r="L76" i="6"/>
  <c r="N76" i="6"/>
  <c r="P76" i="6"/>
  <c r="L77" i="6"/>
  <c r="N77" i="6"/>
  <c r="P77" i="6"/>
  <c r="L78" i="6"/>
  <c r="N78" i="6"/>
  <c r="P78" i="6"/>
  <c r="L79" i="6"/>
  <c r="N79" i="6"/>
  <c r="P79" i="6"/>
  <c r="L80" i="6"/>
  <c r="N80" i="6"/>
  <c r="P80" i="6"/>
  <c r="L68" i="6"/>
  <c r="N68" i="6"/>
  <c r="P68" i="6"/>
  <c r="L69" i="6"/>
  <c r="N69" i="6"/>
  <c r="P69" i="6"/>
  <c r="L70" i="6"/>
  <c r="N70" i="6"/>
  <c r="P70" i="6"/>
  <c r="L58" i="6"/>
  <c r="N58" i="6"/>
  <c r="P58" i="6"/>
  <c r="L59" i="6"/>
  <c r="N59" i="6"/>
  <c r="P59" i="6"/>
  <c r="L60" i="6"/>
  <c r="N60" i="6"/>
  <c r="P60" i="6"/>
  <c r="L61" i="6"/>
  <c r="N61" i="6"/>
  <c r="P61" i="6"/>
  <c r="L62" i="6"/>
  <c r="N62" i="6"/>
  <c r="P62" i="6"/>
  <c r="L63" i="6"/>
  <c r="N63" i="6"/>
  <c r="P63" i="6"/>
  <c r="L64" i="6"/>
  <c r="N64" i="6"/>
  <c r="P64" i="6"/>
  <c r="L65" i="6"/>
  <c r="N65" i="6"/>
  <c r="P65" i="6"/>
  <c r="L27" i="6"/>
  <c r="N27" i="6"/>
  <c r="P27" i="6"/>
  <c r="L28" i="6"/>
  <c r="N28" i="6"/>
  <c r="P28" i="6"/>
  <c r="L29" i="6"/>
  <c r="N29" i="6"/>
  <c r="P29" i="6"/>
  <c r="L30" i="6"/>
  <c r="N30" i="6"/>
  <c r="P30" i="6"/>
  <c r="E54" i="6"/>
  <c r="E42" i="6"/>
  <c r="E32" i="6"/>
  <c r="E31" i="6"/>
  <c r="E22" i="6"/>
  <c r="D55" i="6"/>
  <c r="D56" i="6" s="1"/>
  <c r="D57" i="6" s="1"/>
  <c r="D58" i="6" s="1"/>
  <c r="D59" i="6" s="1"/>
  <c r="D60" i="6" s="1"/>
  <c r="D61" i="6" s="1"/>
  <c r="D62" i="6" s="1"/>
  <c r="D63" i="6" s="1"/>
  <c r="D64" i="6" s="1"/>
  <c r="D65" i="6" s="1"/>
  <c r="D66" i="6" s="1"/>
  <c r="D67" i="6" s="1"/>
  <c r="D68" i="6" s="1"/>
  <c r="D69" i="6" s="1"/>
  <c r="D70" i="6" s="1"/>
  <c r="D71" i="6" s="1"/>
  <c r="D72" i="6" s="1"/>
  <c r="D73" i="6" s="1"/>
  <c r="D74" i="6" s="1"/>
  <c r="D75" i="6" s="1"/>
  <c r="D76" i="6" s="1"/>
  <c r="D77" i="6" s="1"/>
  <c r="D78" i="6" s="1"/>
  <c r="D79" i="6" s="1"/>
  <c r="D80" i="6" s="1"/>
  <c r="D9" i="6"/>
  <c r="D8" i="6" s="1"/>
  <c r="D7" i="6" s="1"/>
  <c r="D6" i="6" s="1"/>
  <c r="D5" i="6" s="1"/>
  <c r="D4" i="6" s="1"/>
  <c r="E4" i="6" s="1"/>
  <c r="G23" i="6"/>
  <c r="E23" i="6" s="1"/>
  <c r="G32" i="6"/>
  <c r="G33" i="6" s="1"/>
  <c r="G34" i="6" s="1"/>
  <c r="G35" i="6" s="1"/>
  <c r="G36" i="6" s="1"/>
  <c r="G37" i="6" s="1"/>
  <c r="G38" i="6" s="1"/>
  <c r="G39" i="6" s="1"/>
  <c r="G40" i="6" s="1"/>
  <c r="G41" i="6" s="1"/>
  <c r="E41" i="6" s="1"/>
  <c r="F41" i="6" s="1"/>
  <c r="G43" i="6"/>
  <c r="E43" i="6" s="1"/>
  <c r="G44" i="6"/>
  <c r="E44" i="6" s="1"/>
  <c r="G45" i="6"/>
  <c r="E45" i="6" s="1"/>
  <c r="G46" i="6"/>
  <c r="E46" i="6" s="1"/>
  <c r="G47" i="6"/>
  <c r="E47" i="6" s="1"/>
  <c r="G48" i="6"/>
  <c r="E48" i="6" s="1"/>
  <c r="G49" i="6"/>
  <c r="E49" i="6" s="1"/>
  <c r="G50" i="6"/>
  <c r="E50" i="6" s="1"/>
  <c r="G51" i="6"/>
  <c r="E51" i="6" s="1"/>
  <c r="G52" i="6"/>
  <c r="G53" i="6" s="1"/>
  <c r="E53" i="6" s="1"/>
  <c r="D5" i="20" l="1"/>
  <c r="E6" i="20"/>
  <c r="U44" i="20"/>
  <c r="S44" i="20"/>
  <c r="P44" i="20"/>
  <c r="N44" i="20"/>
  <c r="AF44" i="20" s="1"/>
  <c r="L44" i="20"/>
  <c r="AC44" i="20" s="1"/>
  <c r="U42" i="20"/>
  <c r="W42" i="20"/>
  <c r="P42" i="20"/>
  <c r="N42" i="20"/>
  <c r="AF42" i="20" s="1"/>
  <c r="L42" i="20"/>
  <c r="AC42" i="20" s="1"/>
  <c r="S42" i="20"/>
  <c r="G25" i="20"/>
  <c r="E24" i="20"/>
  <c r="I32" i="20"/>
  <c r="H31" i="20"/>
  <c r="F31" i="20" s="1"/>
  <c r="I54" i="20"/>
  <c r="H55" i="20"/>
  <c r="H56" i="20" s="1"/>
  <c r="H57" i="20" s="1"/>
  <c r="H58" i="20" s="1"/>
  <c r="H59" i="20" s="1"/>
  <c r="H60" i="20" s="1"/>
  <c r="H61" i="20" s="1"/>
  <c r="H62" i="20" s="1"/>
  <c r="H63" i="20" s="1"/>
  <c r="H64" i="20" s="1"/>
  <c r="H65" i="20" s="1"/>
  <c r="H66" i="20" s="1"/>
  <c r="H67" i="20" s="1"/>
  <c r="H68" i="20" s="1"/>
  <c r="H69" i="20" s="1"/>
  <c r="H70" i="20" s="1"/>
  <c r="H71" i="20" s="1"/>
  <c r="H72" i="20" s="1"/>
  <c r="H73" i="20" s="1"/>
  <c r="H74" i="20" s="1"/>
  <c r="H75" i="20" s="1"/>
  <c r="H76" i="20" s="1"/>
  <c r="H77" i="20" s="1"/>
  <c r="H78" i="20" s="1"/>
  <c r="H79" i="20" s="1"/>
  <c r="H80" i="20" s="1"/>
  <c r="F54" i="20"/>
  <c r="I53" i="20"/>
  <c r="E53" i="20"/>
  <c r="F53" i="20" s="1"/>
  <c r="S43" i="20"/>
  <c r="P43" i="20"/>
  <c r="L43" i="20"/>
  <c r="AC43" i="20" s="1"/>
  <c r="W43" i="20"/>
  <c r="U43" i="20"/>
  <c r="H45" i="20"/>
  <c r="F45" i="20" s="1"/>
  <c r="I55" i="20"/>
  <c r="G56" i="20"/>
  <c r="E56" i="20" s="1"/>
  <c r="F56" i="20" s="1"/>
  <c r="G34" i="20"/>
  <c r="E33" i="20"/>
  <c r="F33" i="20" s="1"/>
  <c r="I33" i="20"/>
  <c r="G7" i="20"/>
  <c r="E7" i="20"/>
  <c r="E55" i="20"/>
  <c r="F55" i="20" s="1"/>
  <c r="D58" i="20"/>
  <c r="F42" i="20"/>
  <c r="F32" i="20"/>
  <c r="F43" i="20"/>
  <c r="G24" i="6"/>
  <c r="E39" i="6"/>
  <c r="E36" i="6"/>
  <c r="E35" i="6"/>
  <c r="E38" i="6"/>
  <c r="E37" i="6"/>
  <c r="E34" i="6"/>
  <c r="E33" i="6"/>
  <c r="E52" i="6"/>
  <c r="F52" i="6" s="1"/>
  <c r="E40" i="6"/>
  <c r="I344" i="15"/>
  <c r="M341" i="15"/>
  <c r="L341" i="15"/>
  <c r="M340" i="15"/>
  <c r="L340" i="15"/>
  <c r="M339" i="15"/>
  <c r="L339" i="15"/>
  <c r="M338" i="15"/>
  <c r="L338" i="15"/>
  <c r="M337" i="15"/>
  <c r="L337" i="15"/>
  <c r="M336" i="15"/>
  <c r="L33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R214" i="15"/>
  <c r="P214" i="15"/>
  <c r="M214" i="15"/>
  <c r="L214" i="15"/>
  <c r="R213" i="15"/>
  <c r="P213" i="15"/>
  <c r="U213" i="15" s="1"/>
  <c r="M213" i="15"/>
  <c r="L213" i="15"/>
  <c r="U212" i="15"/>
  <c r="T212" i="15"/>
  <c r="S212" i="15"/>
  <c r="R212" i="15"/>
  <c r="P212" i="15"/>
  <c r="M212" i="15"/>
  <c r="L212" i="15"/>
  <c r="R211" i="15"/>
  <c r="P211" i="15"/>
  <c r="U211" i="15" s="1"/>
  <c r="M211" i="15"/>
  <c r="L211" i="15"/>
  <c r="R210" i="15"/>
  <c r="P210" i="15"/>
  <c r="U210" i="15" s="1"/>
  <c r="M210" i="15"/>
  <c r="L210" i="15"/>
  <c r="U209" i="15"/>
  <c r="T209" i="15"/>
  <c r="S209" i="15"/>
  <c r="R209" i="15"/>
  <c r="P209" i="15"/>
  <c r="M209" i="15"/>
  <c r="L209" i="15"/>
  <c r="U208" i="15"/>
  <c r="R208" i="15"/>
  <c r="P208" i="15"/>
  <c r="T208" i="15" s="1"/>
  <c r="M208" i="15"/>
  <c r="L208" i="15"/>
  <c r="R207" i="15"/>
  <c r="P207" i="15"/>
  <c r="U207" i="15" s="1"/>
  <c r="M207" i="15"/>
  <c r="L207" i="15"/>
  <c r="U206" i="15"/>
  <c r="T206" i="15"/>
  <c r="S206" i="15"/>
  <c r="R206" i="15"/>
  <c r="P206" i="15"/>
  <c r="M206" i="15"/>
  <c r="L206" i="15"/>
  <c r="U205" i="15"/>
  <c r="T205" i="15"/>
  <c r="S205" i="15"/>
  <c r="R205" i="15"/>
  <c r="P205" i="15"/>
  <c r="M205" i="15"/>
  <c r="L205" i="15"/>
  <c r="R204" i="15"/>
  <c r="P204" i="15"/>
  <c r="S204" i="15" s="1"/>
  <c r="M204" i="15"/>
  <c r="L204" i="15"/>
  <c r="U203" i="15"/>
  <c r="T203" i="15"/>
  <c r="S203" i="15"/>
  <c r="R203" i="15"/>
  <c r="P203" i="15"/>
  <c r="M203" i="15"/>
  <c r="L203" i="15"/>
  <c r="U202" i="15"/>
  <c r="T202" i="15"/>
  <c r="S202" i="15"/>
  <c r="R202" i="15"/>
  <c r="P202" i="15"/>
  <c r="M202" i="15"/>
  <c r="L202" i="15"/>
  <c r="R201" i="15"/>
  <c r="P201" i="15"/>
  <c r="S201" i="15" s="1"/>
  <c r="M201" i="15"/>
  <c r="L201" i="15"/>
  <c r="R200" i="15"/>
  <c r="P200" i="15"/>
  <c r="M200" i="15"/>
  <c r="L200" i="15"/>
  <c r="R199" i="15"/>
  <c r="P199" i="15"/>
  <c r="U199" i="15" s="1"/>
  <c r="M199" i="15"/>
  <c r="L199" i="15"/>
  <c r="R198" i="15"/>
  <c r="P198" i="15"/>
  <c r="U198" i="15" s="1"/>
  <c r="M198" i="15"/>
  <c r="L198" i="15"/>
  <c r="R197" i="15"/>
  <c r="P197" i="15"/>
  <c r="M197" i="15"/>
  <c r="L197" i="15"/>
  <c r="R196" i="15"/>
  <c r="P196" i="15"/>
  <c r="U196" i="15" s="1"/>
  <c r="M196" i="15"/>
  <c r="L196" i="15"/>
  <c r="U195" i="15"/>
  <c r="T195" i="15"/>
  <c r="S195" i="15"/>
  <c r="R195" i="15"/>
  <c r="P195" i="15"/>
  <c r="M195" i="15"/>
  <c r="L195" i="15"/>
  <c r="R194" i="15"/>
  <c r="P194" i="15"/>
  <c r="S194" i="15" s="1"/>
  <c r="M194" i="15"/>
  <c r="L194" i="15"/>
  <c r="R193" i="15"/>
  <c r="P193" i="15"/>
  <c r="S193" i="15" s="1"/>
  <c r="M193" i="15"/>
  <c r="L193" i="15"/>
  <c r="U192" i="15"/>
  <c r="T192" i="15"/>
  <c r="S192" i="15"/>
  <c r="R192" i="15"/>
  <c r="P192" i="15"/>
  <c r="M192" i="15"/>
  <c r="L192" i="15"/>
  <c r="R191" i="15"/>
  <c r="P191" i="15"/>
  <c r="U191" i="15" s="1"/>
  <c r="M191" i="15"/>
  <c r="L191" i="15"/>
  <c r="S190" i="15"/>
  <c r="R190" i="15"/>
  <c r="P190" i="15"/>
  <c r="M190" i="15"/>
  <c r="L190" i="15"/>
  <c r="U189" i="15"/>
  <c r="T189" i="15"/>
  <c r="S189" i="15"/>
  <c r="R189" i="15"/>
  <c r="P189" i="15"/>
  <c r="M189" i="15"/>
  <c r="L189" i="15"/>
  <c r="U188" i="15"/>
  <c r="T188" i="15"/>
  <c r="S188" i="15"/>
  <c r="R188" i="15"/>
  <c r="P188" i="15"/>
  <c r="M188" i="15"/>
  <c r="L188" i="15"/>
  <c r="R187" i="15"/>
  <c r="P187" i="15"/>
  <c r="M187" i="15"/>
  <c r="L187" i="15"/>
  <c r="U186" i="15"/>
  <c r="T186" i="15"/>
  <c r="S186" i="15"/>
  <c r="R186" i="15"/>
  <c r="P186" i="15"/>
  <c r="M186" i="15"/>
  <c r="L186" i="15"/>
  <c r="U185" i="15"/>
  <c r="T185" i="15"/>
  <c r="S185" i="15"/>
  <c r="R185" i="15"/>
  <c r="P185" i="15"/>
  <c r="M185" i="15"/>
  <c r="L185" i="15"/>
  <c r="R184" i="15"/>
  <c r="P184" i="15"/>
  <c r="U184" i="15" s="1"/>
  <c r="M184" i="15"/>
  <c r="L184" i="15"/>
  <c r="U183" i="15"/>
  <c r="T183" i="15"/>
  <c r="S183" i="15"/>
  <c r="R183" i="15"/>
  <c r="P183" i="15"/>
  <c r="M183" i="15"/>
  <c r="L183" i="15"/>
  <c r="U182" i="15"/>
  <c r="T182" i="15"/>
  <c r="R182" i="15"/>
  <c r="P182" i="15"/>
  <c r="S182" i="15" s="1"/>
  <c r="M182" i="15"/>
  <c r="L182" i="15"/>
  <c r="R181" i="15"/>
  <c r="P181" i="15"/>
  <c r="U181" i="15" s="1"/>
  <c r="M181" i="15"/>
  <c r="L181" i="15"/>
  <c r="R180" i="15"/>
  <c r="P180" i="15"/>
  <c r="M180" i="15"/>
  <c r="L180" i="15"/>
  <c r="U179" i="15"/>
  <c r="T179" i="15"/>
  <c r="S179" i="15"/>
  <c r="R179" i="15"/>
  <c r="P179" i="15"/>
  <c r="M179" i="15"/>
  <c r="L179" i="15"/>
  <c r="R178" i="15"/>
  <c r="P178" i="15"/>
  <c r="M178" i="15"/>
  <c r="L178" i="15"/>
  <c r="R177" i="15"/>
  <c r="P177" i="15"/>
  <c r="M177" i="15"/>
  <c r="L177" i="15"/>
  <c r="R176" i="15"/>
  <c r="P176" i="15"/>
  <c r="U176" i="15" s="1"/>
  <c r="M176" i="15"/>
  <c r="L176" i="15"/>
  <c r="R175" i="15"/>
  <c r="P175" i="15"/>
  <c r="M175" i="15"/>
  <c r="L175" i="15"/>
  <c r="R174" i="15"/>
  <c r="P174" i="15"/>
  <c r="M174" i="15"/>
  <c r="L174" i="15"/>
  <c r="R173" i="15"/>
  <c r="P173" i="15"/>
  <c r="U173" i="15" s="1"/>
  <c r="M173" i="15"/>
  <c r="L173" i="15"/>
  <c r="U172" i="15"/>
  <c r="T172" i="15"/>
  <c r="S172" i="15"/>
  <c r="R172" i="15"/>
  <c r="P172" i="15"/>
  <c r="M172" i="15"/>
  <c r="L172" i="15"/>
  <c r="R171" i="15"/>
  <c r="P171" i="15"/>
  <c r="M171" i="15"/>
  <c r="L171" i="15"/>
  <c r="R170" i="15"/>
  <c r="P170" i="15"/>
  <c r="U170" i="15" s="1"/>
  <c r="M170" i="15"/>
  <c r="L170" i="15"/>
  <c r="U169" i="15"/>
  <c r="T169" i="15"/>
  <c r="S169" i="15"/>
  <c r="R169" i="15"/>
  <c r="P169" i="15"/>
  <c r="M169" i="15"/>
  <c r="L169" i="15"/>
  <c r="R168" i="15"/>
  <c r="P168" i="15"/>
  <c r="M168" i="15"/>
  <c r="L168" i="15"/>
  <c r="R167" i="15"/>
  <c r="P167" i="15"/>
  <c r="T167" i="15" s="1"/>
  <c r="M167" i="15"/>
  <c r="L167" i="15"/>
  <c r="U166" i="15"/>
  <c r="T166" i="15"/>
  <c r="S166" i="15"/>
  <c r="R166" i="15"/>
  <c r="P166" i="15"/>
  <c r="M166" i="15"/>
  <c r="L166" i="15"/>
  <c r="R165" i="15"/>
  <c r="P165" i="15"/>
  <c r="S165" i="15" s="1"/>
  <c r="M165" i="15"/>
  <c r="L165" i="15"/>
  <c r="R164" i="15"/>
  <c r="P164" i="15"/>
  <c r="U164" i="15" s="1"/>
  <c r="M164" i="15"/>
  <c r="L164" i="15"/>
  <c r="U163" i="15"/>
  <c r="T163" i="15"/>
  <c r="S163" i="15"/>
  <c r="R163" i="15"/>
  <c r="P163" i="15"/>
  <c r="M163" i="15"/>
  <c r="L163" i="15"/>
  <c r="R162" i="15"/>
  <c r="P162" i="15"/>
  <c r="U162" i="15" s="1"/>
  <c r="M162" i="15"/>
  <c r="L162" i="15"/>
  <c r="U161" i="15"/>
  <c r="T161" i="15"/>
  <c r="S161" i="15"/>
  <c r="R161" i="15"/>
  <c r="P161" i="15"/>
  <c r="M161" i="15"/>
  <c r="L161" i="15"/>
  <c r="R160" i="15"/>
  <c r="P160" i="15"/>
  <c r="M160" i="15"/>
  <c r="L160" i="15"/>
  <c r="R159" i="15"/>
  <c r="P159" i="15"/>
  <c r="M159" i="15"/>
  <c r="L159" i="15"/>
  <c r="R158" i="15"/>
  <c r="P158" i="15"/>
  <c r="U158" i="15" s="1"/>
  <c r="M158" i="15"/>
  <c r="L158" i="15"/>
  <c r="R157" i="15"/>
  <c r="P157" i="15"/>
  <c r="M157" i="15"/>
  <c r="L157" i="15"/>
  <c r="R156" i="15"/>
  <c r="P156" i="15"/>
  <c r="S156" i="15" s="1"/>
  <c r="M156" i="15"/>
  <c r="L156" i="15"/>
  <c r="R155" i="15"/>
  <c r="P155" i="15"/>
  <c r="U155" i="15" s="1"/>
  <c r="M155" i="15"/>
  <c r="L155" i="15"/>
  <c r="S154" i="15"/>
  <c r="R154" i="15"/>
  <c r="P154" i="15"/>
  <c r="M154" i="15"/>
  <c r="L154" i="15"/>
  <c r="R153" i="15"/>
  <c r="P153" i="15"/>
  <c r="U153" i="15" s="1"/>
  <c r="M153" i="15"/>
  <c r="L153" i="15"/>
  <c r="U152" i="15"/>
  <c r="T152" i="15"/>
  <c r="S152" i="15"/>
  <c r="R152" i="15"/>
  <c r="P152" i="15"/>
  <c r="M152" i="15"/>
  <c r="L152" i="15"/>
  <c r="T151" i="15"/>
  <c r="S151" i="15"/>
  <c r="R151" i="15"/>
  <c r="P151" i="15"/>
  <c r="U151" i="15" s="1"/>
  <c r="M151" i="15"/>
  <c r="L151" i="15"/>
  <c r="R150" i="15"/>
  <c r="P150" i="15"/>
  <c r="S150" i="15" s="1"/>
  <c r="M150" i="15"/>
  <c r="L150" i="15"/>
  <c r="U149" i="15"/>
  <c r="T149" i="15"/>
  <c r="S149" i="15"/>
  <c r="R149" i="15"/>
  <c r="P149" i="15"/>
  <c r="M149" i="15"/>
  <c r="L149" i="15"/>
  <c r="U148" i="15"/>
  <c r="T148" i="15"/>
  <c r="R148" i="15"/>
  <c r="P148" i="15"/>
  <c r="S148" i="15" s="1"/>
  <c r="M148" i="15"/>
  <c r="L148" i="15"/>
  <c r="R147" i="15"/>
  <c r="P147" i="15"/>
  <c r="U147" i="15" s="1"/>
  <c r="M147" i="15"/>
  <c r="L147" i="15"/>
  <c r="U146" i="15"/>
  <c r="T146" i="15"/>
  <c r="S146" i="15"/>
  <c r="R146" i="15"/>
  <c r="P146" i="15"/>
  <c r="M146" i="15"/>
  <c r="L146" i="15"/>
  <c r="U145" i="15"/>
  <c r="R145" i="15"/>
  <c r="P145" i="15"/>
  <c r="T145" i="15" s="1"/>
  <c r="M145" i="15"/>
  <c r="L145" i="15"/>
  <c r="R144" i="15"/>
  <c r="P144" i="15"/>
  <c r="U144" i="15" s="1"/>
  <c r="M144" i="15"/>
  <c r="L144" i="15"/>
  <c r="U143" i="15"/>
  <c r="T143" i="15"/>
  <c r="S143" i="15"/>
  <c r="R143" i="15"/>
  <c r="P143" i="15"/>
  <c r="M143" i="15"/>
  <c r="L143" i="15"/>
  <c r="R142" i="15"/>
  <c r="P142" i="15"/>
  <c r="M142" i="15"/>
  <c r="L142" i="15"/>
  <c r="U141" i="15"/>
  <c r="R141" i="15"/>
  <c r="P141" i="15"/>
  <c r="T141" i="15" s="1"/>
  <c r="M141" i="15"/>
  <c r="L141" i="15"/>
  <c r="R140" i="15"/>
  <c r="P140" i="15"/>
  <c r="M140" i="15"/>
  <c r="L140" i="15"/>
  <c r="U139" i="15"/>
  <c r="T139" i="15"/>
  <c r="R139" i="15"/>
  <c r="P139" i="15"/>
  <c r="S139" i="15" s="1"/>
  <c r="M139" i="15"/>
  <c r="L139" i="15"/>
  <c r="U138" i="15"/>
  <c r="T138" i="15"/>
  <c r="S138" i="15"/>
  <c r="R138" i="15"/>
  <c r="P138" i="15"/>
  <c r="M138" i="15"/>
  <c r="L138" i="15"/>
  <c r="R137" i="15"/>
  <c r="P137" i="15"/>
  <c r="M137" i="15"/>
  <c r="L137" i="15"/>
  <c r="U136" i="15"/>
  <c r="T136" i="15"/>
  <c r="S136" i="15"/>
  <c r="R136" i="15"/>
  <c r="P136" i="15"/>
  <c r="M136" i="15"/>
  <c r="L136" i="15"/>
  <c r="R135" i="15"/>
  <c r="P135" i="15"/>
  <c r="M135" i="15"/>
  <c r="L135" i="15"/>
  <c r="S134" i="15"/>
  <c r="R134" i="15"/>
  <c r="P134" i="15"/>
  <c r="M134" i="15"/>
  <c r="L134" i="15"/>
  <c r="R133" i="15"/>
  <c r="P133" i="15"/>
  <c r="M133" i="15"/>
  <c r="L133" i="15"/>
  <c r="U132" i="15"/>
  <c r="T132" i="15"/>
  <c r="S132" i="15"/>
  <c r="R132" i="15"/>
  <c r="P132" i="15"/>
  <c r="M132" i="15"/>
  <c r="L132" i="15"/>
  <c r="T131" i="15"/>
  <c r="S131" i="15"/>
  <c r="R131" i="15"/>
  <c r="P131" i="15"/>
  <c r="U131" i="15" s="1"/>
  <c r="M131" i="15"/>
  <c r="L131" i="15"/>
  <c r="R130" i="15"/>
  <c r="P130" i="15"/>
  <c r="M130" i="15"/>
  <c r="L130" i="15"/>
  <c r="U129" i="15"/>
  <c r="T129" i="15"/>
  <c r="S129" i="15"/>
  <c r="R129" i="15"/>
  <c r="P129" i="15"/>
  <c r="M129" i="15"/>
  <c r="L129" i="15"/>
  <c r="U128" i="15"/>
  <c r="R128" i="15"/>
  <c r="P128" i="15"/>
  <c r="T128" i="15" s="1"/>
  <c r="M128" i="15"/>
  <c r="L128" i="15"/>
  <c r="U127" i="15"/>
  <c r="T127" i="15"/>
  <c r="S127" i="15"/>
  <c r="R127" i="15"/>
  <c r="P127" i="15"/>
  <c r="M127" i="15"/>
  <c r="L127" i="15"/>
  <c r="U126" i="15"/>
  <c r="T126" i="15"/>
  <c r="S126" i="15"/>
  <c r="R126" i="15"/>
  <c r="P126" i="15"/>
  <c r="M126" i="15"/>
  <c r="L126" i="15"/>
  <c r="R125" i="15"/>
  <c r="P125" i="15"/>
  <c r="U125" i="15" s="1"/>
  <c r="M125" i="15"/>
  <c r="L125" i="15"/>
  <c r="U124" i="15"/>
  <c r="T124" i="15"/>
  <c r="S124" i="15"/>
  <c r="R124" i="15"/>
  <c r="P124" i="15"/>
  <c r="M124" i="15"/>
  <c r="L124" i="15"/>
  <c r="U123" i="15"/>
  <c r="T123" i="15"/>
  <c r="R123" i="15"/>
  <c r="P123" i="15"/>
  <c r="S123" i="15" s="1"/>
  <c r="M123" i="15"/>
  <c r="L123" i="15"/>
  <c r="R122" i="15"/>
  <c r="P122" i="15"/>
  <c r="U122" i="15" s="1"/>
  <c r="M122" i="15"/>
  <c r="L122" i="15"/>
  <c r="U121" i="15"/>
  <c r="T121" i="15"/>
  <c r="S121" i="15"/>
  <c r="R121" i="15"/>
  <c r="P121" i="15"/>
  <c r="M121" i="15"/>
  <c r="L121" i="15"/>
  <c r="R120" i="15"/>
  <c r="P120" i="15"/>
  <c r="M120" i="15"/>
  <c r="L120" i="15"/>
  <c r="U119" i="15"/>
  <c r="T119" i="15"/>
  <c r="S119" i="15"/>
  <c r="R119" i="15"/>
  <c r="P119" i="15"/>
  <c r="M119" i="15"/>
  <c r="L119" i="15"/>
  <c r="R118" i="15"/>
  <c r="P118" i="15"/>
  <c r="M118" i="15"/>
  <c r="L118" i="15"/>
  <c r="R117" i="15"/>
  <c r="P117" i="15"/>
  <c r="M117" i="15"/>
  <c r="L117" i="15"/>
  <c r="U116" i="15"/>
  <c r="T116" i="15"/>
  <c r="S116" i="15"/>
  <c r="R116" i="15"/>
  <c r="P116" i="15"/>
  <c r="M116" i="15"/>
  <c r="L116" i="15"/>
  <c r="R115" i="15"/>
  <c r="P115" i="15"/>
  <c r="T115" i="15" s="1"/>
  <c r="M115" i="15"/>
  <c r="L115" i="15"/>
  <c r="R114" i="15"/>
  <c r="P114" i="15"/>
  <c r="M114" i="15"/>
  <c r="L114" i="15"/>
  <c r="R113" i="15"/>
  <c r="P113" i="15"/>
  <c r="U113" i="15" s="1"/>
  <c r="M113" i="15"/>
  <c r="L113" i="15"/>
  <c r="U112" i="15"/>
  <c r="T112" i="15"/>
  <c r="S112" i="15"/>
  <c r="R112" i="15"/>
  <c r="P112" i="15"/>
  <c r="M112" i="15"/>
  <c r="L112" i="15"/>
  <c r="T111" i="15"/>
  <c r="R111" i="15"/>
  <c r="P111" i="15"/>
  <c r="U111" i="15" s="1"/>
  <c r="M111" i="15"/>
  <c r="L111" i="15"/>
  <c r="R110" i="15"/>
  <c r="P110" i="15"/>
  <c r="S110" i="15" s="1"/>
  <c r="M110" i="15"/>
  <c r="L110" i="15"/>
  <c r="U109" i="15"/>
  <c r="T109" i="15"/>
  <c r="S109" i="15"/>
  <c r="R109" i="15"/>
  <c r="P109" i="15"/>
  <c r="M109" i="15"/>
  <c r="L109" i="15"/>
  <c r="U108" i="15"/>
  <c r="R108" i="15"/>
  <c r="P108" i="15"/>
  <c r="T108" i="15" s="1"/>
  <c r="M108" i="15"/>
  <c r="L108" i="15"/>
  <c r="R107" i="15"/>
  <c r="P107" i="15"/>
  <c r="M107" i="15"/>
  <c r="L107" i="15"/>
  <c r="U106" i="15"/>
  <c r="T106" i="15"/>
  <c r="S106" i="15"/>
  <c r="R106" i="15"/>
  <c r="P106" i="15"/>
  <c r="M106" i="15"/>
  <c r="L106" i="15"/>
  <c r="R105" i="15"/>
  <c r="P105" i="15"/>
  <c r="M105" i="15"/>
  <c r="L105" i="15"/>
  <c r="R104" i="15"/>
  <c r="P104" i="15"/>
  <c r="U104" i="15" s="1"/>
  <c r="M104" i="15"/>
  <c r="L104" i="15"/>
  <c r="U103" i="15"/>
  <c r="T103" i="15"/>
  <c r="S103" i="15"/>
  <c r="R103" i="15"/>
  <c r="P103" i="15"/>
  <c r="M103" i="15"/>
  <c r="L103" i="15"/>
  <c r="R102" i="15"/>
  <c r="P102" i="15"/>
  <c r="M102" i="15"/>
  <c r="L102" i="15"/>
  <c r="R101" i="15"/>
  <c r="P101" i="15"/>
  <c r="T101" i="15" s="1"/>
  <c r="M101" i="15"/>
  <c r="L101" i="15"/>
  <c r="R100" i="15"/>
  <c r="P100" i="15"/>
  <c r="M100" i="15"/>
  <c r="L100" i="15"/>
  <c r="U99" i="15"/>
  <c r="R99" i="15"/>
  <c r="P99" i="15"/>
  <c r="T99" i="15" s="1"/>
  <c r="M99" i="15"/>
  <c r="L99" i="15"/>
  <c r="R98" i="15"/>
  <c r="P98" i="15"/>
  <c r="M98" i="15"/>
  <c r="L98" i="15"/>
  <c r="R97" i="15"/>
  <c r="P97" i="15"/>
  <c r="M97" i="15"/>
  <c r="L97" i="15"/>
  <c r="U96" i="15"/>
  <c r="T96" i="15"/>
  <c r="S96" i="15"/>
  <c r="R96" i="15"/>
  <c r="P96" i="15"/>
  <c r="M96" i="15"/>
  <c r="L96" i="15"/>
  <c r="R95" i="15"/>
  <c r="P95" i="15"/>
  <c r="U95" i="15" s="1"/>
  <c r="M95" i="15"/>
  <c r="L95" i="15"/>
  <c r="S94" i="15"/>
  <c r="R94" i="15"/>
  <c r="P94" i="15"/>
  <c r="M94" i="15"/>
  <c r="L94" i="15"/>
  <c r="U93" i="15"/>
  <c r="T93" i="15"/>
  <c r="S93" i="15"/>
  <c r="R93" i="15"/>
  <c r="P93" i="15"/>
  <c r="M93" i="15"/>
  <c r="L93" i="15"/>
  <c r="U92" i="15"/>
  <c r="T92" i="15"/>
  <c r="S92" i="15"/>
  <c r="R92" i="15"/>
  <c r="P92" i="15"/>
  <c r="M92" i="15"/>
  <c r="L92" i="15"/>
  <c r="T91" i="15"/>
  <c r="S91" i="15"/>
  <c r="R91" i="15"/>
  <c r="P91" i="15"/>
  <c r="U91" i="15" s="1"/>
  <c r="M91" i="15"/>
  <c r="L91" i="15"/>
  <c r="U90" i="15"/>
  <c r="T90" i="15"/>
  <c r="S90" i="15"/>
  <c r="R90" i="15"/>
  <c r="P90" i="15"/>
  <c r="M90" i="15"/>
  <c r="L90" i="15"/>
  <c r="U89" i="15"/>
  <c r="T89" i="15"/>
  <c r="S89" i="15"/>
  <c r="R89" i="15"/>
  <c r="P89" i="15"/>
  <c r="M89" i="15"/>
  <c r="L89" i="15"/>
  <c r="U88" i="15"/>
  <c r="T88" i="15"/>
  <c r="R88" i="15"/>
  <c r="P88" i="15"/>
  <c r="S88" i="15" s="1"/>
  <c r="M88" i="15"/>
  <c r="L88" i="15"/>
  <c r="U87" i="15"/>
  <c r="T87" i="15"/>
  <c r="S87" i="15"/>
  <c r="R87" i="15"/>
  <c r="P87" i="15"/>
  <c r="M87" i="15"/>
  <c r="L87" i="15"/>
  <c r="U86" i="15"/>
  <c r="T86" i="15"/>
  <c r="S86" i="15"/>
  <c r="R86" i="15"/>
  <c r="P86" i="15"/>
  <c r="M86" i="15"/>
  <c r="L86" i="15"/>
  <c r="U85" i="15"/>
  <c r="R85" i="15"/>
  <c r="P85" i="15"/>
  <c r="T85" i="15" s="1"/>
  <c r="M85" i="15"/>
  <c r="L85" i="15"/>
  <c r="U84" i="15"/>
  <c r="T84" i="15"/>
  <c r="R84" i="15"/>
  <c r="P84" i="15"/>
  <c r="S84" i="15" s="1"/>
  <c r="M84" i="15"/>
  <c r="L84" i="15"/>
  <c r="U83" i="15"/>
  <c r="T83" i="15"/>
  <c r="S83" i="15"/>
  <c r="R83" i="15"/>
  <c r="P83" i="15"/>
  <c r="M83" i="15"/>
  <c r="L83" i="15"/>
  <c r="U82" i="15"/>
  <c r="R82" i="15"/>
  <c r="P82" i="15"/>
  <c r="T82" i="15" s="1"/>
  <c r="M82" i="15"/>
  <c r="L82" i="15"/>
  <c r="U81" i="15"/>
  <c r="R81" i="15"/>
  <c r="P81" i="15"/>
  <c r="T81" i="15" s="1"/>
  <c r="M81" i="15"/>
  <c r="L81" i="15"/>
  <c r="R80" i="15"/>
  <c r="P80" i="15"/>
  <c r="M80" i="15"/>
  <c r="L80" i="15"/>
  <c r="R79" i="15"/>
  <c r="P79" i="15"/>
  <c r="M79" i="15"/>
  <c r="L79" i="15"/>
  <c r="U78" i="15"/>
  <c r="T78" i="15"/>
  <c r="S78" i="15"/>
  <c r="R78" i="15"/>
  <c r="P78" i="15"/>
  <c r="M78" i="15"/>
  <c r="L78" i="15"/>
  <c r="R77" i="15"/>
  <c r="P77" i="15"/>
  <c r="M77" i="15"/>
  <c r="L77" i="15"/>
  <c r="R76" i="15"/>
  <c r="P76" i="15"/>
  <c r="S76" i="15" s="1"/>
  <c r="M76" i="15"/>
  <c r="L76" i="15"/>
  <c r="R75" i="15"/>
  <c r="P75" i="15"/>
  <c r="T75" i="15" s="1"/>
  <c r="M75" i="15"/>
  <c r="L75" i="15"/>
  <c r="R74" i="15"/>
  <c r="P74" i="15"/>
  <c r="M74" i="15"/>
  <c r="L74" i="15"/>
  <c r="R73" i="15"/>
  <c r="P73" i="15"/>
  <c r="U73" i="15" s="1"/>
  <c r="M73" i="15"/>
  <c r="L73" i="15"/>
  <c r="U72" i="15"/>
  <c r="T72" i="15"/>
  <c r="S72" i="15"/>
  <c r="R72" i="15"/>
  <c r="P72" i="15"/>
  <c r="M72" i="15"/>
  <c r="L72" i="15"/>
  <c r="R71" i="15"/>
  <c r="P71" i="15"/>
  <c r="M71" i="15"/>
  <c r="L71" i="15"/>
  <c r="U70" i="15"/>
  <c r="R70" i="15"/>
  <c r="P70" i="15"/>
  <c r="T70" i="15" s="1"/>
  <c r="M70" i="15"/>
  <c r="L70" i="15"/>
  <c r="U69" i="15"/>
  <c r="T69" i="15"/>
  <c r="S69" i="15"/>
  <c r="R69" i="15"/>
  <c r="P69" i="15"/>
  <c r="M69" i="15"/>
  <c r="L69" i="15"/>
  <c r="R68" i="15"/>
  <c r="P68" i="15"/>
  <c r="M68" i="15"/>
  <c r="L68" i="15"/>
  <c r="U67" i="15"/>
  <c r="T67" i="15"/>
  <c r="S67" i="15"/>
  <c r="R67" i="15"/>
  <c r="P67" i="15"/>
  <c r="M67" i="15"/>
  <c r="L67" i="15"/>
  <c r="U66" i="15"/>
  <c r="T66" i="15"/>
  <c r="S66" i="15"/>
  <c r="R66" i="15"/>
  <c r="P66" i="15"/>
  <c r="M66" i="15"/>
  <c r="L66" i="15"/>
  <c r="R65" i="15"/>
  <c r="P65" i="15"/>
  <c r="M65" i="15"/>
  <c r="L65" i="15"/>
  <c r="U64" i="15"/>
  <c r="T64" i="15"/>
  <c r="S64" i="15"/>
  <c r="R64" i="15"/>
  <c r="P64" i="15"/>
  <c r="M64" i="15"/>
  <c r="L64" i="15"/>
  <c r="U63" i="15"/>
  <c r="T63" i="15"/>
  <c r="R63" i="15"/>
  <c r="P63" i="15"/>
  <c r="S63" i="15" s="1"/>
  <c r="M63" i="15"/>
  <c r="L63" i="15"/>
  <c r="R62" i="15"/>
  <c r="P62" i="15"/>
  <c r="S62" i="15" s="1"/>
  <c r="M62" i="15"/>
  <c r="L62" i="15"/>
  <c r="U61" i="15"/>
  <c r="T61" i="15"/>
  <c r="R61" i="15"/>
  <c r="P61" i="15"/>
  <c r="S61" i="15" s="1"/>
  <c r="M61" i="15"/>
  <c r="L61" i="15"/>
  <c r="R60" i="15"/>
  <c r="P60" i="15"/>
  <c r="M60" i="15"/>
  <c r="L60" i="15"/>
  <c r="R59" i="15"/>
  <c r="P59" i="15"/>
  <c r="M59" i="15"/>
  <c r="L59" i="15"/>
  <c r="R58" i="15"/>
  <c r="P58" i="15"/>
  <c r="M58" i="15"/>
  <c r="L58" i="15"/>
  <c r="R57" i="15"/>
  <c r="P57" i="15"/>
  <c r="M57" i="15"/>
  <c r="L57" i="15"/>
  <c r="U56" i="15"/>
  <c r="T56" i="15"/>
  <c r="R56" i="15"/>
  <c r="P56" i="15"/>
  <c r="S56" i="15" s="1"/>
  <c r="M56" i="15"/>
  <c r="L56" i="15"/>
  <c r="R55" i="15"/>
  <c r="P55" i="15"/>
  <c r="S55" i="15" s="1"/>
  <c r="M55" i="15"/>
  <c r="L55" i="15"/>
  <c r="R54" i="15"/>
  <c r="P54" i="15"/>
  <c r="M54" i="15"/>
  <c r="L54" i="15"/>
  <c r="U53" i="15"/>
  <c r="T53" i="15"/>
  <c r="S53" i="15"/>
  <c r="R53" i="15"/>
  <c r="P53" i="15"/>
  <c r="M53" i="15"/>
  <c r="L53" i="15"/>
  <c r="U52" i="15"/>
  <c r="T52" i="15"/>
  <c r="S52" i="15"/>
  <c r="R52" i="15"/>
  <c r="P52" i="15"/>
  <c r="M52" i="15"/>
  <c r="L52" i="15"/>
  <c r="R51" i="15"/>
  <c r="P51" i="15"/>
  <c r="M51" i="15"/>
  <c r="L51" i="15"/>
  <c r="U50" i="15"/>
  <c r="T50" i="15"/>
  <c r="S50" i="15"/>
  <c r="R50" i="15"/>
  <c r="P50" i="15"/>
  <c r="M50" i="15"/>
  <c r="L50" i="15"/>
  <c r="U49" i="15"/>
  <c r="T49" i="15"/>
  <c r="S49" i="15"/>
  <c r="R49" i="15"/>
  <c r="P49" i="15"/>
  <c r="M49" i="15"/>
  <c r="L49" i="15"/>
  <c r="R48" i="15"/>
  <c r="P48" i="15"/>
  <c r="M48" i="15"/>
  <c r="L48" i="15"/>
  <c r="U47" i="15"/>
  <c r="T47" i="15"/>
  <c r="R47" i="15"/>
  <c r="P47" i="15"/>
  <c r="S47" i="15" s="1"/>
  <c r="M47" i="15"/>
  <c r="L47" i="15"/>
  <c r="U46" i="15"/>
  <c r="T46" i="15"/>
  <c r="S46" i="15"/>
  <c r="R46" i="15"/>
  <c r="P46" i="15"/>
  <c r="M46" i="15"/>
  <c r="L46" i="15"/>
  <c r="R45" i="15"/>
  <c r="P45" i="15"/>
  <c r="M45" i="15"/>
  <c r="L45" i="15"/>
  <c r="U44" i="15"/>
  <c r="R44" i="15"/>
  <c r="P44" i="15"/>
  <c r="T44" i="15" s="1"/>
  <c r="M44" i="15"/>
  <c r="L44" i="15"/>
  <c r="U43" i="15"/>
  <c r="T43" i="15"/>
  <c r="S43" i="15"/>
  <c r="R43" i="15"/>
  <c r="P43" i="15"/>
  <c r="M43" i="15"/>
  <c r="L43" i="15"/>
  <c r="R42" i="15"/>
  <c r="P42" i="15"/>
  <c r="M42" i="15"/>
  <c r="L42" i="15"/>
  <c r="R41" i="15"/>
  <c r="P41" i="15"/>
  <c r="M41" i="15"/>
  <c r="L41" i="15"/>
  <c r="R40" i="15"/>
  <c r="P40" i="15"/>
  <c r="M40" i="15"/>
  <c r="L40" i="15"/>
  <c r="R39" i="15"/>
  <c r="P39" i="15"/>
  <c r="M39" i="15"/>
  <c r="L39" i="15"/>
  <c r="U38" i="15"/>
  <c r="T38" i="15"/>
  <c r="R38" i="15"/>
  <c r="P38" i="15"/>
  <c r="S38" i="15" s="1"/>
  <c r="M38" i="15"/>
  <c r="L38" i="15"/>
  <c r="R37" i="15"/>
  <c r="P37" i="15"/>
  <c r="M37" i="15"/>
  <c r="L37" i="15"/>
  <c r="R36" i="15"/>
  <c r="P36" i="15"/>
  <c r="S36" i="15" s="1"/>
  <c r="M36" i="15"/>
  <c r="L36" i="15"/>
  <c r="U35" i="15"/>
  <c r="T35" i="15"/>
  <c r="S35" i="15"/>
  <c r="R35" i="15"/>
  <c r="P35" i="15"/>
  <c r="M35" i="15"/>
  <c r="L35" i="15"/>
  <c r="R34" i="15"/>
  <c r="P34" i="15"/>
  <c r="M34" i="15"/>
  <c r="L34" i="15"/>
  <c r="R33" i="15"/>
  <c r="P33" i="15"/>
  <c r="U33" i="15" s="1"/>
  <c r="M33" i="15"/>
  <c r="L33" i="15"/>
  <c r="U32" i="15"/>
  <c r="T32" i="15"/>
  <c r="S32" i="15"/>
  <c r="R32" i="15"/>
  <c r="P32" i="15"/>
  <c r="M32" i="15"/>
  <c r="L32" i="15"/>
  <c r="R31" i="15"/>
  <c r="P31" i="15"/>
  <c r="M31" i="15"/>
  <c r="L31" i="15"/>
  <c r="U30" i="15"/>
  <c r="R30" i="15"/>
  <c r="P30" i="15"/>
  <c r="T30" i="15" s="1"/>
  <c r="M30" i="15"/>
  <c r="L30" i="15"/>
  <c r="U29" i="15"/>
  <c r="T29" i="15"/>
  <c r="S29" i="15"/>
  <c r="R29" i="15"/>
  <c r="P29" i="15"/>
  <c r="M29" i="15"/>
  <c r="L29" i="15"/>
  <c r="R28" i="15"/>
  <c r="P28" i="15"/>
  <c r="M28" i="15"/>
  <c r="L28" i="15"/>
  <c r="U27" i="15"/>
  <c r="T27" i="15"/>
  <c r="S27" i="15"/>
  <c r="R27" i="15"/>
  <c r="P27" i="15"/>
  <c r="M27" i="15"/>
  <c r="L27" i="15"/>
  <c r="U26" i="15"/>
  <c r="T26" i="15"/>
  <c r="S26" i="15"/>
  <c r="R26" i="15"/>
  <c r="P26" i="15"/>
  <c r="M26" i="15"/>
  <c r="L26" i="15"/>
  <c r="T25" i="15"/>
  <c r="R25" i="15"/>
  <c r="P25" i="15"/>
  <c r="U25" i="15" s="1"/>
  <c r="M25" i="15"/>
  <c r="L25" i="15"/>
  <c r="U24" i="15"/>
  <c r="T24" i="15"/>
  <c r="S24" i="15"/>
  <c r="R24" i="15"/>
  <c r="P24" i="15"/>
  <c r="M24" i="15"/>
  <c r="L24" i="15"/>
  <c r="U23" i="15"/>
  <c r="T23" i="15"/>
  <c r="S23" i="15"/>
  <c r="R23" i="15"/>
  <c r="P23" i="15"/>
  <c r="M23" i="15"/>
  <c r="L23" i="15"/>
  <c r="U22" i="15"/>
  <c r="R22" i="15"/>
  <c r="P22" i="15"/>
  <c r="T22" i="15" s="1"/>
  <c r="M22" i="15"/>
  <c r="L22" i="15"/>
  <c r="U21" i="15"/>
  <c r="R21" i="15"/>
  <c r="P21" i="15"/>
  <c r="T21" i="15" s="1"/>
  <c r="M21" i="15"/>
  <c r="L21" i="15"/>
  <c r="R20" i="15"/>
  <c r="P20" i="15"/>
  <c r="M20" i="15"/>
  <c r="L20" i="15"/>
  <c r="R19" i="15"/>
  <c r="P19" i="15"/>
  <c r="S19" i="15" s="1"/>
  <c r="M19" i="15"/>
  <c r="L19" i="15"/>
  <c r="R18" i="15"/>
  <c r="P18" i="15"/>
  <c r="U18" i="15" s="1"/>
  <c r="M18" i="15"/>
  <c r="L18" i="15"/>
  <c r="R17" i="15"/>
  <c r="P17" i="15"/>
  <c r="M17" i="15"/>
  <c r="L17" i="15"/>
  <c r="R16" i="15"/>
  <c r="P16" i="15"/>
  <c r="M16" i="15"/>
  <c r="L16" i="15"/>
  <c r="U15" i="15"/>
  <c r="T15" i="15"/>
  <c r="R15" i="15"/>
  <c r="P15" i="15"/>
  <c r="S15" i="15" s="1"/>
  <c r="M15" i="15"/>
  <c r="L15" i="15"/>
  <c r="R14" i="15"/>
  <c r="P14" i="15"/>
  <c r="S14" i="15" s="1"/>
  <c r="M14" i="15"/>
  <c r="L14" i="15"/>
  <c r="U13" i="15"/>
  <c r="R13" i="15"/>
  <c r="P13" i="15"/>
  <c r="T13" i="15" s="1"/>
  <c r="M13" i="15"/>
  <c r="L13" i="15"/>
  <c r="U12" i="15"/>
  <c r="T12" i="15"/>
  <c r="S12" i="15"/>
  <c r="R12" i="15"/>
  <c r="P12" i="15"/>
  <c r="M12" i="15"/>
  <c r="L12" i="15"/>
  <c r="T11" i="15"/>
  <c r="R11" i="15"/>
  <c r="P11" i="15"/>
  <c r="U11" i="15" s="1"/>
  <c r="M11" i="15"/>
  <c r="L11" i="15"/>
  <c r="U10" i="15"/>
  <c r="R10" i="15"/>
  <c r="P10" i="15"/>
  <c r="T10" i="15" s="1"/>
  <c r="M10" i="15"/>
  <c r="L10" i="15"/>
  <c r="U9" i="15"/>
  <c r="T9" i="15"/>
  <c r="S9" i="15"/>
  <c r="R9" i="15"/>
  <c r="P9" i="15"/>
  <c r="M9" i="15"/>
  <c r="L9" i="15"/>
  <c r="U8" i="15"/>
  <c r="T8" i="15"/>
  <c r="S8" i="15"/>
  <c r="R8" i="15"/>
  <c r="P8" i="15"/>
  <c r="M8" i="15"/>
  <c r="L8" i="15"/>
  <c r="R7" i="15"/>
  <c r="P7" i="15"/>
  <c r="M7" i="15"/>
  <c r="L7" i="15"/>
  <c r="U6" i="15"/>
  <c r="T6" i="15"/>
  <c r="S6" i="15"/>
  <c r="R6" i="15"/>
  <c r="P6" i="15"/>
  <c r="M6" i="15"/>
  <c r="L6" i="15"/>
  <c r="U5" i="15"/>
  <c r="T5" i="15"/>
  <c r="S5" i="15"/>
  <c r="R5" i="15"/>
  <c r="P5" i="15"/>
  <c r="M5" i="15"/>
  <c r="L5" i="15"/>
  <c r="R4" i="15"/>
  <c r="P4" i="15"/>
  <c r="M4" i="15"/>
  <c r="L4" i="15"/>
  <c r="U3" i="15"/>
  <c r="T3" i="15"/>
  <c r="S3" i="15"/>
  <c r="R3" i="15"/>
  <c r="P3" i="15"/>
  <c r="M3" i="15"/>
  <c r="L3" i="15"/>
  <c r="O320" i="15"/>
  <c r="O215" i="15"/>
  <c r="O240" i="15"/>
  <c r="W55" i="20" l="1"/>
  <c r="P55" i="20"/>
  <c r="N55" i="20"/>
  <c r="AF55" i="20" s="1"/>
  <c r="L55" i="20"/>
  <c r="AC55" i="20" s="1"/>
  <c r="U55" i="20"/>
  <c r="S55" i="20"/>
  <c r="D59" i="20"/>
  <c r="W53" i="20"/>
  <c r="U53" i="20"/>
  <c r="P53" i="20"/>
  <c r="N53" i="20"/>
  <c r="AF53" i="20" s="1"/>
  <c r="L53" i="20"/>
  <c r="AC53" i="20" s="1"/>
  <c r="S53" i="20"/>
  <c r="G8" i="20"/>
  <c r="E34" i="20"/>
  <c r="F34" i="20" s="1"/>
  <c r="G35" i="20"/>
  <c r="I34" i="20"/>
  <c r="E25" i="20"/>
  <c r="F25" i="20" s="1"/>
  <c r="G26" i="20"/>
  <c r="P54" i="20"/>
  <c r="N54" i="20"/>
  <c r="AF54" i="20" s="1"/>
  <c r="W54" i="20"/>
  <c r="S54" i="20"/>
  <c r="U54" i="20"/>
  <c r="L54" i="20"/>
  <c r="AC54" i="20" s="1"/>
  <c r="W33" i="20"/>
  <c r="U33" i="20"/>
  <c r="S33" i="20"/>
  <c r="P33" i="20"/>
  <c r="N33" i="20"/>
  <c r="AC33" i="20"/>
  <c r="L33" i="20"/>
  <c r="AF33" i="20"/>
  <c r="H30" i="20"/>
  <c r="H29" i="20" s="1"/>
  <c r="H28" i="20" s="1"/>
  <c r="H27" i="20" s="1"/>
  <c r="H26" i="20" s="1"/>
  <c r="H25" i="20" s="1"/>
  <c r="H24" i="20" s="1"/>
  <c r="I31" i="20"/>
  <c r="G57" i="20"/>
  <c r="I56" i="20"/>
  <c r="H46" i="20"/>
  <c r="I45" i="20"/>
  <c r="U32" i="20"/>
  <c r="S32" i="20"/>
  <c r="N32" i="20"/>
  <c r="AF32" i="20"/>
  <c r="W32" i="20"/>
  <c r="AC32" i="20"/>
  <c r="L32" i="20"/>
  <c r="P32" i="20"/>
  <c r="E5" i="20"/>
  <c r="D4" i="20"/>
  <c r="E4" i="20" s="1"/>
  <c r="E24" i="6"/>
  <c r="G25" i="6"/>
  <c r="O317" i="15"/>
  <c r="O312" i="15"/>
  <c r="O307" i="15"/>
  <c r="O302" i="15"/>
  <c r="O297" i="15"/>
  <c r="O292" i="15"/>
  <c r="O287" i="15"/>
  <c r="O282" i="15"/>
  <c r="O277" i="15"/>
  <c r="O272" i="15"/>
  <c r="O267" i="15"/>
  <c r="O262" i="15"/>
  <c r="O257" i="15"/>
  <c r="O252" i="15"/>
  <c r="O247" i="15"/>
  <c r="O242" i="15"/>
  <c r="O318" i="15"/>
  <c r="O315" i="15"/>
  <c r="O254" i="15"/>
  <c r="O251" i="15"/>
  <c r="O284" i="15"/>
  <c r="O281" i="15"/>
  <c r="O263" i="15"/>
  <c r="O260" i="15"/>
  <c r="O269" i="15"/>
  <c r="O266" i="15"/>
  <c r="O248" i="15"/>
  <c r="O245" i="15"/>
  <c r="O295" i="15"/>
  <c r="O273" i="15"/>
  <c r="O241" i="15"/>
  <c r="O319" i="15"/>
  <c r="O275" i="15"/>
  <c r="P240" i="15"/>
  <c r="O286" i="15"/>
  <c r="O291" i="15"/>
  <c r="O255" i="15"/>
  <c r="O316" i="15"/>
  <c r="O304" i="15"/>
  <c r="O313" i="15"/>
  <c r="O309" i="15"/>
  <c r="O305" i="15"/>
  <c r="O280" i="15"/>
  <c r="O244" i="15"/>
  <c r="O301" i="15"/>
  <c r="O265" i="15"/>
  <c r="O308" i="15"/>
  <c r="O283" i="15"/>
  <c r="R240" i="15"/>
  <c r="O279" i="15"/>
  <c r="O268" i="15"/>
  <c r="O276" i="15"/>
  <c r="O258" i="15"/>
  <c r="O298" i="15"/>
  <c r="O294" i="15"/>
  <c r="O290" i="15"/>
  <c r="O261" i="15"/>
  <c r="O306" i="15"/>
  <c r="O259" i="15"/>
  <c r="O285" i="15"/>
  <c r="O310" i="15"/>
  <c r="O314" i="15"/>
  <c r="O299" i="15"/>
  <c r="O278" i="15"/>
  <c r="O250" i="15"/>
  <c r="O274" i="15"/>
  <c r="O264" i="15"/>
  <c r="O253" i="15"/>
  <c r="O270" i="15"/>
  <c r="O300" i="15"/>
  <c r="O289" i="15"/>
  <c r="O249" i="15"/>
  <c r="O243" i="15"/>
  <c r="O293" i="15"/>
  <c r="O311" i="15"/>
  <c r="O296" i="15"/>
  <c r="O246" i="15"/>
  <c r="O303" i="15"/>
  <c r="O271" i="15"/>
  <c r="O256" i="15"/>
  <c r="O288" i="15"/>
  <c r="O337" i="15"/>
  <c r="O332" i="15"/>
  <c r="O327" i="15"/>
  <c r="O322" i="15"/>
  <c r="O333" i="15"/>
  <c r="O330" i="15"/>
  <c r="O324" i="15"/>
  <c r="R320" i="15"/>
  <c r="O338" i="15"/>
  <c r="O331" i="15"/>
  <c r="P320" i="15"/>
  <c r="O334" i="15"/>
  <c r="O341" i="15"/>
  <c r="O326" i="15"/>
  <c r="O323" i="15"/>
  <c r="O321" i="15"/>
  <c r="O339" i="15"/>
  <c r="O335" i="15"/>
  <c r="O329" i="15"/>
  <c r="O325" i="15"/>
  <c r="O336" i="15"/>
  <c r="O340" i="15"/>
  <c r="O328" i="15"/>
  <c r="O237" i="15"/>
  <c r="O232" i="15"/>
  <c r="O227" i="15"/>
  <c r="O222" i="15"/>
  <c r="O217" i="15"/>
  <c r="O239" i="15"/>
  <c r="O236" i="15"/>
  <c r="O224" i="15"/>
  <c r="O221" i="15"/>
  <c r="R215" i="15"/>
  <c r="O218" i="15"/>
  <c r="O233" i="15"/>
  <c r="O230" i="15"/>
  <c r="P215" i="15"/>
  <c r="O238" i="15"/>
  <c r="O231" i="15"/>
  <c r="O220" i="15"/>
  <c r="O226" i="15"/>
  <c r="O223" i="15"/>
  <c r="O216" i="15"/>
  <c r="O234" i="15"/>
  <c r="O229" i="15"/>
  <c r="O225" i="15"/>
  <c r="O235" i="15"/>
  <c r="O219" i="15"/>
  <c r="O228" i="15"/>
  <c r="S113" i="15"/>
  <c r="S184" i="15"/>
  <c r="T113" i="15"/>
  <c r="S181" i="15"/>
  <c r="U54" i="15"/>
  <c r="T54" i="15"/>
  <c r="S54" i="15"/>
  <c r="T199" i="15"/>
  <c r="U178" i="15"/>
  <c r="T178" i="15"/>
  <c r="S178" i="15"/>
  <c r="S170" i="15"/>
  <c r="T170" i="15"/>
  <c r="S167" i="15"/>
  <c r="U57" i="15"/>
  <c r="T57" i="15"/>
  <c r="S57" i="15"/>
  <c r="T65" i="15"/>
  <c r="U65" i="15"/>
  <c r="S65" i="15"/>
  <c r="U135" i="15"/>
  <c r="T135" i="15"/>
  <c r="U187" i="15"/>
  <c r="T187" i="15"/>
  <c r="S135" i="15"/>
  <c r="T184" i="15"/>
  <c r="S199" i="15"/>
  <c r="S173" i="15"/>
  <c r="T173" i="15"/>
  <c r="U107" i="15"/>
  <c r="T107" i="15"/>
  <c r="S107" i="15"/>
  <c r="U48" i="15"/>
  <c r="T48" i="15"/>
  <c r="U45" i="15"/>
  <c r="T45" i="15"/>
  <c r="U167" i="15"/>
  <c r="U71" i="15"/>
  <c r="T71" i="15"/>
  <c r="S71" i="15"/>
  <c r="U100" i="15"/>
  <c r="T100" i="15"/>
  <c r="S100" i="15"/>
  <c r="U75" i="15"/>
  <c r="U120" i="15"/>
  <c r="T120" i="15"/>
  <c r="S120" i="15"/>
  <c r="U142" i="15"/>
  <c r="T142" i="15"/>
  <c r="S142" i="15"/>
  <c r="U177" i="15"/>
  <c r="T177" i="15"/>
  <c r="S177" i="15"/>
  <c r="S187" i="15"/>
  <c r="U58" i="15"/>
  <c r="T58" i="15"/>
  <c r="S58" i="15"/>
  <c r="T110" i="15"/>
  <c r="U110" i="15"/>
  <c r="T181" i="15"/>
  <c r="U51" i="15"/>
  <c r="T51" i="15"/>
  <c r="S51" i="15"/>
  <c r="U41" i="15"/>
  <c r="T41" i="15"/>
  <c r="S41" i="15"/>
  <c r="S48" i="15"/>
  <c r="U174" i="15"/>
  <c r="T174" i="15"/>
  <c r="S174" i="15"/>
  <c r="S45" i="15"/>
  <c r="S164" i="15"/>
  <c r="T164" i="15"/>
  <c r="T19" i="15"/>
  <c r="U19" i="15"/>
  <c r="U42" i="15"/>
  <c r="S42" i="15"/>
  <c r="T42" i="15"/>
  <c r="S75" i="15"/>
  <c r="S79" i="15"/>
  <c r="U79" i="15"/>
  <c r="T79" i="15"/>
  <c r="U130" i="15"/>
  <c r="T130" i="15"/>
  <c r="S130" i="15"/>
  <c r="S68" i="15"/>
  <c r="U68" i="15"/>
  <c r="T68" i="15"/>
  <c r="U34" i="15"/>
  <c r="T34" i="15"/>
  <c r="S34" i="15"/>
  <c r="U171" i="15"/>
  <c r="S171" i="15"/>
  <c r="T171" i="15"/>
  <c r="T158" i="15"/>
  <c r="S196" i="15"/>
  <c r="T196" i="15"/>
  <c r="S18" i="15"/>
  <c r="T28" i="15"/>
  <c r="U28" i="15"/>
  <c r="U74" i="15"/>
  <c r="T74" i="15"/>
  <c r="S74" i="15"/>
  <c r="S133" i="15"/>
  <c r="U133" i="15"/>
  <c r="T133" i="15"/>
  <c r="S155" i="15"/>
  <c r="S159" i="15"/>
  <c r="T159" i="15"/>
  <c r="U159" i="15"/>
  <c r="S176" i="15"/>
  <c r="U180" i="15"/>
  <c r="T180" i="15"/>
  <c r="S180" i="15"/>
  <c r="T211" i="15"/>
  <c r="S104" i="15"/>
  <c r="T118" i="15"/>
  <c r="S118" i="15"/>
  <c r="U118" i="15"/>
  <c r="S168" i="15"/>
  <c r="U168" i="15"/>
  <c r="T168" i="15"/>
  <c r="U214" i="15"/>
  <c r="T214" i="15"/>
  <c r="T104" i="15"/>
  <c r="T165" i="15"/>
  <c r="U165" i="15"/>
  <c r="S101" i="15"/>
  <c r="S162" i="15"/>
  <c r="U101" i="15"/>
  <c r="T162" i="15"/>
  <c r="T193" i="15"/>
  <c r="U193" i="15"/>
  <c r="S4" i="15"/>
  <c r="U4" i="15"/>
  <c r="T4" i="15"/>
  <c r="T18" i="15"/>
  <c r="S22" i="15"/>
  <c r="S82" i="15"/>
  <c r="S85" i="15"/>
  <c r="U94" i="15"/>
  <c r="T94" i="15"/>
  <c r="U98" i="15"/>
  <c r="T98" i="15"/>
  <c r="S98" i="15"/>
  <c r="T155" i="15"/>
  <c r="T176" i="15"/>
  <c r="S208" i="15"/>
  <c r="T62" i="15"/>
  <c r="U62" i="15"/>
  <c r="T55" i="15"/>
  <c r="U55" i="15"/>
  <c r="S158" i="15"/>
  <c r="S214" i="15"/>
  <c r="U31" i="15"/>
  <c r="S31" i="15"/>
  <c r="T31" i="15"/>
  <c r="T39" i="15"/>
  <c r="U39" i="15"/>
  <c r="U97" i="15"/>
  <c r="T97" i="15"/>
  <c r="S97" i="15"/>
  <c r="U14" i="15"/>
  <c r="T14" i="15"/>
  <c r="S39" i="15"/>
  <c r="S211" i="15"/>
  <c r="S11" i="15"/>
  <c r="S25" i="15"/>
  <c r="S28" i="15"/>
  <c r="T190" i="15"/>
  <c r="U190" i="15"/>
  <c r="T36" i="15"/>
  <c r="T76" i="15"/>
  <c r="S95" i="15"/>
  <c r="U137" i="15"/>
  <c r="T137" i="15"/>
  <c r="S137" i="15"/>
  <c r="S147" i="15"/>
  <c r="S153" i="15"/>
  <c r="T156" i="15"/>
  <c r="T201" i="15"/>
  <c r="U17" i="15"/>
  <c r="T17" i="15"/>
  <c r="S17" i="15"/>
  <c r="S33" i="15"/>
  <c r="U36" i="15"/>
  <c r="U40" i="15"/>
  <c r="T40" i="15"/>
  <c r="S40" i="15"/>
  <c r="U76" i="15"/>
  <c r="T95" i="15"/>
  <c r="U115" i="15"/>
  <c r="S144" i="15"/>
  <c r="T147" i="15"/>
  <c r="T150" i="15"/>
  <c r="T153" i="15"/>
  <c r="S175" i="15"/>
  <c r="U175" i="15"/>
  <c r="T175" i="15"/>
  <c r="S191" i="15"/>
  <c r="S198" i="15"/>
  <c r="U201" i="15"/>
  <c r="T204" i="15"/>
  <c r="S207" i="15"/>
  <c r="U140" i="15"/>
  <c r="T140" i="15"/>
  <c r="S140" i="15"/>
  <c r="S115" i="15"/>
  <c r="T33" i="15"/>
  <c r="U60" i="15"/>
  <c r="T60" i="15"/>
  <c r="S60" i="15"/>
  <c r="T73" i="15"/>
  <c r="U80" i="15"/>
  <c r="T80" i="15"/>
  <c r="S80" i="15"/>
  <c r="S122" i="15"/>
  <c r="S125" i="15"/>
  <c r="U134" i="15"/>
  <c r="T134" i="15"/>
  <c r="T144" i="15"/>
  <c r="U150" i="15"/>
  <c r="U160" i="15"/>
  <c r="T160" i="15"/>
  <c r="S160" i="15"/>
  <c r="T191" i="15"/>
  <c r="T198" i="15"/>
  <c r="U204" i="15"/>
  <c r="T207" i="15"/>
  <c r="S210" i="15"/>
  <c r="S213" i="15"/>
  <c r="U16" i="15"/>
  <c r="T16" i="15"/>
  <c r="S16" i="15"/>
  <c r="S73" i="15"/>
  <c r="U156" i="15"/>
  <c r="S21" i="15"/>
  <c r="S30" i="15"/>
  <c r="S70" i="15"/>
  <c r="T122" i="15"/>
  <c r="T125" i="15"/>
  <c r="S128" i="15"/>
  <c r="S141" i="15"/>
  <c r="T210" i="15"/>
  <c r="U20" i="15"/>
  <c r="T20" i="15"/>
  <c r="S20" i="15"/>
  <c r="U105" i="15"/>
  <c r="T105" i="15"/>
  <c r="S105" i="15"/>
  <c r="U194" i="15"/>
  <c r="T194" i="15"/>
  <c r="U59" i="15"/>
  <c r="T59" i="15"/>
  <c r="S59" i="15"/>
  <c r="S102" i="15"/>
  <c r="U102" i="15"/>
  <c r="T102" i="15"/>
  <c r="T213" i="15"/>
  <c r="U7" i="15"/>
  <c r="T7" i="15"/>
  <c r="S7" i="15"/>
  <c r="U37" i="15"/>
  <c r="T37" i="15"/>
  <c r="S37" i="15"/>
  <c r="U77" i="15"/>
  <c r="T77" i="15"/>
  <c r="S77" i="15"/>
  <c r="U114" i="15"/>
  <c r="T114" i="15"/>
  <c r="U157" i="15"/>
  <c r="T157" i="15"/>
  <c r="S157" i="15"/>
  <c r="U200" i="15"/>
  <c r="T200" i="15"/>
  <c r="S200" i="15"/>
  <c r="S10" i="15"/>
  <c r="S13" i="15"/>
  <c r="S44" i="15"/>
  <c r="S81" i="15"/>
  <c r="S99" i="15"/>
  <c r="S108" i="15"/>
  <c r="S145" i="15"/>
  <c r="U154" i="15"/>
  <c r="T154" i="15"/>
  <c r="U117" i="15"/>
  <c r="T117" i="15"/>
  <c r="S117" i="15"/>
  <c r="S111" i="15"/>
  <c r="S114" i="15"/>
  <c r="U197" i="15"/>
  <c r="T197" i="15"/>
  <c r="S197" i="15"/>
  <c r="E26" i="20" l="1"/>
  <c r="F26" i="20" s="1"/>
  <c r="G27" i="20"/>
  <c r="I26" i="20"/>
  <c r="AF31" i="20"/>
  <c r="W31" i="20"/>
  <c r="U31" i="20"/>
  <c r="S31" i="20"/>
  <c r="P31" i="20"/>
  <c r="AC31" i="20"/>
  <c r="N31" i="20"/>
  <c r="L31" i="20"/>
  <c r="I35" i="20"/>
  <c r="E35" i="20"/>
  <c r="F35" i="20" s="1"/>
  <c r="G36" i="20"/>
  <c r="H23" i="20"/>
  <c r="I24" i="20"/>
  <c r="G9" i="20"/>
  <c r="E8" i="20"/>
  <c r="D60" i="20"/>
  <c r="P45" i="20"/>
  <c r="N45" i="20"/>
  <c r="AF45" i="20" s="1"/>
  <c r="L45" i="20"/>
  <c r="AC45" i="20" s="1"/>
  <c r="W45" i="20"/>
  <c r="U45" i="20"/>
  <c r="S45" i="20"/>
  <c r="H47" i="20"/>
  <c r="I46" i="20"/>
  <c r="F46" i="20"/>
  <c r="W56" i="20"/>
  <c r="U56" i="20"/>
  <c r="S56" i="20"/>
  <c r="N56" i="20"/>
  <c r="AF56" i="20" s="1"/>
  <c r="L56" i="20"/>
  <c r="AC56" i="20" s="1"/>
  <c r="P56" i="20"/>
  <c r="I57" i="20"/>
  <c r="G58" i="20"/>
  <c r="E57" i="20"/>
  <c r="F57" i="20" s="1"/>
  <c r="I25" i="20"/>
  <c r="AF34" i="20"/>
  <c r="W34" i="20"/>
  <c r="U34" i="20"/>
  <c r="S34" i="20"/>
  <c r="N34" i="20"/>
  <c r="L34" i="20"/>
  <c r="AC34" i="20"/>
  <c r="P34" i="20"/>
  <c r="F24" i="20"/>
  <c r="E25" i="6"/>
  <c r="G26" i="6"/>
  <c r="R313" i="15"/>
  <c r="P313" i="15"/>
  <c r="S240" i="15"/>
  <c r="U240" i="15"/>
  <c r="T240" i="15"/>
  <c r="P275" i="15"/>
  <c r="R275" i="15"/>
  <c r="P224" i="15"/>
  <c r="R224" i="15"/>
  <c r="T320" i="15"/>
  <c r="S320" i="15"/>
  <c r="U320" i="15"/>
  <c r="P249" i="15"/>
  <c r="R249" i="15"/>
  <c r="R276" i="15"/>
  <c r="P276" i="15"/>
  <c r="R267" i="15"/>
  <c r="P267" i="15"/>
  <c r="R279" i="15"/>
  <c r="P279" i="15"/>
  <c r="R295" i="15"/>
  <c r="P295" i="15"/>
  <c r="R245" i="15"/>
  <c r="P245" i="15"/>
  <c r="R227" i="15"/>
  <c r="P227" i="15"/>
  <c r="R308" i="15"/>
  <c r="P308" i="15"/>
  <c r="P333" i="15"/>
  <c r="R333" i="15"/>
  <c r="R292" i="15"/>
  <c r="P292" i="15"/>
  <c r="P301" i="15"/>
  <c r="R301" i="15"/>
  <c r="R280" i="15"/>
  <c r="P280" i="15"/>
  <c r="P251" i="15"/>
  <c r="R251" i="15"/>
  <c r="R238" i="15"/>
  <c r="P238" i="15"/>
  <c r="R335" i="15"/>
  <c r="P335" i="15"/>
  <c r="R271" i="15"/>
  <c r="P271" i="15"/>
  <c r="R259" i="15"/>
  <c r="P259" i="15"/>
  <c r="R304" i="15"/>
  <c r="P304" i="15"/>
  <c r="P254" i="15"/>
  <c r="R254" i="15"/>
  <c r="S215" i="15"/>
  <c r="T215" i="15"/>
  <c r="U215" i="15"/>
  <c r="R339" i="15"/>
  <c r="P339" i="15"/>
  <c r="P303" i="15"/>
  <c r="R303" i="15"/>
  <c r="R306" i="15"/>
  <c r="P306" i="15"/>
  <c r="R316" i="15"/>
  <c r="P316" i="15"/>
  <c r="R318" i="15"/>
  <c r="P318" i="15"/>
  <c r="P323" i="15"/>
  <c r="R323" i="15"/>
  <c r="P296" i="15"/>
  <c r="R296" i="15"/>
  <c r="R290" i="15"/>
  <c r="P290" i="15"/>
  <c r="P291" i="15"/>
  <c r="R291" i="15"/>
  <c r="R247" i="15"/>
  <c r="P247" i="15"/>
  <c r="R293" i="15"/>
  <c r="P293" i="15"/>
  <c r="R298" i="15"/>
  <c r="P298" i="15"/>
  <c r="P221" i="15"/>
  <c r="R221" i="15"/>
  <c r="R243" i="15"/>
  <c r="P243" i="15"/>
  <c r="R257" i="15"/>
  <c r="P257" i="15"/>
  <c r="R262" i="15"/>
  <c r="P262" i="15"/>
  <c r="R268" i="15"/>
  <c r="P268" i="15"/>
  <c r="P239" i="15"/>
  <c r="R239" i="15"/>
  <c r="R300" i="15"/>
  <c r="P300" i="15"/>
  <c r="R272" i="15"/>
  <c r="P272" i="15"/>
  <c r="R219" i="15"/>
  <c r="P219" i="15"/>
  <c r="R270" i="15"/>
  <c r="P270" i="15"/>
  <c r="R282" i="15"/>
  <c r="P282" i="15"/>
  <c r="R225" i="15"/>
  <c r="P225" i="15"/>
  <c r="P330" i="15"/>
  <c r="R330" i="15"/>
  <c r="R264" i="15"/>
  <c r="P264" i="15"/>
  <c r="R248" i="15"/>
  <c r="P248" i="15"/>
  <c r="R229" i="15"/>
  <c r="P229" i="15"/>
  <c r="R266" i="15"/>
  <c r="P266" i="15"/>
  <c r="R234" i="15"/>
  <c r="P234" i="15"/>
  <c r="R237" i="15"/>
  <c r="P237" i="15"/>
  <c r="R322" i="15"/>
  <c r="P322" i="15"/>
  <c r="R250" i="15"/>
  <c r="P250" i="15"/>
  <c r="R297" i="15"/>
  <c r="P297" i="15"/>
  <c r="R327" i="15"/>
  <c r="P327" i="15"/>
  <c r="R260" i="15"/>
  <c r="P260" i="15"/>
  <c r="R281" i="15"/>
  <c r="P281" i="15"/>
  <c r="R231" i="15"/>
  <c r="P231" i="15"/>
  <c r="R329" i="15"/>
  <c r="P329" i="15"/>
  <c r="R256" i="15"/>
  <c r="P256" i="15"/>
  <c r="R285" i="15"/>
  <c r="P285" i="15"/>
  <c r="R315" i="15"/>
  <c r="P315" i="15"/>
  <c r="R230" i="15"/>
  <c r="P230" i="15"/>
  <c r="R321" i="15"/>
  <c r="P321" i="15"/>
  <c r="P246" i="15"/>
  <c r="R246" i="15"/>
  <c r="R261" i="15"/>
  <c r="P261" i="15"/>
  <c r="P255" i="15"/>
  <c r="R255" i="15"/>
  <c r="R233" i="15"/>
  <c r="P233" i="15"/>
  <c r="R242" i="15"/>
  <c r="P242" i="15"/>
  <c r="R218" i="15"/>
  <c r="P218" i="15"/>
  <c r="R326" i="15"/>
  <c r="P326" i="15"/>
  <c r="R311" i="15"/>
  <c r="P311" i="15"/>
  <c r="P294" i="15"/>
  <c r="R294" i="15"/>
  <c r="R286" i="15"/>
  <c r="P286" i="15"/>
  <c r="R341" i="15"/>
  <c r="P341" i="15"/>
  <c r="R252" i="15"/>
  <c r="P252" i="15"/>
  <c r="R334" i="15"/>
  <c r="P334" i="15"/>
  <c r="R258" i="15"/>
  <c r="P258" i="15"/>
  <c r="P319" i="15"/>
  <c r="R319" i="15"/>
  <c r="P236" i="15"/>
  <c r="R236" i="15"/>
  <c r="P331" i="15"/>
  <c r="R331" i="15"/>
  <c r="R289" i="15"/>
  <c r="P289" i="15"/>
  <c r="R241" i="15"/>
  <c r="P241" i="15"/>
  <c r="R228" i="15"/>
  <c r="P228" i="15"/>
  <c r="P338" i="15"/>
  <c r="R338" i="15"/>
  <c r="P273" i="15"/>
  <c r="R273" i="15"/>
  <c r="R217" i="15"/>
  <c r="P217" i="15"/>
  <c r="R277" i="15"/>
  <c r="P277" i="15"/>
  <c r="R235" i="15"/>
  <c r="P235" i="15"/>
  <c r="R222" i="15"/>
  <c r="P222" i="15"/>
  <c r="R324" i="15"/>
  <c r="P324" i="15"/>
  <c r="R253" i="15"/>
  <c r="P253" i="15"/>
  <c r="P283" i="15"/>
  <c r="R283" i="15"/>
  <c r="R287" i="15"/>
  <c r="P287" i="15"/>
  <c r="R232" i="15"/>
  <c r="P232" i="15"/>
  <c r="P274" i="15"/>
  <c r="R274" i="15"/>
  <c r="R265" i="15"/>
  <c r="P265" i="15"/>
  <c r="R269" i="15"/>
  <c r="P269" i="15"/>
  <c r="R216" i="15"/>
  <c r="P216" i="15"/>
  <c r="R328" i="15"/>
  <c r="P328" i="15"/>
  <c r="P278" i="15"/>
  <c r="R278" i="15"/>
  <c r="R244" i="15"/>
  <c r="P244" i="15"/>
  <c r="R302" i="15"/>
  <c r="P302" i="15"/>
  <c r="P223" i="15"/>
  <c r="R223" i="15"/>
  <c r="P340" i="15"/>
  <c r="R340" i="15"/>
  <c r="R332" i="15"/>
  <c r="P332" i="15"/>
  <c r="P299" i="15"/>
  <c r="R299" i="15"/>
  <c r="R263" i="15"/>
  <c r="P263" i="15"/>
  <c r="R307" i="15"/>
  <c r="P307" i="15"/>
  <c r="P226" i="15"/>
  <c r="R226" i="15"/>
  <c r="R336" i="15"/>
  <c r="P336" i="15"/>
  <c r="R337" i="15"/>
  <c r="P337" i="15"/>
  <c r="R314" i="15"/>
  <c r="P314" i="15"/>
  <c r="R305" i="15"/>
  <c r="P305" i="15"/>
  <c r="R312" i="15"/>
  <c r="P312" i="15"/>
  <c r="P220" i="15"/>
  <c r="R220" i="15"/>
  <c r="P325" i="15"/>
  <c r="R325" i="15"/>
  <c r="R288" i="15"/>
  <c r="P288" i="15"/>
  <c r="P310" i="15"/>
  <c r="R310" i="15"/>
  <c r="R309" i="15"/>
  <c r="P309" i="15"/>
  <c r="R284" i="15"/>
  <c r="P284" i="15"/>
  <c r="R317" i="15"/>
  <c r="P317" i="15"/>
  <c r="D61" i="20" l="1"/>
  <c r="N26" i="20"/>
  <c r="L26" i="20"/>
  <c r="AC26" i="20"/>
  <c r="W26" i="20"/>
  <c r="U26" i="20"/>
  <c r="S26" i="20"/>
  <c r="AF26" i="20"/>
  <c r="P26" i="20"/>
  <c r="I58" i="20"/>
  <c r="G59" i="20"/>
  <c r="E58" i="20"/>
  <c r="F58" i="20" s="1"/>
  <c r="L57" i="20"/>
  <c r="AC57" i="20" s="1"/>
  <c r="U57" i="20"/>
  <c r="S57" i="20"/>
  <c r="P57" i="20"/>
  <c r="W57" i="20"/>
  <c r="N57" i="20"/>
  <c r="AF57" i="20" s="1"/>
  <c r="G10" i="20"/>
  <c r="E9" i="20"/>
  <c r="AF24" i="20"/>
  <c r="AC24" i="20"/>
  <c r="U24" i="20"/>
  <c r="N24" i="20"/>
  <c r="L24" i="20"/>
  <c r="W24" i="20"/>
  <c r="S24" i="20"/>
  <c r="P24" i="20"/>
  <c r="I23" i="20"/>
  <c r="H22" i="20"/>
  <c r="F23" i="20"/>
  <c r="E36" i="20"/>
  <c r="F36" i="20" s="1"/>
  <c r="I36" i="20"/>
  <c r="G37" i="20"/>
  <c r="W35" i="20"/>
  <c r="U35" i="20"/>
  <c r="P35" i="20"/>
  <c r="S35" i="20"/>
  <c r="N35" i="20"/>
  <c r="L35" i="20"/>
  <c r="AF35" i="20"/>
  <c r="AC35" i="20"/>
  <c r="U46" i="20"/>
  <c r="S46" i="20"/>
  <c r="N46" i="20"/>
  <c r="AF46" i="20" s="1"/>
  <c r="W46" i="20"/>
  <c r="P46" i="20"/>
  <c r="L46" i="20"/>
  <c r="AC46" i="20" s="1"/>
  <c r="H48" i="20"/>
  <c r="I47" i="20"/>
  <c r="F47" i="20"/>
  <c r="AF25" i="20"/>
  <c r="AC25" i="20"/>
  <c r="W25" i="20"/>
  <c r="U25" i="20"/>
  <c r="L25" i="20"/>
  <c r="S25" i="20"/>
  <c r="P25" i="20"/>
  <c r="N25" i="20"/>
  <c r="I27" i="20"/>
  <c r="G28" i="20"/>
  <c r="E27" i="20"/>
  <c r="F27" i="20" s="1"/>
  <c r="E26" i="6"/>
  <c r="G27" i="6"/>
  <c r="U283" i="15"/>
  <c r="T283" i="15"/>
  <c r="S283" i="15"/>
  <c r="S294" i="15"/>
  <c r="U294" i="15"/>
  <c r="T294" i="15"/>
  <c r="S267" i="15"/>
  <c r="U267" i="15"/>
  <c r="T267" i="15"/>
  <c r="S317" i="15"/>
  <c r="U317" i="15"/>
  <c r="T317" i="15"/>
  <c r="U244" i="15"/>
  <c r="T244" i="15"/>
  <c r="S244" i="15"/>
  <c r="U253" i="15"/>
  <c r="T253" i="15"/>
  <c r="S253" i="15"/>
  <c r="U311" i="15"/>
  <c r="T311" i="15"/>
  <c r="S311" i="15"/>
  <c r="S322" i="15"/>
  <c r="U322" i="15"/>
  <c r="T322" i="15"/>
  <c r="T298" i="15"/>
  <c r="S298" i="15"/>
  <c r="U298" i="15"/>
  <c r="T251" i="15"/>
  <c r="S251" i="15"/>
  <c r="U251" i="15"/>
  <c r="T303" i="15"/>
  <c r="U303" i="15"/>
  <c r="S303" i="15"/>
  <c r="S276" i="15"/>
  <c r="T276" i="15"/>
  <c r="U276" i="15"/>
  <c r="U336" i="15"/>
  <c r="T336" i="15"/>
  <c r="S336" i="15"/>
  <c r="S324" i="15"/>
  <c r="U324" i="15"/>
  <c r="T324" i="15"/>
  <c r="U326" i="15"/>
  <c r="S326" i="15"/>
  <c r="T326" i="15"/>
  <c r="S237" i="15"/>
  <c r="T237" i="15"/>
  <c r="U237" i="15"/>
  <c r="U293" i="15"/>
  <c r="T293" i="15"/>
  <c r="S293" i="15"/>
  <c r="S222" i="15"/>
  <c r="U222" i="15"/>
  <c r="T222" i="15"/>
  <c r="S218" i="15"/>
  <c r="T218" i="15"/>
  <c r="U218" i="15"/>
  <c r="U256" i="15"/>
  <c r="T256" i="15"/>
  <c r="S256" i="15"/>
  <c r="S272" i="15"/>
  <c r="U272" i="15"/>
  <c r="T272" i="15"/>
  <c r="S247" i="15"/>
  <c r="U247" i="15"/>
  <c r="T247" i="15"/>
  <c r="U301" i="15"/>
  <c r="T301" i="15"/>
  <c r="S301" i="15"/>
  <c r="S249" i="15"/>
  <c r="U249" i="15"/>
  <c r="T249" i="15"/>
  <c r="T226" i="15"/>
  <c r="U226" i="15"/>
  <c r="S226" i="15"/>
  <c r="U236" i="15"/>
  <c r="T236" i="15"/>
  <c r="S236" i="15"/>
  <c r="S307" i="15"/>
  <c r="U307" i="15"/>
  <c r="T307" i="15"/>
  <c r="U235" i="15"/>
  <c r="T235" i="15"/>
  <c r="S235" i="15"/>
  <c r="S242" i="15"/>
  <c r="T242" i="15"/>
  <c r="U242" i="15"/>
  <c r="T266" i="15"/>
  <c r="S266" i="15"/>
  <c r="U266" i="15"/>
  <c r="U300" i="15"/>
  <c r="S300" i="15"/>
  <c r="T300" i="15"/>
  <c r="T310" i="15"/>
  <c r="S310" i="15"/>
  <c r="U310" i="15"/>
  <c r="U288" i="15"/>
  <c r="T288" i="15"/>
  <c r="S288" i="15"/>
  <c r="S269" i="15"/>
  <c r="U269" i="15"/>
  <c r="T269" i="15"/>
  <c r="S258" i="15"/>
  <c r="T258" i="15"/>
  <c r="U258" i="15"/>
  <c r="U233" i="15"/>
  <c r="T233" i="15"/>
  <c r="S233" i="15"/>
  <c r="S229" i="15"/>
  <c r="U229" i="15"/>
  <c r="T229" i="15"/>
  <c r="U290" i="15"/>
  <c r="T290" i="15"/>
  <c r="S290" i="15"/>
  <c r="U333" i="15"/>
  <c r="T333" i="15"/>
  <c r="S333" i="15"/>
  <c r="U239" i="15"/>
  <c r="T239" i="15"/>
  <c r="S239" i="15"/>
  <c r="S304" i="15"/>
  <c r="U304" i="15"/>
  <c r="T304" i="15"/>
  <c r="U224" i="15"/>
  <c r="T224" i="15"/>
  <c r="S224" i="15"/>
  <c r="U265" i="15"/>
  <c r="T265" i="15"/>
  <c r="S265" i="15"/>
  <c r="U334" i="15"/>
  <c r="T334" i="15"/>
  <c r="S334" i="15"/>
  <c r="S281" i="15"/>
  <c r="T281" i="15"/>
  <c r="U281" i="15"/>
  <c r="S268" i="15"/>
  <c r="T268" i="15"/>
  <c r="U268" i="15"/>
  <c r="U325" i="15"/>
  <c r="T325" i="15"/>
  <c r="S325" i="15"/>
  <c r="U299" i="15"/>
  <c r="S299" i="15"/>
  <c r="T299" i="15"/>
  <c r="T255" i="15"/>
  <c r="S255" i="15"/>
  <c r="U255" i="15"/>
  <c r="S259" i="15"/>
  <c r="U259" i="15"/>
  <c r="T259" i="15"/>
  <c r="S227" i="15"/>
  <c r="U227" i="15"/>
  <c r="T227" i="15"/>
  <c r="U261" i="15"/>
  <c r="T261" i="15"/>
  <c r="S261" i="15"/>
  <c r="S260" i="15"/>
  <c r="T260" i="15"/>
  <c r="U260" i="15"/>
  <c r="S264" i="15"/>
  <c r="U264" i="15"/>
  <c r="T264" i="15"/>
  <c r="S262" i="15"/>
  <c r="U262" i="15"/>
  <c r="T262" i="15"/>
  <c r="U220" i="15"/>
  <c r="T220" i="15"/>
  <c r="S220" i="15"/>
  <c r="S274" i="15"/>
  <c r="U274" i="15"/>
  <c r="T274" i="15"/>
  <c r="U273" i="15"/>
  <c r="T273" i="15"/>
  <c r="S273" i="15"/>
  <c r="T323" i="15"/>
  <c r="S323" i="15"/>
  <c r="U323" i="15"/>
  <c r="S271" i="15"/>
  <c r="U271" i="15"/>
  <c r="T271" i="15"/>
  <c r="S245" i="15"/>
  <c r="U245" i="15"/>
  <c r="T245" i="15"/>
  <c r="S312" i="15"/>
  <c r="T312" i="15"/>
  <c r="U312" i="15"/>
  <c r="S232" i="15"/>
  <c r="U232" i="15"/>
  <c r="T232" i="15"/>
  <c r="U341" i="15"/>
  <c r="T341" i="15"/>
  <c r="S341" i="15"/>
  <c r="S327" i="15"/>
  <c r="U327" i="15"/>
  <c r="T327" i="15"/>
  <c r="S257" i="15"/>
  <c r="T257" i="15"/>
  <c r="U257" i="15"/>
  <c r="S318" i="15"/>
  <c r="U318" i="15"/>
  <c r="T318" i="15"/>
  <c r="S340" i="15"/>
  <c r="S344" i="15" s="1"/>
  <c r="U340" i="15"/>
  <c r="U344" i="15" s="1"/>
  <c r="T340" i="15"/>
  <c r="T338" i="15"/>
  <c r="S338" i="15"/>
  <c r="U338" i="15"/>
  <c r="U246" i="15"/>
  <c r="T246" i="15"/>
  <c r="S246" i="15"/>
  <c r="U330" i="15"/>
  <c r="T330" i="15"/>
  <c r="S330" i="15"/>
  <c r="T335" i="15"/>
  <c r="S335" i="15"/>
  <c r="U335" i="15"/>
  <c r="U295" i="15"/>
  <c r="S295" i="15"/>
  <c r="T295" i="15"/>
  <c r="U313" i="15"/>
  <c r="T313" i="15"/>
  <c r="S313" i="15"/>
  <c r="U305" i="15"/>
  <c r="S305" i="15"/>
  <c r="T305" i="15"/>
  <c r="S287" i="15"/>
  <c r="U287" i="15"/>
  <c r="T287" i="15"/>
  <c r="U228" i="15"/>
  <c r="T228" i="15"/>
  <c r="S228" i="15"/>
  <c r="U286" i="15"/>
  <c r="T286" i="15"/>
  <c r="S286" i="15"/>
  <c r="U321" i="15"/>
  <c r="T321" i="15"/>
  <c r="S321" i="15"/>
  <c r="S297" i="15"/>
  <c r="U297" i="15"/>
  <c r="T297" i="15"/>
  <c r="T225" i="15"/>
  <c r="S225" i="15"/>
  <c r="U225" i="15"/>
  <c r="U243" i="15"/>
  <c r="T243" i="15"/>
  <c r="S243" i="15"/>
  <c r="T316" i="15"/>
  <c r="S316" i="15"/>
  <c r="U316" i="15"/>
  <c r="T221" i="15"/>
  <c r="S221" i="15"/>
  <c r="U221" i="15"/>
  <c r="S337" i="15"/>
  <c r="T337" i="15"/>
  <c r="U337" i="15"/>
  <c r="S289" i="15"/>
  <c r="U289" i="15"/>
  <c r="T289" i="15"/>
  <c r="U315" i="15"/>
  <c r="T315" i="15"/>
  <c r="S315" i="15"/>
  <c r="U270" i="15"/>
  <c r="T270" i="15"/>
  <c r="S270" i="15"/>
  <c r="S280" i="15"/>
  <c r="U280" i="15"/>
  <c r="T280" i="15"/>
  <c r="S284" i="15"/>
  <c r="U284" i="15"/>
  <c r="T284" i="15"/>
  <c r="S285" i="15"/>
  <c r="U285" i="15"/>
  <c r="T285" i="15"/>
  <c r="U219" i="15"/>
  <c r="T219" i="15"/>
  <c r="S219" i="15"/>
  <c r="S339" i="15"/>
  <c r="U339" i="15"/>
  <c r="T339" i="15"/>
  <c r="T278" i="15"/>
  <c r="S278" i="15"/>
  <c r="U278" i="15"/>
  <c r="T331" i="15"/>
  <c r="S331" i="15"/>
  <c r="U331" i="15"/>
  <c r="S309" i="15"/>
  <c r="U309" i="15"/>
  <c r="T309" i="15"/>
  <c r="U328" i="15"/>
  <c r="T328" i="15"/>
  <c r="S328" i="15"/>
  <c r="S234" i="15"/>
  <c r="U234" i="15"/>
  <c r="T234" i="15"/>
  <c r="S292" i="15"/>
  <c r="T292" i="15"/>
  <c r="U292" i="15"/>
  <c r="U216" i="15"/>
  <c r="T216" i="15"/>
  <c r="T344" i="15" s="1"/>
  <c r="S216" i="15"/>
  <c r="P344" i="15"/>
  <c r="O344" i="15" s="1"/>
  <c r="S329" i="15"/>
  <c r="U329" i="15"/>
  <c r="T329" i="15"/>
  <c r="S319" i="15"/>
  <c r="U319" i="15"/>
  <c r="T319" i="15"/>
  <c r="U291" i="15"/>
  <c r="T291" i="15"/>
  <c r="S291" i="15"/>
  <c r="S263" i="15"/>
  <c r="U263" i="15"/>
  <c r="T263" i="15"/>
  <c r="S277" i="15"/>
  <c r="U277" i="15"/>
  <c r="T277" i="15"/>
  <c r="U231" i="15"/>
  <c r="T231" i="15"/>
  <c r="S231" i="15"/>
  <c r="S254" i="15"/>
  <c r="U254" i="15"/>
  <c r="T254" i="15"/>
  <c r="U308" i="15"/>
  <c r="S308" i="15"/>
  <c r="T308" i="15"/>
  <c r="S217" i="15"/>
  <c r="T217" i="15"/>
  <c r="U217" i="15"/>
  <c r="S248" i="15"/>
  <c r="U248" i="15"/>
  <c r="T248" i="15"/>
  <c r="T296" i="15"/>
  <c r="S296" i="15"/>
  <c r="U296" i="15"/>
  <c r="T275" i="15"/>
  <c r="S275" i="15"/>
  <c r="U275" i="15"/>
  <c r="S332" i="15"/>
  <c r="U332" i="15"/>
  <c r="T332" i="15"/>
  <c r="S252" i="15"/>
  <c r="T252" i="15"/>
  <c r="U252" i="15"/>
  <c r="T223" i="15"/>
  <c r="U223" i="15"/>
  <c r="S223" i="15"/>
  <c r="U238" i="15"/>
  <c r="S238" i="15"/>
  <c r="T238" i="15"/>
  <c r="S279" i="15"/>
  <c r="U279" i="15"/>
  <c r="T279" i="15"/>
  <c r="S314" i="15"/>
  <c r="U314" i="15"/>
  <c r="T314" i="15"/>
  <c r="S302" i="15"/>
  <c r="T302" i="15"/>
  <c r="U302" i="15"/>
  <c r="T241" i="15"/>
  <c r="U241" i="15"/>
  <c r="S241" i="15"/>
  <c r="T230" i="15"/>
  <c r="S230" i="15"/>
  <c r="U230" i="15"/>
  <c r="S250" i="15"/>
  <c r="U250" i="15"/>
  <c r="T250" i="15"/>
  <c r="S282" i="15"/>
  <c r="U282" i="15"/>
  <c r="T282" i="15"/>
  <c r="S306" i="15"/>
  <c r="U306" i="15"/>
  <c r="T306" i="15"/>
  <c r="E28" i="20" l="1"/>
  <c r="F28" i="20" s="1"/>
  <c r="G29" i="20"/>
  <c r="I28" i="20"/>
  <c r="AF27" i="20"/>
  <c r="W27" i="20"/>
  <c r="P27" i="20"/>
  <c r="N27" i="20"/>
  <c r="L27" i="20"/>
  <c r="U27" i="20"/>
  <c r="AC27" i="20"/>
  <c r="S27" i="20"/>
  <c r="D62" i="20"/>
  <c r="I37" i="20"/>
  <c r="G38" i="20"/>
  <c r="E37" i="20"/>
  <c r="F37" i="20" s="1"/>
  <c r="W47" i="20"/>
  <c r="U47" i="20"/>
  <c r="S47" i="20"/>
  <c r="P47" i="20"/>
  <c r="N47" i="20"/>
  <c r="AF47" i="20" s="1"/>
  <c r="L47" i="20"/>
  <c r="AC47" i="20" s="1"/>
  <c r="H21" i="20"/>
  <c r="H20" i="20" s="1"/>
  <c r="H19" i="20" s="1"/>
  <c r="H18" i="20" s="1"/>
  <c r="H17" i="20" s="1"/>
  <c r="H16" i="20" s="1"/>
  <c r="H15" i="20" s="1"/>
  <c r="H14" i="20" s="1"/>
  <c r="H13" i="20" s="1"/>
  <c r="H12" i="20" s="1"/>
  <c r="H11" i="20" s="1"/>
  <c r="H10" i="20" s="1"/>
  <c r="H9" i="20" s="1"/>
  <c r="I22" i="20"/>
  <c r="F22" i="20"/>
  <c r="H49" i="20"/>
  <c r="I48" i="20"/>
  <c r="F48" i="20"/>
  <c r="G60" i="20"/>
  <c r="I59" i="20"/>
  <c r="E59" i="20"/>
  <c r="F59" i="20" s="1"/>
  <c r="W58" i="20"/>
  <c r="S58" i="20"/>
  <c r="L58" i="20"/>
  <c r="AC58" i="20" s="1"/>
  <c r="P58" i="20"/>
  <c r="N58" i="20"/>
  <c r="AF58" i="20" s="1"/>
  <c r="U58" i="20"/>
  <c r="F9" i="20"/>
  <c r="G11" i="20"/>
  <c r="E10" i="20"/>
  <c r="F10" i="20" s="1"/>
  <c r="AC36" i="20"/>
  <c r="W36" i="20"/>
  <c r="U36" i="20"/>
  <c r="S36" i="20"/>
  <c r="P36" i="20"/>
  <c r="AF36" i="20"/>
  <c r="N36" i="20"/>
  <c r="L36" i="20"/>
  <c r="L23" i="20"/>
  <c r="AF23" i="20"/>
  <c r="AC23" i="20"/>
  <c r="P23" i="20"/>
  <c r="N23" i="20"/>
  <c r="S23" i="20"/>
  <c r="U23" i="20"/>
  <c r="W23" i="20"/>
  <c r="G28" i="6"/>
  <c r="E27" i="6"/>
  <c r="H53" i="6"/>
  <c r="H40" i="6"/>
  <c r="H42" i="6"/>
  <c r="G55" i="6"/>
  <c r="G5" i="6"/>
  <c r="I11" i="20" l="1"/>
  <c r="E11" i="20"/>
  <c r="F11" i="20" s="1"/>
  <c r="G12" i="20"/>
  <c r="D63" i="20"/>
  <c r="I38" i="20"/>
  <c r="G39" i="20"/>
  <c r="E38" i="20"/>
  <c r="F38" i="20" s="1"/>
  <c r="G61" i="20"/>
  <c r="I60" i="20"/>
  <c r="E60" i="20"/>
  <c r="F60" i="20" s="1"/>
  <c r="AF22" i="20"/>
  <c r="AC22" i="20"/>
  <c r="W22" i="20"/>
  <c r="U22" i="20"/>
  <c r="S22" i="20"/>
  <c r="N22" i="20"/>
  <c r="P22" i="20"/>
  <c r="L22" i="20"/>
  <c r="AF28" i="20"/>
  <c r="AC28" i="20"/>
  <c r="W28" i="20"/>
  <c r="N28" i="20"/>
  <c r="L28" i="20"/>
  <c r="U28" i="20"/>
  <c r="S28" i="20"/>
  <c r="P28" i="20"/>
  <c r="I29" i="20"/>
  <c r="E29" i="20"/>
  <c r="F29" i="20" s="1"/>
  <c r="G30" i="20"/>
  <c r="AF37" i="20"/>
  <c r="AC37" i="20"/>
  <c r="U37" i="20"/>
  <c r="W37" i="20"/>
  <c r="P37" i="20"/>
  <c r="N37" i="20"/>
  <c r="L37" i="20"/>
  <c r="S37" i="20"/>
  <c r="W59" i="20"/>
  <c r="U59" i="20"/>
  <c r="S59" i="20"/>
  <c r="P59" i="20"/>
  <c r="L59" i="20"/>
  <c r="AC59" i="20" s="1"/>
  <c r="N59" i="20"/>
  <c r="AF59" i="20" s="1"/>
  <c r="W48" i="20"/>
  <c r="N48" i="20"/>
  <c r="AF48" i="20" s="1"/>
  <c r="L48" i="20"/>
  <c r="AC48" i="20" s="1"/>
  <c r="S48" i="20"/>
  <c r="P48" i="20"/>
  <c r="U48" i="20"/>
  <c r="I49" i="20"/>
  <c r="H50" i="20"/>
  <c r="F49" i="20"/>
  <c r="H8" i="20"/>
  <c r="I9" i="20"/>
  <c r="I10" i="20"/>
  <c r="G29" i="6"/>
  <c r="E28" i="6"/>
  <c r="H43" i="6"/>
  <c r="I43" i="6" s="1"/>
  <c r="F42" i="6"/>
  <c r="G6" i="6"/>
  <c r="E6" i="6" s="1"/>
  <c r="E5" i="6"/>
  <c r="G56" i="6"/>
  <c r="E56" i="6" s="1"/>
  <c r="E55" i="6"/>
  <c r="H39" i="6"/>
  <c r="F40" i="6"/>
  <c r="H54" i="6"/>
  <c r="F54" i="6" s="1"/>
  <c r="F53" i="6"/>
  <c r="I53" i="6"/>
  <c r="U53" i="6" s="1"/>
  <c r="G57" i="6"/>
  <c r="E57" i="6" s="1"/>
  <c r="I54" i="6"/>
  <c r="H55" i="6"/>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I42" i="6"/>
  <c r="I52" i="6"/>
  <c r="H7" i="20" l="1"/>
  <c r="I8" i="20"/>
  <c r="F8" i="20"/>
  <c r="W60" i="20"/>
  <c r="U60" i="20"/>
  <c r="S60" i="20"/>
  <c r="P60" i="20"/>
  <c r="N60" i="20"/>
  <c r="AF60" i="20" s="1"/>
  <c r="L60" i="20"/>
  <c r="AC60" i="20" s="1"/>
  <c r="G13" i="20"/>
  <c r="I12" i="20"/>
  <c r="E12" i="20"/>
  <c r="F12" i="20" s="1"/>
  <c r="L10" i="20"/>
  <c r="Y10" i="20"/>
  <c r="W10" i="20"/>
  <c r="U10" i="20"/>
  <c r="S10" i="20"/>
  <c r="AF10" i="20"/>
  <c r="AC10" i="20"/>
  <c r="P10" i="20"/>
  <c r="N10" i="20"/>
  <c r="AF9" i="20"/>
  <c r="AC9" i="20"/>
  <c r="Y9" i="20"/>
  <c r="W9" i="20"/>
  <c r="U9" i="20"/>
  <c r="P9" i="20"/>
  <c r="N9" i="20"/>
  <c r="L9" i="20"/>
  <c r="S9" i="20"/>
  <c r="W49" i="20"/>
  <c r="U49" i="20"/>
  <c r="P49" i="20"/>
  <c r="S49" i="20"/>
  <c r="N49" i="20"/>
  <c r="AF49" i="20" s="1"/>
  <c r="L49" i="20"/>
  <c r="AC49" i="20" s="1"/>
  <c r="I61" i="20"/>
  <c r="G62" i="20"/>
  <c r="E61" i="20"/>
  <c r="F61" i="20" s="1"/>
  <c r="G40" i="20"/>
  <c r="I39" i="20"/>
  <c r="E39" i="20"/>
  <c r="F39" i="20" s="1"/>
  <c r="H51" i="20"/>
  <c r="I50" i="20"/>
  <c r="F50" i="20"/>
  <c r="I30" i="20"/>
  <c r="E30" i="20"/>
  <c r="F30" i="20" s="1"/>
  <c r="P29" i="20"/>
  <c r="N29" i="20"/>
  <c r="AF29" i="20"/>
  <c r="AC29" i="20"/>
  <c r="W29" i="20"/>
  <c r="S29" i="20"/>
  <c r="L29" i="20"/>
  <c r="U29" i="20"/>
  <c r="AC38" i="20"/>
  <c r="W38" i="20"/>
  <c r="S38" i="20"/>
  <c r="L38" i="20"/>
  <c r="U38" i="20"/>
  <c r="P38" i="20"/>
  <c r="AF38" i="20"/>
  <c r="N38" i="20"/>
  <c r="D64" i="20"/>
  <c r="Y11" i="20"/>
  <c r="S11" i="20"/>
  <c r="L11" i="20"/>
  <c r="AF11" i="20"/>
  <c r="AC11" i="20"/>
  <c r="U11" i="20"/>
  <c r="W11" i="20"/>
  <c r="N11" i="20"/>
  <c r="P11" i="20"/>
  <c r="G30" i="6"/>
  <c r="E30" i="6" s="1"/>
  <c r="E29" i="6"/>
  <c r="G7" i="6"/>
  <c r="E7" i="6" s="1"/>
  <c r="U43" i="6"/>
  <c r="S43" i="6"/>
  <c r="W43" i="6"/>
  <c r="H38" i="6"/>
  <c r="F39" i="6"/>
  <c r="F55" i="6"/>
  <c r="F56" i="6"/>
  <c r="H44" i="6"/>
  <c r="F43" i="6"/>
  <c r="F57" i="6"/>
  <c r="I55" i="6"/>
  <c r="S55" i="6" s="1"/>
  <c r="S53" i="6"/>
  <c r="W53" i="6"/>
  <c r="W54" i="6"/>
  <c r="U54" i="6"/>
  <c r="S54" i="6"/>
  <c r="W52" i="6"/>
  <c r="U52" i="6"/>
  <c r="S52" i="6"/>
  <c r="S42" i="6"/>
  <c r="W42" i="6"/>
  <c r="U42" i="6"/>
  <c r="G58" i="6"/>
  <c r="E58" i="6" s="1"/>
  <c r="F58" i="6" s="1"/>
  <c r="I57" i="6"/>
  <c r="I56" i="6"/>
  <c r="G8" i="6"/>
  <c r="E8" i="6" s="1"/>
  <c r="P43" i="6"/>
  <c r="N43" i="6"/>
  <c r="AF43" i="6" s="1"/>
  <c r="L43" i="6"/>
  <c r="AC43" i="6" s="1"/>
  <c r="P42" i="6"/>
  <c r="N42" i="6"/>
  <c r="AF42" i="6" s="1"/>
  <c r="L42" i="6"/>
  <c r="AC42" i="6" s="1"/>
  <c r="U61" i="20" l="1"/>
  <c r="S61" i="20"/>
  <c r="N61" i="20"/>
  <c r="AF61" i="20" s="1"/>
  <c r="W61" i="20"/>
  <c r="L61" i="20"/>
  <c r="AC61" i="20" s="1"/>
  <c r="P61" i="20"/>
  <c r="Y12" i="20"/>
  <c r="W12" i="20"/>
  <c r="U12" i="20"/>
  <c r="S12" i="20"/>
  <c r="P12" i="20"/>
  <c r="AF12" i="20"/>
  <c r="AC12" i="20"/>
  <c r="L12" i="20"/>
  <c r="N12" i="20"/>
  <c r="D65" i="20"/>
  <c r="Y8" i="20"/>
  <c r="S8" i="20"/>
  <c r="P8" i="20"/>
  <c r="N8" i="20"/>
  <c r="L8" i="20"/>
  <c r="AF8" i="20"/>
  <c r="U8" i="20"/>
  <c r="AC8" i="20"/>
  <c r="W8" i="20"/>
  <c r="I40" i="20"/>
  <c r="G41" i="20"/>
  <c r="E40" i="20"/>
  <c r="F40" i="20" s="1"/>
  <c r="G63" i="20"/>
  <c r="I62" i="20"/>
  <c r="E62" i="20"/>
  <c r="F62" i="20" s="1"/>
  <c r="E13" i="20"/>
  <c r="F13" i="20" s="1"/>
  <c r="G14" i="20"/>
  <c r="I13" i="20"/>
  <c r="AC30" i="20"/>
  <c r="S30" i="20"/>
  <c r="P30" i="20"/>
  <c r="N30" i="20"/>
  <c r="L30" i="20"/>
  <c r="U30" i="20"/>
  <c r="AF30" i="20"/>
  <c r="W30" i="20"/>
  <c r="W50" i="20"/>
  <c r="U50" i="20"/>
  <c r="S50" i="20"/>
  <c r="P50" i="20"/>
  <c r="N50" i="20"/>
  <c r="AF50" i="20" s="1"/>
  <c r="L50" i="20"/>
  <c r="AC50" i="20" s="1"/>
  <c r="I51" i="20"/>
  <c r="F51" i="20"/>
  <c r="AF39" i="20"/>
  <c r="AC39" i="20"/>
  <c r="W39" i="20"/>
  <c r="U39" i="20"/>
  <c r="S39" i="20"/>
  <c r="P39" i="20"/>
  <c r="L39" i="20"/>
  <c r="N39" i="20"/>
  <c r="H6" i="20"/>
  <c r="F7" i="20"/>
  <c r="I7" i="20"/>
  <c r="H45" i="6"/>
  <c r="F44" i="6"/>
  <c r="I44" i="6"/>
  <c r="H37" i="6"/>
  <c r="F38" i="6"/>
  <c r="U55" i="6"/>
  <c r="W55" i="6"/>
  <c r="U56" i="6"/>
  <c r="S56" i="6"/>
  <c r="W56" i="6"/>
  <c r="W57" i="6"/>
  <c r="U57" i="6"/>
  <c r="S57" i="6"/>
  <c r="G9" i="6"/>
  <c r="I58" i="6"/>
  <c r="G59" i="6"/>
  <c r="E59" i="6" s="1"/>
  <c r="F59" i="6" s="1"/>
  <c r="L52" i="6"/>
  <c r="AC52" i="6" s="1"/>
  <c r="N52" i="6"/>
  <c r="AF52" i="6" s="1"/>
  <c r="P52" i="6"/>
  <c r="P53" i="6"/>
  <c r="N53" i="6"/>
  <c r="AF53" i="6" s="1"/>
  <c r="L53" i="6"/>
  <c r="AC53" i="6" s="1"/>
  <c r="D66" i="20" l="1"/>
  <c r="U51" i="20"/>
  <c r="S51" i="20"/>
  <c r="P51" i="20"/>
  <c r="N51" i="20"/>
  <c r="AF51" i="20" s="1"/>
  <c r="W51" i="20"/>
  <c r="L51" i="20"/>
  <c r="AC51" i="20" s="1"/>
  <c r="U62" i="20"/>
  <c r="S62" i="20"/>
  <c r="P62" i="20"/>
  <c r="N62" i="20"/>
  <c r="AF62" i="20" s="1"/>
  <c r="L62" i="20"/>
  <c r="AC62" i="20" s="1"/>
  <c r="W62" i="20"/>
  <c r="H5" i="20"/>
  <c r="I6" i="20"/>
  <c r="F6" i="20"/>
  <c r="L40" i="20"/>
  <c r="U40" i="20"/>
  <c r="S40" i="20"/>
  <c r="N40" i="20"/>
  <c r="P40" i="20"/>
  <c r="AF40" i="20"/>
  <c r="AC40" i="20"/>
  <c r="W40" i="20"/>
  <c r="AF13" i="20"/>
  <c r="AC13" i="20"/>
  <c r="Y13" i="20"/>
  <c r="U13" i="20"/>
  <c r="W13" i="20"/>
  <c r="P13" i="20"/>
  <c r="N13" i="20"/>
  <c r="S13" i="20"/>
  <c r="L13" i="20"/>
  <c r="E14" i="20"/>
  <c r="F14" i="20" s="1"/>
  <c r="G15" i="20"/>
  <c r="I14" i="20"/>
  <c r="G64" i="20"/>
  <c r="I63" i="20"/>
  <c r="E63" i="20"/>
  <c r="F63" i="20" s="1"/>
  <c r="I41" i="20"/>
  <c r="E41" i="20"/>
  <c r="F41" i="20" s="1"/>
  <c r="U7" i="20"/>
  <c r="N7" i="20"/>
  <c r="Y7" i="20"/>
  <c r="W7" i="20"/>
  <c r="P7" i="20"/>
  <c r="S7" i="20"/>
  <c r="AC7" i="20"/>
  <c r="L7" i="20"/>
  <c r="AF7" i="20"/>
  <c r="G10" i="6"/>
  <c r="E9" i="6"/>
  <c r="H36" i="6"/>
  <c r="F37" i="6"/>
  <c r="U44" i="6"/>
  <c r="S44" i="6"/>
  <c r="W44" i="6"/>
  <c r="P44" i="6"/>
  <c r="N44" i="6"/>
  <c r="AF44" i="6" s="1"/>
  <c r="L44" i="6"/>
  <c r="AC44" i="6" s="1"/>
  <c r="H46" i="6"/>
  <c r="F45" i="6"/>
  <c r="I45" i="6"/>
  <c r="W58" i="6"/>
  <c r="U58" i="6"/>
  <c r="S58" i="6"/>
  <c r="I59" i="6"/>
  <c r="G60" i="6"/>
  <c r="E60" i="6" s="1"/>
  <c r="F60" i="6" s="1"/>
  <c r="I36" i="6"/>
  <c r="L54" i="6"/>
  <c r="AC54" i="6" s="1"/>
  <c r="P54" i="6"/>
  <c r="N54" i="6"/>
  <c r="AF54" i="6" s="1"/>
  <c r="I64" i="20" l="1"/>
  <c r="G65" i="20"/>
  <c r="E64" i="20"/>
  <c r="F64" i="20" s="1"/>
  <c r="G16" i="20"/>
  <c r="E15" i="20"/>
  <c r="F15" i="20" s="1"/>
  <c r="I15" i="20"/>
  <c r="AF6" i="20"/>
  <c r="W6" i="20"/>
  <c r="U6" i="20"/>
  <c r="S6" i="20"/>
  <c r="P6" i="20"/>
  <c r="AC6" i="20"/>
  <c r="Y6" i="20"/>
  <c r="N6" i="20"/>
  <c r="L6" i="20"/>
  <c r="U14" i="20"/>
  <c r="N14" i="20"/>
  <c r="AF14" i="20"/>
  <c r="S14" i="20"/>
  <c r="P14" i="20"/>
  <c r="AC14" i="20"/>
  <c r="Y14" i="20"/>
  <c r="W14" i="20"/>
  <c r="L14" i="20"/>
  <c r="W63" i="20"/>
  <c r="S63" i="20"/>
  <c r="P63" i="20"/>
  <c r="N63" i="20"/>
  <c r="AF63" i="20" s="1"/>
  <c r="U63" i="20"/>
  <c r="L63" i="20"/>
  <c r="AC63" i="20" s="1"/>
  <c r="I5" i="20"/>
  <c r="H4" i="20"/>
  <c r="F5" i="20"/>
  <c r="W41" i="20"/>
  <c r="P41" i="20"/>
  <c r="N41" i="20"/>
  <c r="AF41" i="20" s="1"/>
  <c r="L41" i="20"/>
  <c r="AC41" i="20" s="1"/>
  <c r="S41" i="20"/>
  <c r="U41" i="20"/>
  <c r="D67" i="20"/>
  <c r="S45" i="6"/>
  <c r="W45" i="6"/>
  <c r="U45" i="6"/>
  <c r="P45" i="6"/>
  <c r="N45" i="6"/>
  <c r="AF45" i="6" s="1"/>
  <c r="L45" i="6"/>
  <c r="AC45" i="6" s="1"/>
  <c r="H47" i="6"/>
  <c r="F46" i="6"/>
  <c r="I46" i="6"/>
  <c r="H35" i="6"/>
  <c r="F36" i="6"/>
  <c r="G11" i="6"/>
  <c r="E10" i="6"/>
  <c r="W59" i="6"/>
  <c r="U59" i="6"/>
  <c r="S59" i="6"/>
  <c r="W36" i="6"/>
  <c r="S36" i="6"/>
  <c r="AC36" i="6"/>
  <c r="AF36" i="6"/>
  <c r="U36" i="6"/>
  <c r="P36" i="6"/>
  <c r="N36" i="6"/>
  <c r="L36" i="6"/>
  <c r="I37" i="6"/>
  <c r="I60" i="6"/>
  <c r="G61" i="6"/>
  <c r="E61" i="6" s="1"/>
  <c r="F61" i="6" s="1"/>
  <c r="P55" i="6"/>
  <c r="N55" i="6"/>
  <c r="AF55" i="6" s="1"/>
  <c r="L55" i="6"/>
  <c r="AC55" i="6" s="1"/>
  <c r="D68" i="20" l="1"/>
  <c r="AF5" i="20"/>
  <c r="AC5" i="20"/>
  <c r="Y5" i="20"/>
  <c r="W5" i="20"/>
  <c r="U5" i="20"/>
  <c r="P5" i="20"/>
  <c r="N5" i="20"/>
  <c r="L5" i="20"/>
  <c r="S5" i="20"/>
  <c r="AC15" i="20"/>
  <c r="U15" i="20"/>
  <c r="S15" i="20"/>
  <c r="P15" i="20"/>
  <c r="N15" i="20"/>
  <c r="L15" i="20"/>
  <c r="Y15" i="20"/>
  <c r="W15" i="20"/>
  <c r="AF15" i="20"/>
  <c r="I65" i="20"/>
  <c r="G66" i="20"/>
  <c r="E65" i="20"/>
  <c r="F65" i="20" s="1"/>
  <c r="I4" i="20"/>
  <c r="F4" i="20"/>
  <c r="I16" i="20"/>
  <c r="E16" i="20"/>
  <c r="F16" i="20" s="1"/>
  <c r="G17" i="20"/>
  <c r="P64" i="20"/>
  <c r="N64" i="20"/>
  <c r="AF64" i="20" s="1"/>
  <c r="L64" i="20"/>
  <c r="AC64" i="20" s="1"/>
  <c r="W64" i="20"/>
  <c r="U64" i="20"/>
  <c r="S64" i="20"/>
  <c r="H48" i="6"/>
  <c r="F47" i="6"/>
  <c r="I47" i="6"/>
  <c r="G12" i="6"/>
  <c r="E11" i="6"/>
  <c r="S46" i="6"/>
  <c r="W46" i="6"/>
  <c r="U46" i="6"/>
  <c r="L46" i="6"/>
  <c r="AC46" i="6" s="1"/>
  <c r="N46" i="6"/>
  <c r="AF46" i="6" s="1"/>
  <c r="P46" i="6"/>
  <c r="H34" i="6"/>
  <c r="F35" i="6"/>
  <c r="I35" i="6"/>
  <c r="W60" i="6"/>
  <c r="U60" i="6"/>
  <c r="S60" i="6"/>
  <c r="W37" i="6"/>
  <c r="S37" i="6"/>
  <c r="AC37" i="6"/>
  <c r="U37" i="6"/>
  <c r="AF37" i="6"/>
  <c r="I61" i="6"/>
  <c r="G62" i="6"/>
  <c r="E62" i="6" s="1"/>
  <c r="F62" i="6" s="1"/>
  <c r="P37" i="6"/>
  <c r="N37" i="6"/>
  <c r="L37" i="6"/>
  <c r="I38" i="6"/>
  <c r="P56" i="6"/>
  <c r="N56" i="6"/>
  <c r="AF56" i="6" s="1"/>
  <c r="L56" i="6"/>
  <c r="AC56" i="6" s="1"/>
  <c r="I17" i="20" l="1"/>
  <c r="E17" i="20"/>
  <c r="F17" i="20" s="1"/>
  <c r="G18" i="20"/>
  <c r="G67" i="20"/>
  <c r="I66" i="20"/>
  <c r="E66" i="20"/>
  <c r="F66" i="20" s="1"/>
  <c r="D69" i="20"/>
  <c r="AF16" i="20"/>
  <c r="AC16" i="20"/>
  <c r="Y16" i="20"/>
  <c r="S16" i="20"/>
  <c r="P16" i="20"/>
  <c r="W16" i="20"/>
  <c r="U16" i="20"/>
  <c r="N16" i="20"/>
  <c r="L16" i="20"/>
  <c r="Y4" i="20"/>
  <c r="S4" i="20"/>
  <c r="P4" i="20"/>
  <c r="N4" i="20"/>
  <c r="L4" i="20"/>
  <c r="AC4" i="20"/>
  <c r="W4" i="20"/>
  <c r="U4" i="20"/>
  <c r="AF4" i="20"/>
  <c r="W65" i="20"/>
  <c r="P65" i="20"/>
  <c r="N65" i="20"/>
  <c r="AF65" i="20" s="1"/>
  <c r="L65" i="20"/>
  <c r="AC65" i="20" s="1"/>
  <c r="U65" i="20"/>
  <c r="S65" i="20"/>
  <c r="H33" i="6"/>
  <c r="F34" i="6"/>
  <c r="I34" i="6"/>
  <c r="W35" i="6"/>
  <c r="AF35" i="6"/>
  <c r="AC35" i="6"/>
  <c r="P35" i="6"/>
  <c r="N35" i="6"/>
  <c r="L35" i="6"/>
  <c r="S35" i="6"/>
  <c r="U35" i="6"/>
  <c r="G13" i="6"/>
  <c r="E12" i="6"/>
  <c r="U47" i="6"/>
  <c r="W47" i="6"/>
  <c r="S47" i="6"/>
  <c r="P47" i="6"/>
  <c r="N47" i="6"/>
  <c r="AF47" i="6" s="1"/>
  <c r="L47" i="6"/>
  <c r="AC47" i="6" s="1"/>
  <c r="H49" i="6"/>
  <c r="F48" i="6"/>
  <c r="I48" i="6"/>
  <c r="U38" i="6"/>
  <c r="W38" i="6"/>
  <c r="AF38" i="6"/>
  <c r="AC38" i="6"/>
  <c r="S38" i="6"/>
  <c r="W61" i="6"/>
  <c r="U61" i="6"/>
  <c r="S61" i="6"/>
  <c r="P38" i="6"/>
  <c r="N38" i="6"/>
  <c r="L38" i="6"/>
  <c r="I39" i="6"/>
  <c r="I62" i="6"/>
  <c r="G63" i="6"/>
  <c r="E63" i="6" s="1"/>
  <c r="F63" i="6" s="1"/>
  <c r="P57" i="6"/>
  <c r="N57" i="6"/>
  <c r="AF57" i="6" s="1"/>
  <c r="L57" i="6"/>
  <c r="AC57" i="6" s="1"/>
  <c r="I18" i="20" l="1"/>
  <c r="E18" i="20"/>
  <c r="F18" i="20" s="1"/>
  <c r="G19" i="20"/>
  <c r="D70" i="20"/>
  <c r="W66" i="20"/>
  <c r="U66" i="20"/>
  <c r="P66" i="20"/>
  <c r="N66" i="20"/>
  <c r="AF66" i="20" s="1"/>
  <c r="L66" i="20"/>
  <c r="AC66" i="20" s="1"/>
  <c r="S66" i="20"/>
  <c r="I67" i="20"/>
  <c r="G68" i="20"/>
  <c r="E67" i="20"/>
  <c r="F67" i="20" s="1"/>
  <c r="P17" i="20"/>
  <c r="AC17" i="20"/>
  <c r="Y17" i="20"/>
  <c r="S17" i="20"/>
  <c r="N17" i="20"/>
  <c r="L17" i="20"/>
  <c r="W17" i="20"/>
  <c r="U17" i="20"/>
  <c r="AF17" i="20"/>
  <c r="G14" i="6"/>
  <c r="E13" i="6"/>
  <c r="W34" i="6"/>
  <c r="S34" i="6"/>
  <c r="AC34" i="6"/>
  <c r="U34" i="6"/>
  <c r="N34" i="6"/>
  <c r="AF34" i="6"/>
  <c r="L34" i="6"/>
  <c r="P34" i="6"/>
  <c r="P48" i="6"/>
  <c r="W48" i="6"/>
  <c r="N48" i="6"/>
  <c r="AF48" i="6" s="1"/>
  <c r="L48" i="6"/>
  <c r="AC48" i="6" s="1"/>
  <c r="S48" i="6"/>
  <c r="U48" i="6"/>
  <c r="H50" i="6"/>
  <c r="F49" i="6"/>
  <c r="I49" i="6"/>
  <c r="H32" i="6"/>
  <c r="F33" i="6"/>
  <c r="I33" i="6"/>
  <c r="W62" i="6"/>
  <c r="U62" i="6"/>
  <c r="S62" i="6"/>
  <c r="AC39" i="6"/>
  <c r="AF39" i="6"/>
  <c r="U39" i="6"/>
  <c r="W39" i="6"/>
  <c r="S39" i="6"/>
  <c r="I63" i="6"/>
  <c r="G64" i="6"/>
  <c r="E64" i="6" s="1"/>
  <c r="F64" i="6" s="1"/>
  <c r="P39" i="6"/>
  <c r="N39" i="6"/>
  <c r="L39" i="6"/>
  <c r="I41" i="6"/>
  <c r="I40" i="6"/>
  <c r="AF58" i="6"/>
  <c r="AC58" i="6"/>
  <c r="I68" i="20" l="1"/>
  <c r="G69" i="20"/>
  <c r="E68" i="20"/>
  <c r="F68" i="20" s="1"/>
  <c r="L67" i="20"/>
  <c r="AC67" i="20" s="1"/>
  <c r="W67" i="20"/>
  <c r="U67" i="20"/>
  <c r="S67" i="20"/>
  <c r="N67" i="20"/>
  <c r="AF67" i="20" s="1"/>
  <c r="P67" i="20"/>
  <c r="D71" i="20"/>
  <c r="G20" i="20"/>
  <c r="I19" i="20"/>
  <c r="E19" i="20"/>
  <c r="F19" i="20" s="1"/>
  <c r="AF18" i="20"/>
  <c r="W18" i="20"/>
  <c r="P18" i="20"/>
  <c r="N18" i="20"/>
  <c r="L18" i="20"/>
  <c r="S18" i="20"/>
  <c r="AC18" i="20"/>
  <c r="Y18" i="20"/>
  <c r="U18" i="20"/>
  <c r="S49" i="6"/>
  <c r="P49" i="6"/>
  <c r="W49" i="6"/>
  <c r="U49" i="6"/>
  <c r="L49" i="6"/>
  <c r="AC49" i="6" s="1"/>
  <c r="N49" i="6"/>
  <c r="AF49" i="6" s="1"/>
  <c r="G15" i="6"/>
  <c r="E14" i="6"/>
  <c r="F50" i="6"/>
  <c r="H51" i="6"/>
  <c r="I50" i="6"/>
  <c r="S33" i="6"/>
  <c r="AC33" i="6"/>
  <c r="AF33" i="6"/>
  <c r="U33" i="6"/>
  <c r="L33" i="6"/>
  <c r="W33" i="6"/>
  <c r="N33" i="6"/>
  <c r="P33" i="6"/>
  <c r="F32" i="6"/>
  <c r="H31" i="6"/>
  <c r="I32" i="6"/>
  <c r="AC40" i="6"/>
  <c r="U40" i="6"/>
  <c r="AF40" i="6"/>
  <c r="W40" i="6"/>
  <c r="S40" i="6"/>
  <c r="W41" i="6"/>
  <c r="U41" i="6"/>
  <c r="S41" i="6"/>
  <c r="W63" i="6"/>
  <c r="U63" i="6"/>
  <c r="S63" i="6"/>
  <c r="L40" i="6"/>
  <c r="P40" i="6"/>
  <c r="N40" i="6"/>
  <c r="P41" i="6"/>
  <c r="N41" i="6"/>
  <c r="AF41" i="6" s="1"/>
  <c r="L41" i="6"/>
  <c r="AC41" i="6" s="1"/>
  <c r="I64" i="6"/>
  <c r="G65" i="6"/>
  <c r="E65" i="6" s="1"/>
  <c r="F65" i="6" s="1"/>
  <c r="AC59" i="6"/>
  <c r="AF59" i="6"/>
  <c r="AF19" i="20" l="1"/>
  <c r="AC19" i="20"/>
  <c r="Y19" i="20"/>
  <c r="W19" i="20"/>
  <c r="U19" i="20"/>
  <c r="P19" i="20"/>
  <c r="N19" i="20"/>
  <c r="L19" i="20"/>
  <c r="S19" i="20"/>
  <c r="D72" i="20"/>
  <c r="G70" i="20"/>
  <c r="I69" i="20"/>
  <c r="E69" i="20"/>
  <c r="F69" i="20" s="1"/>
  <c r="G21" i="20"/>
  <c r="I20" i="20"/>
  <c r="E20" i="20"/>
  <c r="F20" i="20" s="1"/>
  <c r="W68" i="20"/>
  <c r="S68" i="20"/>
  <c r="L68" i="20"/>
  <c r="AC68" i="20" s="1"/>
  <c r="P68" i="20"/>
  <c r="N68" i="20"/>
  <c r="AF68" i="20" s="1"/>
  <c r="U68" i="20"/>
  <c r="I51" i="6"/>
  <c r="F51" i="6"/>
  <c r="W32" i="6"/>
  <c r="S32" i="6"/>
  <c r="AF32" i="6"/>
  <c r="AC32" i="6"/>
  <c r="N32" i="6"/>
  <c r="P32" i="6"/>
  <c r="L32" i="6"/>
  <c r="U32" i="6"/>
  <c r="F31" i="6"/>
  <c r="H30" i="6"/>
  <c r="I31" i="6"/>
  <c r="W50" i="6"/>
  <c r="U50" i="6"/>
  <c r="P50" i="6"/>
  <c r="N50" i="6"/>
  <c r="AF50" i="6" s="1"/>
  <c r="L50" i="6"/>
  <c r="AC50" i="6" s="1"/>
  <c r="S50" i="6"/>
  <c r="G16" i="6"/>
  <c r="E15" i="6"/>
  <c r="W64" i="6"/>
  <c r="U64" i="6"/>
  <c r="S64" i="6"/>
  <c r="G66" i="6"/>
  <c r="E66" i="6" s="1"/>
  <c r="F66" i="6" s="1"/>
  <c r="I65" i="6"/>
  <c r="AF60" i="6"/>
  <c r="AC60" i="6"/>
  <c r="D73" i="20" l="1"/>
  <c r="I21" i="20"/>
  <c r="E21" i="20"/>
  <c r="F21" i="20" s="1"/>
  <c r="G71" i="20"/>
  <c r="I70" i="20"/>
  <c r="E70" i="20"/>
  <c r="F70" i="20" s="1"/>
  <c r="L20" i="20"/>
  <c r="U20" i="20"/>
  <c r="S20" i="20"/>
  <c r="N20" i="20"/>
  <c r="P20" i="20"/>
  <c r="AF20" i="20"/>
  <c r="AC20" i="20"/>
  <c r="Y20" i="20"/>
  <c r="W20" i="20"/>
  <c r="W69" i="20"/>
  <c r="U69" i="20"/>
  <c r="S69" i="20"/>
  <c r="P69" i="20"/>
  <c r="L69" i="20"/>
  <c r="AC69" i="20" s="1"/>
  <c r="N69" i="20"/>
  <c r="AF69" i="20" s="1"/>
  <c r="H29" i="6"/>
  <c r="F30" i="6"/>
  <c r="I30" i="6"/>
  <c r="W31" i="6"/>
  <c r="AF31" i="6"/>
  <c r="AC31" i="6"/>
  <c r="N31" i="6"/>
  <c r="S31" i="6"/>
  <c r="P31" i="6"/>
  <c r="L31" i="6"/>
  <c r="U31" i="6"/>
  <c r="G17" i="6"/>
  <c r="E16" i="6"/>
  <c r="W51" i="6"/>
  <c r="P51" i="6"/>
  <c r="U51" i="6"/>
  <c r="L51" i="6"/>
  <c r="AC51" i="6" s="1"/>
  <c r="S51" i="6"/>
  <c r="N51" i="6"/>
  <c r="AF51" i="6" s="1"/>
  <c r="S65" i="6"/>
  <c r="W65" i="6"/>
  <c r="U65" i="6"/>
  <c r="G67" i="6"/>
  <c r="E67" i="6" s="1"/>
  <c r="F67" i="6" s="1"/>
  <c r="I66" i="6"/>
  <c r="AF61" i="6"/>
  <c r="AC61" i="6"/>
  <c r="W70" i="20" l="1"/>
  <c r="U70" i="20"/>
  <c r="S70" i="20"/>
  <c r="N70" i="20"/>
  <c r="AF70" i="20" s="1"/>
  <c r="L70" i="20"/>
  <c r="AC70" i="20" s="1"/>
  <c r="P70" i="20"/>
  <c r="I71" i="20"/>
  <c r="G72" i="20"/>
  <c r="E71" i="20"/>
  <c r="F71" i="20" s="1"/>
  <c r="D74" i="20"/>
  <c r="Y21" i="20"/>
  <c r="S21" i="20"/>
  <c r="L21" i="20"/>
  <c r="AF21" i="20"/>
  <c r="AC21" i="20"/>
  <c r="W21" i="20"/>
  <c r="U21" i="20"/>
  <c r="P21" i="20"/>
  <c r="N21" i="20"/>
  <c r="G18" i="6"/>
  <c r="E17" i="6"/>
  <c r="W30" i="6"/>
  <c r="U30" i="6"/>
  <c r="AF30" i="6"/>
  <c r="S30" i="6"/>
  <c r="AC30" i="6"/>
  <c r="H28" i="6"/>
  <c r="F29" i="6"/>
  <c r="I29" i="6"/>
  <c r="S66" i="6"/>
  <c r="W66" i="6"/>
  <c r="U66" i="6"/>
  <c r="G68" i="6"/>
  <c r="E68" i="6" s="1"/>
  <c r="F68" i="6" s="1"/>
  <c r="I67" i="6"/>
  <c r="AF62" i="6"/>
  <c r="AC62" i="6"/>
  <c r="D75" i="20" l="1"/>
  <c r="G73" i="20"/>
  <c r="I72" i="20"/>
  <c r="E72" i="20"/>
  <c r="F72" i="20" s="1"/>
  <c r="U71" i="20"/>
  <c r="S71" i="20"/>
  <c r="N71" i="20"/>
  <c r="AF71" i="20" s="1"/>
  <c r="P71" i="20"/>
  <c r="L71" i="20"/>
  <c r="AC71" i="20" s="1"/>
  <c r="W71" i="20"/>
  <c r="S29" i="6"/>
  <c r="AF29" i="6"/>
  <c r="U29" i="6"/>
  <c r="AC29" i="6"/>
  <c r="W29" i="6"/>
  <c r="H27" i="6"/>
  <c r="F28" i="6"/>
  <c r="I28" i="6"/>
  <c r="G19" i="6"/>
  <c r="E18" i="6"/>
  <c r="S67" i="6"/>
  <c r="W67" i="6"/>
  <c r="U67" i="6"/>
  <c r="G69" i="6"/>
  <c r="E69" i="6" s="1"/>
  <c r="F69" i="6" s="1"/>
  <c r="I68" i="6"/>
  <c r="AF63" i="6"/>
  <c r="AC63" i="6"/>
  <c r="U72" i="20" l="1"/>
  <c r="S72" i="20"/>
  <c r="P72" i="20"/>
  <c r="N72" i="20"/>
  <c r="AF72" i="20" s="1"/>
  <c r="L72" i="20"/>
  <c r="AC72" i="20" s="1"/>
  <c r="W72" i="20"/>
  <c r="I73" i="20"/>
  <c r="G74" i="20"/>
  <c r="E73" i="20"/>
  <c r="F73" i="20" s="1"/>
  <c r="D76" i="20"/>
  <c r="AC28" i="6"/>
  <c r="W28" i="6"/>
  <c r="S28" i="6"/>
  <c r="AF28" i="6"/>
  <c r="U28" i="6"/>
  <c r="H26" i="6"/>
  <c r="F27" i="6"/>
  <c r="I27" i="6"/>
  <c r="G20" i="6"/>
  <c r="E19" i="6"/>
  <c r="S68" i="6"/>
  <c r="U68" i="6"/>
  <c r="W68" i="6"/>
  <c r="G70" i="6"/>
  <c r="E70" i="6" s="1"/>
  <c r="F70" i="6" s="1"/>
  <c r="I69" i="6"/>
  <c r="AF64" i="6"/>
  <c r="AC64" i="6"/>
  <c r="D77" i="20" l="1"/>
  <c r="I74" i="20"/>
  <c r="G75" i="20"/>
  <c r="E74" i="20"/>
  <c r="F74" i="20" s="1"/>
  <c r="U73" i="20"/>
  <c r="N73" i="20"/>
  <c r="AF73" i="20" s="1"/>
  <c r="S73" i="20"/>
  <c r="P73" i="20"/>
  <c r="W73" i="20"/>
  <c r="L73" i="20"/>
  <c r="AC73" i="20" s="1"/>
  <c r="G21" i="6"/>
  <c r="E21" i="6" s="1"/>
  <c r="E20" i="6"/>
  <c r="S27" i="6"/>
  <c r="AF27" i="6"/>
  <c r="W27" i="6"/>
  <c r="U27" i="6"/>
  <c r="AC27" i="6"/>
  <c r="H25" i="6"/>
  <c r="F26" i="6"/>
  <c r="I26" i="6"/>
  <c r="S69" i="6"/>
  <c r="U69" i="6"/>
  <c r="W69" i="6"/>
  <c r="G71" i="6"/>
  <c r="E71" i="6" s="1"/>
  <c r="F71" i="6" s="1"/>
  <c r="I70" i="6"/>
  <c r="AF65" i="6"/>
  <c r="AC65" i="6"/>
  <c r="I75" i="20" l="1"/>
  <c r="G76" i="20"/>
  <c r="E75" i="20"/>
  <c r="F75" i="20" s="1"/>
  <c r="P74" i="20"/>
  <c r="N74" i="20"/>
  <c r="AF74" i="20" s="1"/>
  <c r="L74" i="20"/>
  <c r="AC74" i="20" s="1"/>
  <c r="W74" i="20"/>
  <c r="U74" i="20"/>
  <c r="S74" i="20"/>
  <c r="D78" i="20"/>
  <c r="AF26" i="6"/>
  <c r="L26" i="6"/>
  <c r="P26" i="6"/>
  <c r="N26" i="6"/>
  <c r="U26" i="6"/>
  <c r="S26" i="6"/>
  <c r="W26" i="6"/>
  <c r="AC26" i="6"/>
  <c r="H24" i="6"/>
  <c r="F25" i="6"/>
  <c r="I25" i="6"/>
  <c r="S70" i="6"/>
  <c r="W70" i="6"/>
  <c r="U70" i="6"/>
  <c r="G72" i="6"/>
  <c r="E72" i="6" s="1"/>
  <c r="F72" i="6" s="1"/>
  <c r="I71" i="6"/>
  <c r="N66" i="6"/>
  <c r="AF66" i="6" s="1"/>
  <c r="L66" i="6"/>
  <c r="AC66" i="6" s="1"/>
  <c r="P66" i="6"/>
  <c r="D79" i="20" l="1"/>
  <c r="G77" i="20"/>
  <c r="I76" i="20"/>
  <c r="E76" i="20"/>
  <c r="F76" i="20" s="1"/>
  <c r="W75" i="20"/>
  <c r="P75" i="20"/>
  <c r="N75" i="20"/>
  <c r="AF75" i="20" s="1"/>
  <c r="L75" i="20"/>
  <c r="AC75" i="20" s="1"/>
  <c r="U75" i="20"/>
  <c r="S75" i="20"/>
  <c r="F24" i="6"/>
  <c r="H23" i="6"/>
  <c r="I24" i="6"/>
  <c r="U25" i="6"/>
  <c r="AC25" i="6"/>
  <c r="S25" i="6"/>
  <c r="AF25" i="6"/>
  <c r="L25" i="6"/>
  <c r="N25" i="6"/>
  <c r="P25" i="6"/>
  <c r="W25" i="6"/>
  <c r="U71" i="6"/>
  <c r="S71" i="6"/>
  <c r="W71" i="6"/>
  <c r="G73" i="6"/>
  <c r="E73" i="6" s="1"/>
  <c r="F73" i="6" s="1"/>
  <c r="I72" i="6"/>
  <c r="P67" i="6"/>
  <c r="N67" i="6"/>
  <c r="AF67" i="6" s="1"/>
  <c r="L67" i="6"/>
  <c r="AC67" i="6" s="1"/>
  <c r="D80" i="20" l="1"/>
  <c r="W76" i="20"/>
  <c r="U76" i="20"/>
  <c r="P76" i="20"/>
  <c r="N76" i="20"/>
  <c r="AF76" i="20" s="1"/>
  <c r="L76" i="20"/>
  <c r="AC76" i="20" s="1"/>
  <c r="S76" i="20"/>
  <c r="I77" i="20"/>
  <c r="G78" i="20"/>
  <c r="E77" i="20"/>
  <c r="F77" i="20" s="1"/>
  <c r="AC24" i="6"/>
  <c r="P24" i="6"/>
  <c r="AF24" i="6"/>
  <c r="W24" i="6"/>
  <c r="S24" i="6"/>
  <c r="N24" i="6"/>
  <c r="L24" i="6"/>
  <c r="U24" i="6"/>
  <c r="F23" i="6"/>
  <c r="H22" i="6"/>
  <c r="I23" i="6"/>
  <c r="U72" i="6"/>
  <c r="S72" i="6"/>
  <c r="W72" i="6"/>
  <c r="G74" i="6"/>
  <c r="E74" i="6" s="1"/>
  <c r="F74" i="6" s="1"/>
  <c r="I73" i="6"/>
  <c r="AF68" i="6"/>
  <c r="AC68" i="6"/>
  <c r="I78" i="20" l="1"/>
  <c r="G79" i="20"/>
  <c r="E78" i="20"/>
  <c r="F78" i="20" s="1"/>
  <c r="L77" i="20"/>
  <c r="AC77" i="20" s="1"/>
  <c r="W77" i="20"/>
  <c r="S77" i="20"/>
  <c r="P77" i="20"/>
  <c r="N77" i="20"/>
  <c r="AF77" i="20" s="1"/>
  <c r="U77" i="20"/>
  <c r="F22" i="6"/>
  <c r="H21" i="6"/>
  <c r="I22" i="6"/>
  <c r="P23" i="6"/>
  <c r="S23" i="6"/>
  <c r="U23" i="6"/>
  <c r="AF23" i="6"/>
  <c r="L23" i="6"/>
  <c r="N23" i="6"/>
  <c r="AC23" i="6"/>
  <c r="W23" i="6"/>
  <c r="U73" i="6"/>
  <c r="S73" i="6"/>
  <c r="W73" i="6"/>
  <c r="G75" i="6"/>
  <c r="E75" i="6" s="1"/>
  <c r="F75" i="6" s="1"/>
  <c r="I74" i="6"/>
  <c r="AF69" i="6"/>
  <c r="AC69" i="6"/>
  <c r="G80" i="20" l="1"/>
  <c r="I79" i="20"/>
  <c r="E79" i="20"/>
  <c r="F79" i="20" s="1"/>
  <c r="W78" i="20"/>
  <c r="S78" i="20"/>
  <c r="L78" i="20"/>
  <c r="AC78" i="20" s="1"/>
  <c r="U78" i="20"/>
  <c r="P78" i="20"/>
  <c r="N78" i="20"/>
  <c r="AF78" i="20" s="1"/>
  <c r="P22" i="6"/>
  <c r="U22" i="6"/>
  <c r="S22" i="6"/>
  <c r="AF22" i="6"/>
  <c r="N22" i="6"/>
  <c r="W22" i="6"/>
  <c r="AC22" i="6"/>
  <c r="L22" i="6"/>
  <c r="H20" i="6"/>
  <c r="I21" i="6"/>
  <c r="F21" i="6"/>
  <c r="U74" i="6"/>
  <c r="S74" i="6"/>
  <c r="W74" i="6"/>
  <c r="G76" i="6"/>
  <c r="E76" i="6" s="1"/>
  <c r="F76" i="6" s="1"/>
  <c r="I75" i="6"/>
  <c r="AF70" i="6"/>
  <c r="AC70" i="6"/>
  <c r="W79" i="20" l="1"/>
  <c r="U79" i="20"/>
  <c r="S79" i="20"/>
  <c r="P79" i="20"/>
  <c r="N79" i="20"/>
  <c r="AF79" i="20" s="1"/>
  <c r="L79" i="20"/>
  <c r="AC79" i="20" s="1"/>
  <c r="I80" i="20"/>
  <c r="E80" i="20"/>
  <c r="F80" i="20" s="1"/>
  <c r="H19" i="6"/>
  <c r="I20" i="6"/>
  <c r="F20" i="6"/>
  <c r="Y21" i="6"/>
  <c r="S21" i="6"/>
  <c r="U21" i="6"/>
  <c r="AC21" i="6"/>
  <c r="L21" i="6"/>
  <c r="P21" i="6"/>
  <c r="W21" i="6"/>
  <c r="AF21" i="6"/>
  <c r="N21" i="6"/>
  <c r="U75" i="6"/>
  <c r="S75" i="6"/>
  <c r="W75" i="6"/>
  <c r="G77" i="6"/>
  <c r="E77" i="6" s="1"/>
  <c r="F77" i="6" s="1"/>
  <c r="I76" i="6"/>
  <c r="N71" i="6"/>
  <c r="AF71" i="6" s="1"/>
  <c r="L71" i="6"/>
  <c r="AC71" i="6" s="1"/>
  <c r="P71" i="6"/>
  <c r="W80" i="20" l="1"/>
  <c r="U80" i="20"/>
  <c r="S80" i="20"/>
  <c r="P80" i="20"/>
  <c r="L80" i="20"/>
  <c r="AC80" i="20" s="1"/>
  <c r="N80" i="20"/>
  <c r="AF80" i="20" s="1"/>
  <c r="Y20" i="6"/>
  <c r="AF20" i="6"/>
  <c r="L20" i="6"/>
  <c r="P20" i="6"/>
  <c r="N20" i="6"/>
  <c r="U20" i="6"/>
  <c r="S20" i="6"/>
  <c r="W20" i="6"/>
  <c r="AC20" i="6"/>
  <c r="H18" i="6"/>
  <c r="I19" i="6"/>
  <c r="F19" i="6"/>
  <c r="U76" i="6"/>
  <c r="S76" i="6"/>
  <c r="W76" i="6"/>
  <c r="G78" i="6"/>
  <c r="E78" i="6" s="1"/>
  <c r="F78" i="6" s="1"/>
  <c r="I77" i="6"/>
  <c r="P72" i="6"/>
  <c r="L72" i="6"/>
  <c r="AC72" i="6" s="1"/>
  <c r="N72" i="6"/>
  <c r="AF72" i="6" s="1"/>
  <c r="Y19" i="6" l="1"/>
  <c r="N19" i="6"/>
  <c r="U19" i="6"/>
  <c r="L19" i="6"/>
  <c r="P19" i="6"/>
  <c r="W19" i="6"/>
  <c r="AF19" i="6"/>
  <c r="AC19" i="6"/>
  <c r="S19" i="6"/>
  <c r="H17" i="6"/>
  <c r="I18" i="6"/>
  <c r="F18" i="6"/>
  <c r="W77" i="6"/>
  <c r="U77" i="6"/>
  <c r="S77" i="6"/>
  <c r="G79" i="6"/>
  <c r="E79" i="6" s="1"/>
  <c r="F79" i="6" s="1"/>
  <c r="I78" i="6"/>
  <c r="AF73" i="6"/>
  <c r="AC73" i="6"/>
  <c r="Y18" i="6" l="1"/>
  <c r="AC18" i="6"/>
  <c r="L18" i="6"/>
  <c r="N18" i="6"/>
  <c r="AF18" i="6"/>
  <c r="P18" i="6"/>
  <c r="S18" i="6"/>
  <c r="W18" i="6"/>
  <c r="U18" i="6"/>
  <c r="H16" i="6"/>
  <c r="I17" i="6"/>
  <c r="F17" i="6"/>
  <c r="W78" i="6"/>
  <c r="U78" i="6"/>
  <c r="S78" i="6"/>
  <c r="G80" i="6"/>
  <c r="I79" i="6"/>
  <c r="AC74" i="6"/>
  <c r="AF74" i="6"/>
  <c r="H15" i="6" l="1"/>
  <c r="I16" i="6"/>
  <c r="F16" i="6"/>
  <c r="I80" i="6"/>
  <c r="E80" i="6"/>
  <c r="F80" i="6" s="1"/>
  <c r="Y17" i="6"/>
  <c r="P17" i="6"/>
  <c r="U17" i="6"/>
  <c r="W17" i="6"/>
  <c r="AF17" i="6"/>
  <c r="S17" i="6"/>
  <c r="L17" i="6"/>
  <c r="N17" i="6"/>
  <c r="AC17" i="6"/>
  <c r="W80" i="6"/>
  <c r="U80" i="6"/>
  <c r="S80" i="6"/>
  <c r="W79" i="6"/>
  <c r="U79" i="6"/>
  <c r="S79" i="6"/>
  <c r="AF75" i="6"/>
  <c r="AC75" i="6"/>
  <c r="Y16" i="6" l="1"/>
  <c r="N16" i="6"/>
  <c r="AC16" i="6"/>
  <c r="P16" i="6"/>
  <c r="AF16" i="6"/>
  <c r="U16" i="6"/>
  <c r="W16" i="6"/>
  <c r="S16" i="6"/>
  <c r="L16" i="6"/>
  <c r="H14" i="6"/>
  <c r="I15" i="6"/>
  <c r="F15" i="6"/>
  <c r="AF76" i="6"/>
  <c r="AC76" i="6"/>
  <c r="H13" i="6" l="1"/>
  <c r="I14" i="6"/>
  <c r="F14" i="6"/>
  <c r="Y15" i="6"/>
  <c r="P15" i="6"/>
  <c r="AC15" i="6"/>
  <c r="U15" i="6"/>
  <c r="N15" i="6"/>
  <c r="L15" i="6"/>
  <c r="W15" i="6"/>
  <c r="AF15" i="6"/>
  <c r="S15" i="6"/>
  <c r="AF77" i="6"/>
  <c r="AC77" i="6"/>
  <c r="Y14" i="6" l="1"/>
  <c r="S14" i="6"/>
  <c r="L14" i="6"/>
  <c r="AC14" i="6"/>
  <c r="AF14" i="6"/>
  <c r="N14" i="6"/>
  <c r="U14" i="6"/>
  <c r="P14" i="6"/>
  <c r="W14" i="6"/>
  <c r="H12" i="6"/>
  <c r="I13" i="6"/>
  <c r="F13" i="6"/>
  <c r="AF78" i="6"/>
  <c r="AC78" i="6"/>
  <c r="Y13" i="6" l="1"/>
  <c r="AF13" i="6"/>
  <c r="N13" i="6"/>
  <c r="S13" i="6"/>
  <c r="U13" i="6"/>
  <c r="L13" i="6"/>
  <c r="W13" i="6"/>
  <c r="P13" i="6"/>
  <c r="AC13" i="6"/>
  <c r="H11" i="6"/>
  <c r="I12" i="6"/>
  <c r="F12" i="6"/>
  <c r="AC79" i="6"/>
  <c r="AF79" i="6"/>
  <c r="AF80" i="6"/>
  <c r="AC80" i="6"/>
  <c r="H10" i="6" l="1"/>
  <c r="I11" i="6"/>
  <c r="F11" i="6"/>
  <c r="Y12" i="6"/>
  <c r="L12" i="6"/>
  <c r="U12" i="6"/>
  <c r="AC12" i="6"/>
  <c r="S12" i="6"/>
  <c r="AF12" i="6"/>
  <c r="P12" i="6"/>
  <c r="N12" i="6"/>
  <c r="W12" i="6"/>
  <c r="Y11" i="6" l="1"/>
  <c r="P11" i="6"/>
  <c r="N11" i="6"/>
  <c r="U11" i="6"/>
  <c r="AF11" i="6"/>
  <c r="L11" i="6"/>
  <c r="AC11" i="6"/>
  <c r="S11" i="6"/>
  <c r="W11" i="6"/>
  <c r="H9" i="6"/>
  <c r="F10" i="6"/>
  <c r="I10" i="6"/>
  <c r="Y10" i="6" l="1"/>
  <c r="AF10" i="6"/>
  <c r="L10" i="6"/>
  <c r="N10" i="6"/>
  <c r="P10" i="6"/>
  <c r="W10" i="6"/>
  <c r="S10" i="6"/>
  <c r="AC10" i="6"/>
  <c r="U10" i="6"/>
  <c r="F9" i="6"/>
  <c r="I9" i="6"/>
  <c r="H8" i="6"/>
  <c r="Y9" i="6" l="1"/>
  <c r="L9" i="6"/>
  <c r="U9" i="6"/>
  <c r="AF9" i="6"/>
  <c r="N9" i="6"/>
  <c r="P9" i="6"/>
  <c r="AC9" i="6"/>
  <c r="W9" i="6"/>
  <c r="S9" i="6"/>
  <c r="F8" i="6"/>
  <c r="H7" i="6"/>
  <c r="I8" i="6"/>
  <c r="Y8" i="6" l="1"/>
  <c r="L8" i="6"/>
  <c r="AF8" i="6"/>
  <c r="W8" i="6"/>
  <c r="AC8" i="6"/>
  <c r="U8" i="6"/>
  <c r="S8" i="6"/>
  <c r="N8" i="6"/>
  <c r="P8" i="6"/>
  <c r="F7" i="6"/>
  <c r="H6" i="6"/>
  <c r="I7" i="6"/>
  <c r="F6" i="6" l="1"/>
  <c r="H5" i="6"/>
  <c r="I6" i="6"/>
  <c r="Y7" i="6"/>
  <c r="S7" i="6"/>
  <c r="N7" i="6"/>
  <c r="P7" i="6"/>
  <c r="AF7" i="6"/>
  <c r="W7" i="6"/>
  <c r="L7" i="6"/>
  <c r="U7" i="6"/>
  <c r="AC7" i="6"/>
  <c r="Y6" i="6" l="1"/>
  <c r="W6" i="6"/>
  <c r="L6" i="6"/>
  <c r="U6" i="6"/>
  <c r="S6" i="6"/>
  <c r="N6" i="6"/>
  <c r="AC6" i="6"/>
  <c r="AF6" i="6"/>
  <c r="P6" i="6"/>
  <c r="F5" i="6"/>
  <c r="I5" i="6"/>
  <c r="H4" i="6"/>
  <c r="Y5" i="6" l="1"/>
  <c r="L5" i="6"/>
  <c r="N5" i="6"/>
  <c r="S5" i="6"/>
  <c r="U5" i="6"/>
  <c r="P5" i="6"/>
  <c r="AF5" i="6"/>
  <c r="W5" i="6"/>
  <c r="AC5" i="6"/>
  <c r="I4" i="6"/>
  <c r="F4" i="6"/>
  <c r="Y4" i="6" l="1"/>
  <c r="S4" i="6"/>
  <c r="L4" i="6"/>
  <c r="W4" i="6"/>
  <c r="AF4" i="6"/>
  <c r="U4" i="6"/>
  <c r="AC4" i="6"/>
  <c r="P4" i="6"/>
  <c r="N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tc={D0175451-12CF-4671-8FDE-368FCCDB06C2}</author>
    <author>tc={E5B19F03-0DD0-4E5B-A3DB-525F60E74E6B}</author>
    <author>tc={08C72DA5-317A-47C1-B74F-447C851E76B8}</author>
    <author>tc={358BC69E-3616-4A5F-8755-0B7CC6B3E84D}</author>
    <author>tc={C3C2A269-3AF3-4715-8A1D-9063547A4C53}</author>
  </authors>
  <commentList>
    <comment ref="Q56" authorId="0" shapeId="0" xr:uid="{D0175451-12CF-4671-8FDE-368FCCDB06C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INCORPORACION DEL PROGRAMA DE SAU DEL BID Y DEL PROGRAMA DE CIERRES DE BOTADEROS</t>
      </text>
    </comment>
    <comment ref="AA56" authorId="1" shapeId="0" xr:uid="{E5B19F03-0DD0-4E5B-A3DB-525F60E74E6B}">
      <text>
        <t>[Comentario encadenado]
Su versión de Excel le permite leer este comentario encadenado; sin embargo, las ediciones que se apliquen se quitarán si el archivo se abre en una versión más reciente de Excel. Más información: https://go.microsoft.com/fwlink/?linkid=870924
Comentario:
    INCORPORACION DEL PROGRAMA DE SAU DEL BID</t>
      </text>
    </comment>
    <comment ref="AD56" authorId="2" shapeId="0" xr:uid="{08C72DA5-317A-47C1-B74F-447C851E76B8}">
      <text>
        <t>[Comentario encadenado]
Su versión de Excel le permite leer este comentario encadenado; sin embargo, las ediciones que se apliquen se quitarán si el archivo se abre en una versión más reciente de Excel. Más información: https://go.microsoft.com/fwlink/?linkid=870924
Comentario:
    INCORPORACION DEL PROGRAMA DE SAU DEL BID</t>
      </text>
    </comment>
    <comment ref="Q58" authorId="3" shapeId="0" xr:uid="{358BC69E-3616-4A5F-8755-0B7CC6B3E84D}">
      <text>
        <t>[Comentario encadenado]
Su versión de Excel le permite leer este comentario encadenado; sin embargo, las ediciones que se apliquen se quitarán si el archivo se abre en una versión más reciente de Excel. Más información: https://go.microsoft.com/fwlink/?linkid=870924
Comentario:
    PROGRAMA NACIONAL DE INFRAESTRUCTURAS PARA LA IRS Y ECONOMIA CIRCULAR</t>
      </text>
    </comment>
    <comment ref="AD58" authorId="4" shapeId="0" xr:uid="{C3C2A269-3AF3-4715-8A1D-9063547A4C53}">
      <text>
        <t>[Comentario encadenado]
Su versión de Excel le permite leer este comentario encadenado; sin embargo, las ediciones que se apliquen se quitarán si el archivo se abre en una versión más reciente de Excel. Más información: https://go.microsoft.com/fwlink/?linkid=870924
Comentario:
    PROGRAMA NACIONAL DE INFRAESTRUCTURAS PARA LA IRS Y ECONOMIA CIRCULAR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Ruben</author>
  </authors>
  <commentList>
    <comment ref="G103" authorId="0" shapeId="0" xr:uid="{85CD4CD3-F612-4BB9-939F-3E4089698C87}">
      <text>
        <r>
          <rPr>
            <b/>
            <sz val="9"/>
            <color indexed="81"/>
            <rFont val="Tahoma"/>
            <family val="2"/>
          </rPr>
          <t>Ruben:</t>
        </r>
        <r>
          <rPr>
            <sz val="9"/>
            <color indexed="81"/>
            <rFont val="Tahoma"/>
            <family val="2"/>
          </rPr>
          <t xml:space="preserve">
se cambio por santiago de machaca
</t>
        </r>
      </text>
    </comment>
    <comment ref="G141" authorId="0" shapeId="0" xr:uid="{6ECB6979-E180-4D9C-B374-85A1903C451F}">
      <text>
        <r>
          <rPr>
            <b/>
            <sz val="9"/>
            <color indexed="81"/>
            <rFont val="Tahoma"/>
            <family val="2"/>
          </rPr>
          <t>Ruben:</t>
        </r>
        <r>
          <rPr>
            <sz val="9"/>
            <color indexed="81"/>
            <rFont val="Tahoma"/>
            <family val="2"/>
          </rPr>
          <t xml:space="preserve">
se cambio por san andrs de machaca
</t>
        </r>
      </text>
    </comment>
  </commentList>
</comments>
</file>

<file path=xl/sharedStrings.xml><?xml version="1.0" encoding="utf-8"?>
<sst xmlns="http://schemas.openxmlformats.org/spreadsheetml/2006/main" count="11970" uniqueCount="1464">
  <si>
    <t>GENERACION ANUAL (TONELADAS)</t>
  </si>
  <si>
    <t>AÑO</t>
  </si>
  <si>
    <t>POBLACION</t>
  </si>
  <si>
    <t>PPC (Kg-hab/dia)</t>
  </si>
  <si>
    <t>COMPOSICION</t>
  </si>
  <si>
    <t>ORGANICOS</t>
  </si>
  <si>
    <t>Porcentaje</t>
  </si>
  <si>
    <t>T/año</t>
  </si>
  <si>
    <t>TIPO DISPOSICION FINAL</t>
  </si>
  <si>
    <t>CAPTURA DE METANO EN DISP. FINAL (%)</t>
  </si>
  <si>
    <t>DIAGNOSTICO 2010</t>
  </si>
  <si>
    <t>DIAGNOSTICO 2022</t>
  </si>
  <si>
    <t>DEPARTAMENTO</t>
  </si>
  <si>
    <t>PROVINCIA</t>
  </si>
  <si>
    <t>MUNICIPIO</t>
  </si>
  <si>
    <t xml:space="preserve">PPC MUN CR 2022 Kg/Dias.Hab </t>
  </si>
  <si>
    <t xml:space="preserve">Generación de Residuos 2022 TOTAL Ton/día </t>
  </si>
  <si>
    <t>SANTA CRUZ</t>
  </si>
  <si>
    <t>Andrés Ibañez</t>
  </si>
  <si>
    <t>Santa Cruz de la Sierra</t>
  </si>
  <si>
    <t>LA PAZ</t>
  </si>
  <si>
    <t>Murillo</t>
  </si>
  <si>
    <t>El Alto</t>
  </si>
  <si>
    <t>COCHABAMBA</t>
  </si>
  <si>
    <t>Cercado</t>
  </si>
  <si>
    <t>Cochabamba</t>
  </si>
  <si>
    <t>Quillacollo</t>
  </si>
  <si>
    <t>CHUQUISACA</t>
  </si>
  <si>
    <t>Oropeza</t>
  </si>
  <si>
    <t>Sucre</t>
  </si>
  <si>
    <t>La Paz</t>
  </si>
  <si>
    <t>TARIJA</t>
  </si>
  <si>
    <t>Tarija</t>
  </si>
  <si>
    <t>Gran Chaco</t>
  </si>
  <si>
    <t>Yacuiba</t>
  </si>
  <si>
    <t>BENI</t>
  </si>
  <si>
    <t>Trinidad</t>
  </si>
  <si>
    <t>La Guardia</t>
  </si>
  <si>
    <t>ORURO</t>
  </si>
  <si>
    <t>Oruro</t>
  </si>
  <si>
    <t>Vaca Diez</t>
  </si>
  <si>
    <t>Riberalta</t>
  </si>
  <si>
    <t>Chapare</t>
  </si>
  <si>
    <t>Sacaba</t>
  </si>
  <si>
    <t>Warnes</t>
  </si>
  <si>
    <t>Obispo Santiestevan</t>
  </si>
  <si>
    <t>Montero</t>
  </si>
  <si>
    <t>POTOSÍ</t>
  </si>
  <si>
    <t>Tomas Frias</t>
  </si>
  <si>
    <t>Potosí</t>
  </si>
  <si>
    <t>Belisario Boeto</t>
  </si>
  <si>
    <t>Villa Serrano</t>
  </si>
  <si>
    <t>Carrasco</t>
  </si>
  <si>
    <t>Puerto Villarroel</t>
  </si>
  <si>
    <t>Villa Tunari</t>
  </si>
  <si>
    <t>Cotoca</t>
  </si>
  <si>
    <t>Chiquitos</t>
  </si>
  <si>
    <t>Pailón</t>
  </si>
  <si>
    <t>Ñuflo de Chávez</t>
  </si>
  <si>
    <t>Concepción</t>
  </si>
  <si>
    <t>German Busch</t>
  </si>
  <si>
    <t>Puerto Suarez</t>
  </si>
  <si>
    <t>Puerto Quijarro</t>
  </si>
  <si>
    <t>Nor Yungas</t>
  </si>
  <si>
    <t>Coroico</t>
  </si>
  <si>
    <t>Cordillera</t>
  </si>
  <si>
    <t>Camiri</t>
  </si>
  <si>
    <t>Mizque</t>
  </si>
  <si>
    <t>Sud Yungas</t>
  </si>
  <si>
    <t>Chulumani</t>
  </si>
  <si>
    <t>Florida</t>
  </si>
  <si>
    <t>Samaipata</t>
  </si>
  <si>
    <t>Ichilo</t>
  </si>
  <si>
    <t>San Carlos</t>
  </si>
  <si>
    <t>Ingavi</t>
  </si>
  <si>
    <t>Viacha</t>
  </si>
  <si>
    <t>Porongo</t>
  </si>
  <si>
    <t>El Torno</t>
  </si>
  <si>
    <t>Sara</t>
  </si>
  <si>
    <t>Portachuelo</t>
  </si>
  <si>
    <t>Guarayos</t>
  </si>
  <si>
    <t>Ascensión de Guarayos</t>
  </si>
  <si>
    <t>Padilla</t>
  </si>
  <si>
    <t>Entre Rios</t>
  </si>
  <si>
    <t>Chayanta</t>
  </si>
  <si>
    <t>Colquechaca</t>
  </si>
  <si>
    <t>Modesto Omiste</t>
  </si>
  <si>
    <t>Villazón</t>
  </si>
  <si>
    <t>Yapacaní</t>
  </si>
  <si>
    <t>Irupana</t>
  </si>
  <si>
    <t>Tiraque</t>
  </si>
  <si>
    <t>Shinahota</t>
  </si>
  <si>
    <t>Azurduy</t>
  </si>
  <si>
    <t>Méndez</t>
  </si>
  <si>
    <t>Villa San Lorenzo</t>
  </si>
  <si>
    <t>Villamontes</t>
  </si>
  <si>
    <t>San Julián</t>
  </si>
  <si>
    <t>Pocoata</t>
  </si>
  <si>
    <t>Rafael Bustillo</t>
  </si>
  <si>
    <t>Punata</t>
  </si>
  <si>
    <t>Fernández Alonso</t>
  </si>
  <si>
    <t>Chimoré</t>
  </si>
  <si>
    <t>San Joséde Chiquitos</t>
  </si>
  <si>
    <t>Roboré</t>
  </si>
  <si>
    <t>Santa Rosa del Sara</t>
  </si>
  <si>
    <t>San Javier</t>
  </si>
  <si>
    <t>El Puente</t>
  </si>
  <si>
    <t>Okinawa Uno</t>
  </si>
  <si>
    <t>Velasco</t>
  </si>
  <si>
    <t>San Miguel de Velasco</t>
  </si>
  <si>
    <t>Ayopaya</t>
  </si>
  <si>
    <t>Independencia</t>
  </si>
  <si>
    <t>Colomi</t>
  </si>
  <si>
    <t>Morochata</t>
  </si>
  <si>
    <t>Caranavi</t>
  </si>
  <si>
    <t>Coripata</t>
  </si>
  <si>
    <t>Buena Vista</t>
  </si>
  <si>
    <t>Vallegrande</t>
  </si>
  <si>
    <t>Los Andes</t>
  </si>
  <si>
    <t>Pucarani</t>
  </si>
  <si>
    <t>San Ignacio de Velasco</t>
  </si>
  <si>
    <t>Hernando Siles</t>
  </si>
  <si>
    <t>Monteagudo</t>
  </si>
  <si>
    <t>Tarvita</t>
  </si>
  <si>
    <t>Aniceto Arce</t>
  </si>
  <si>
    <t>Bermejo</t>
  </si>
  <si>
    <t>Nor Chichas</t>
  </si>
  <si>
    <t>Cotagaita</t>
  </si>
  <si>
    <t>Larecaja</t>
  </si>
  <si>
    <t>Sorata</t>
  </si>
  <si>
    <t>Esteban Arce</t>
  </si>
  <si>
    <t>Tarata</t>
  </si>
  <si>
    <t>José Maria Linares</t>
  </si>
  <si>
    <t>Puna</t>
  </si>
  <si>
    <t>Gutiérrez</t>
  </si>
  <si>
    <t>San Juan de Yapacani</t>
  </si>
  <si>
    <t>Cabezas</t>
  </si>
  <si>
    <t>Cornelio Saavedra</t>
  </si>
  <si>
    <t>Betanzos</t>
  </si>
  <si>
    <t>Omasuyos</t>
  </si>
  <si>
    <t>Achacachi</t>
  </si>
  <si>
    <t>Nor Cinti</t>
  </si>
  <si>
    <t>Camargo</t>
  </si>
  <si>
    <t>Incahuasi</t>
  </si>
  <si>
    <t>Guayaramerín</t>
  </si>
  <si>
    <t>Yacuma</t>
  </si>
  <si>
    <t>Santa Ana de Yacuma</t>
  </si>
  <si>
    <t>José Ballivián</t>
  </si>
  <si>
    <t>Reyes</t>
  </si>
  <si>
    <t>Santa Rosa</t>
  </si>
  <si>
    <t>Aroma</t>
  </si>
  <si>
    <t>Patacamaya</t>
  </si>
  <si>
    <t>Palos Blancos</t>
  </si>
  <si>
    <t>Sica Sica</t>
  </si>
  <si>
    <t>Laja</t>
  </si>
  <si>
    <t>Franz Tamayo</t>
  </si>
  <si>
    <t>Apolo</t>
  </si>
  <si>
    <t>Inquisivi</t>
  </si>
  <si>
    <t>Colquiri</t>
  </si>
  <si>
    <t>Guanay</t>
  </si>
  <si>
    <t>Mecapaca</t>
  </si>
  <si>
    <t>Camacho</t>
  </si>
  <si>
    <t>Puerto Acosta</t>
  </si>
  <si>
    <t>San Lucas</t>
  </si>
  <si>
    <t>Manuel Maria Caballero</t>
  </si>
  <si>
    <t>Comarapa</t>
  </si>
  <si>
    <t>Angel Sandoval</t>
  </si>
  <si>
    <t>San Matías</t>
  </si>
  <si>
    <t>Caraparí</t>
  </si>
  <si>
    <t>Mineros</t>
  </si>
  <si>
    <t>Calamarca</t>
  </si>
  <si>
    <t>Achocalla</t>
  </si>
  <si>
    <t>Tiquipaya</t>
  </si>
  <si>
    <t>Vinto</t>
  </si>
  <si>
    <t>Colcapirhua</t>
  </si>
  <si>
    <t>San Borja</t>
  </si>
  <si>
    <t>German Jordán</t>
  </si>
  <si>
    <t>Cliza</t>
  </si>
  <si>
    <t>Antonio Quijarro</t>
  </si>
  <si>
    <t>Uyuni</t>
  </si>
  <si>
    <t>Arbieto</t>
  </si>
  <si>
    <t>Llallagua</t>
  </si>
  <si>
    <t>Pantaleon Dalence</t>
  </si>
  <si>
    <t>Huanuni</t>
  </si>
  <si>
    <t>Uncía</t>
  </si>
  <si>
    <t>Ocurí</t>
  </si>
  <si>
    <t>PANDO</t>
  </si>
  <si>
    <t>Nicolás Suárez</t>
  </si>
  <si>
    <t>Cobija</t>
  </si>
  <si>
    <t>Campero</t>
  </si>
  <si>
    <t>Aiquile</t>
  </si>
  <si>
    <t>Batallas</t>
  </si>
  <si>
    <t>Sud Cinti</t>
  </si>
  <si>
    <t>Culpina</t>
  </si>
  <si>
    <t>Manco Kapac</t>
  </si>
  <si>
    <t>Copacabana</t>
  </si>
  <si>
    <t>Manuripi</t>
  </si>
  <si>
    <t>Puerto Rico</t>
  </si>
  <si>
    <t>Itenez</t>
  </si>
  <si>
    <t>Magdalena</t>
  </si>
  <si>
    <t>Sipe Sipe</t>
  </si>
  <si>
    <t>Sur Chichas</t>
  </si>
  <si>
    <t>Tupiza</t>
  </si>
  <si>
    <t>Moxos</t>
  </si>
  <si>
    <t>San Ignacio</t>
  </si>
  <si>
    <t>Rurrenabaque</t>
  </si>
  <si>
    <t>Capinota</t>
  </si>
  <si>
    <t>Charcas</t>
  </si>
  <si>
    <t>Toro Toro</t>
  </si>
  <si>
    <t>Cuatro Cañadas</t>
  </si>
  <si>
    <t>Ravelo</t>
  </si>
  <si>
    <t>San Benito</t>
  </si>
  <si>
    <t>Charagua</t>
  </si>
  <si>
    <t>Entre Ríos</t>
  </si>
  <si>
    <t>Atocha</t>
  </si>
  <si>
    <t>Caracollo</t>
  </si>
  <si>
    <t>Yamparaez</t>
  </si>
  <si>
    <t>Tarabuco</t>
  </si>
  <si>
    <t>Villa Charcas</t>
  </si>
  <si>
    <t>Mairana</t>
  </si>
  <si>
    <t>Padcaya</t>
  </si>
  <si>
    <t>Jesús de Machaca</t>
  </si>
  <si>
    <t>Abaroa</t>
  </si>
  <si>
    <t>Challapata</t>
  </si>
  <si>
    <t>Porco</t>
  </si>
  <si>
    <t>Nor Lípez</t>
  </si>
  <si>
    <t>Colcha K</t>
  </si>
  <si>
    <t>Aviles</t>
  </si>
  <si>
    <t>Uriondo</t>
  </si>
  <si>
    <t>Luis Calvo</t>
  </si>
  <si>
    <t>Muyupampa</t>
  </si>
  <si>
    <t>Arani</t>
  </si>
  <si>
    <t>Vacas</t>
  </si>
  <si>
    <t>Sopachuy</t>
  </si>
  <si>
    <t>Villa Alcalá</t>
  </si>
  <si>
    <t>Tomina</t>
  </si>
  <si>
    <t>Pampa Grande</t>
  </si>
  <si>
    <t>San Ramón</t>
  </si>
  <si>
    <t>San Rafael</t>
  </si>
  <si>
    <t>Vitichi</t>
  </si>
  <si>
    <t>Bolívar</t>
  </si>
  <si>
    <t>El Villar</t>
  </si>
  <si>
    <t>Lagunillas</t>
  </si>
  <si>
    <t>Boyuibe</t>
  </si>
  <si>
    <t>Zudañez</t>
  </si>
  <si>
    <t>Villa Abecia</t>
  </si>
  <si>
    <t>Sur Lípez</t>
  </si>
  <si>
    <t>San Antonio de Esmoruco</t>
  </si>
  <si>
    <t>Cuevo</t>
  </si>
  <si>
    <t>Sebastián Pagador</t>
  </si>
  <si>
    <t>Huari</t>
  </si>
  <si>
    <t>Pto. Carabuco</t>
  </si>
  <si>
    <t>Abel Iturralde</t>
  </si>
  <si>
    <t>San Buenaventura</t>
  </si>
  <si>
    <t>Ancoraimes</t>
  </si>
  <si>
    <t>Bautista Saavedra</t>
  </si>
  <si>
    <t>Charazani</t>
  </si>
  <si>
    <t>Ayo Ayo</t>
  </si>
  <si>
    <t>Tipuani</t>
  </si>
  <si>
    <t>Colquencha</t>
  </si>
  <si>
    <t>Guaqui</t>
  </si>
  <si>
    <t>Puerto Pérez</t>
  </si>
  <si>
    <t>Porvenir</t>
  </si>
  <si>
    <t>Tolata</t>
  </si>
  <si>
    <t>Villa Rivero</t>
  </si>
  <si>
    <t>Anzaldo</t>
  </si>
  <si>
    <t>Filadelfia</t>
  </si>
  <si>
    <t>Madre de Dios</t>
  </si>
  <si>
    <t>Puerto Gonzales Moreno</t>
  </si>
  <si>
    <t>Abuna</t>
  </si>
  <si>
    <t>Bolpebra</t>
  </si>
  <si>
    <t>San Andrés de Machaca</t>
  </si>
  <si>
    <t>Mamore</t>
  </si>
  <si>
    <t>San Joaquín</t>
  </si>
  <si>
    <t>Baures</t>
  </si>
  <si>
    <t>Desaguadero</t>
  </si>
  <si>
    <t>San Pedro de Tiquina</t>
  </si>
  <si>
    <t>Poopo</t>
  </si>
  <si>
    <t>Antequera</t>
  </si>
  <si>
    <t>Sena</t>
  </si>
  <si>
    <t>Sacabamba</t>
  </si>
  <si>
    <t>Santivañez</t>
  </si>
  <si>
    <t>Ladislao Cabrera</t>
  </si>
  <si>
    <t>Pampa Aullagas</t>
  </si>
  <si>
    <t>Yotala</t>
  </si>
  <si>
    <t>Yamparáez</t>
  </si>
  <si>
    <t>Tiahuanacu</t>
  </si>
  <si>
    <t>Toko</t>
  </si>
  <si>
    <t>Poopó</t>
  </si>
  <si>
    <t>Macharetí</t>
  </si>
  <si>
    <t>Collana</t>
  </si>
  <si>
    <t>Quime</t>
  </si>
  <si>
    <t>Salinas de García Mendoza</t>
  </si>
  <si>
    <t>Sabaya</t>
  </si>
  <si>
    <t>Machacamarca</t>
  </si>
  <si>
    <t>Pazña</t>
  </si>
  <si>
    <t>Tomas Barron</t>
  </si>
  <si>
    <t>Eucaliptus</t>
  </si>
  <si>
    <t>Sajama</t>
  </si>
  <si>
    <t>Curahuara de Carangas</t>
  </si>
  <si>
    <t>El Choro</t>
  </si>
  <si>
    <t>Pacajes</t>
  </si>
  <si>
    <t>Comanche</t>
  </si>
  <si>
    <t>Saucari</t>
  </si>
  <si>
    <t>Toledo</t>
  </si>
  <si>
    <t>Cuchumuela</t>
  </si>
  <si>
    <t>Tacachi</t>
  </si>
  <si>
    <t>Tito Yupanqui</t>
  </si>
  <si>
    <t>Litoral</t>
  </si>
  <si>
    <t>Huachacalla</t>
  </si>
  <si>
    <t>San Pedro de Quemes</t>
  </si>
  <si>
    <t>La Asunta</t>
  </si>
  <si>
    <t>S.P. De Buena Vista</t>
  </si>
  <si>
    <t>Tapacarí</t>
  </si>
  <si>
    <t>Alonso de Ibañez</t>
  </si>
  <si>
    <t>Cocapata</t>
  </si>
  <si>
    <t>Gral. Saavedra</t>
  </si>
  <si>
    <t>San Pedro</t>
  </si>
  <si>
    <t>Ckochas</t>
  </si>
  <si>
    <t>Totora</t>
  </si>
  <si>
    <t>Poroma</t>
  </si>
  <si>
    <t>Palca</t>
  </si>
  <si>
    <t>Mapiri</t>
  </si>
  <si>
    <t>Tomave</t>
  </si>
  <si>
    <t>Marban</t>
  </si>
  <si>
    <t>San Andrés</t>
  </si>
  <si>
    <t>Mocomoco</t>
  </si>
  <si>
    <t>Soracachi</t>
  </si>
  <si>
    <t>Caquiaviri</t>
  </si>
  <si>
    <t>Cajuata</t>
  </si>
  <si>
    <t>Caiza D</t>
  </si>
  <si>
    <t>Loayza</t>
  </si>
  <si>
    <t>Luribay</t>
  </si>
  <si>
    <t>Sapahaqui</t>
  </si>
  <si>
    <t>Pojo</t>
  </si>
  <si>
    <t>Presto</t>
  </si>
  <si>
    <t>Arque</t>
  </si>
  <si>
    <t>Muñecas</t>
  </si>
  <si>
    <t>Chuma</t>
  </si>
  <si>
    <t>Ixiamas</t>
  </si>
  <si>
    <t>Cairoma</t>
  </si>
  <si>
    <t>Coro Coro</t>
  </si>
  <si>
    <t>Tacobamba</t>
  </si>
  <si>
    <t>Pocona</t>
  </si>
  <si>
    <t>San Lorenzo</t>
  </si>
  <si>
    <t>Caripuyo</t>
  </si>
  <si>
    <t>Alto Beni</t>
  </si>
  <si>
    <t>Chaquí</t>
  </si>
  <si>
    <t>Teoponte</t>
  </si>
  <si>
    <t>Umala</t>
  </si>
  <si>
    <t>Ayata</t>
  </si>
  <si>
    <t>Chuquihuta</t>
  </si>
  <si>
    <t>Huacareta</t>
  </si>
  <si>
    <t>Urubichá</t>
  </si>
  <si>
    <t>Tacacoma</t>
  </si>
  <si>
    <t>Icla</t>
  </si>
  <si>
    <t>Santiago de Huata</t>
  </si>
  <si>
    <t>Calacoto</t>
  </si>
  <si>
    <t>Mojocoya</t>
  </si>
  <si>
    <t>Yocalla</t>
  </si>
  <si>
    <t>Carangas</t>
  </si>
  <si>
    <t>Corque</t>
  </si>
  <si>
    <t>Yaco</t>
  </si>
  <si>
    <t>Huarina</t>
  </si>
  <si>
    <t>Tacopaya</t>
  </si>
  <si>
    <t>Pelechuco</t>
  </si>
  <si>
    <t>Escoma</t>
  </si>
  <si>
    <t>Saipina</t>
  </si>
  <si>
    <t>Gualberto Villarroel</t>
  </si>
  <si>
    <t>San Pedro Cuarahuara</t>
  </si>
  <si>
    <t>Carmen Rivero Torrez</t>
  </si>
  <si>
    <t>San Antonio de Lomerío</t>
  </si>
  <si>
    <t>Colpa Belgica</t>
  </si>
  <si>
    <t>Ichoca</t>
  </si>
  <si>
    <t>Aucapata</t>
  </si>
  <si>
    <t>Callapa</t>
  </si>
  <si>
    <t>Taraco</t>
  </si>
  <si>
    <t>Yanacachi</t>
  </si>
  <si>
    <t>Papel Pampa</t>
  </si>
  <si>
    <t>Humanata</t>
  </si>
  <si>
    <t>Yunchará</t>
  </si>
  <si>
    <t>Bernardino Bilbao Rioja</t>
  </si>
  <si>
    <t>Acasio</t>
  </si>
  <si>
    <t>Chua Cocani</t>
  </si>
  <si>
    <t>José Manuel Pando</t>
  </si>
  <si>
    <t>Santiago de Machaca</t>
  </si>
  <si>
    <t>Nor Carangas</t>
  </si>
  <si>
    <t>Huayllamarca</t>
  </si>
  <si>
    <t>Arampampa</t>
  </si>
  <si>
    <t>Charaña</t>
  </si>
  <si>
    <t>San Pedro de Totora</t>
  </si>
  <si>
    <t>Huatajata</t>
  </si>
  <si>
    <t>Omereque</t>
  </si>
  <si>
    <t>Vila Vila</t>
  </si>
  <si>
    <t>Sur Carangas</t>
  </si>
  <si>
    <t>Santiago de Andamarca</t>
  </si>
  <si>
    <t>Bella Flor</t>
  </si>
  <si>
    <t>Daniel Campos</t>
  </si>
  <si>
    <t>Llica</t>
  </si>
  <si>
    <t>Exaltación</t>
  </si>
  <si>
    <t>Huacaraje</t>
  </si>
  <si>
    <t>Sicaya</t>
  </si>
  <si>
    <t>Quillacas</t>
  </si>
  <si>
    <t>Curva</t>
  </si>
  <si>
    <t>San Pablo de Lipez</t>
  </si>
  <si>
    <t>Turco</t>
  </si>
  <si>
    <t>Villa Libertad Licoma</t>
  </si>
  <si>
    <t>Federico Román</t>
  </si>
  <si>
    <t>Villa Nueva - Loma Alta</t>
  </si>
  <si>
    <t>Malla</t>
  </si>
  <si>
    <t>Las Carreras</t>
  </si>
  <si>
    <t>Waldo Ballivian</t>
  </si>
  <si>
    <t>Loreto</t>
  </si>
  <si>
    <t>Pasorapa</t>
  </si>
  <si>
    <t>Santos Mercado</t>
  </si>
  <si>
    <t>Moro Moro</t>
  </si>
  <si>
    <t>Alalay</t>
  </si>
  <si>
    <t>Huacaya</t>
  </si>
  <si>
    <t>Quiabaya</t>
  </si>
  <si>
    <t>Chacarilla</t>
  </si>
  <si>
    <t>Quirusillas</t>
  </si>
  <si>
    <t>Postrer Valle</t>
  </si>
  <si>
    <t>Urmiri</t>
  </si>
  <si>
    <t>Enrique Baldivieso</t>
  </si>
  <si>
    <t>San Agustín</t>
  </si>
  <si>
    <t>Nueva Esperanza</t>
  </si>
  <si>
    <t>Chipaya</t>
  </si>
  <si>
    <t>Pucara</t>
  </si>
  <si>
    <t>Catacora</t>
  </si>
  <si>
    <t>Tahua</t>
  </si>
  <si>
    <t>Combaya</t>
  </si>
  <si>
    <t>Trigal</t>
  </si>
  <si>
    <t>Belén de Andamarca</t>
  </si>
  <si>
    <t>Escara</t>
  </si>
  <si>
    <t>Puerto Siles</t>
  </si>
  <si>
    <t>Esmeralda</t>
  </si>
  <si>
    <t>Choque Cota</t>
  </si>
  <si>
    <t>Mojinete</t>
  </si>
  <si>
    <t>Coipasa</t>
  </si>
  <si>
    <t>Nazacara de Pacajes</t>
  </si>
  <si>
    <t>Mejillones</t>
  </si>
  <si>
    <t>Todos Santos</t>
  </si>
  <si>
    <t>Cruz de Machacamarca</t>
  </si>
  <si>
    <t>Yunguyo de Litoral</t>
  </si>
  <si>
    <t>La Rivera</t>
  </si>
  <si>
    <t>DEPARTAMENTO Y MUNICIPIO</t>
  </si>
  <si>
    <t>BOLIVIA</t>
  </si>
  <si>
    <t>Tinguipaya</t>
  </si>
  <si>
    <t>Villa deSacaca</t>
  </si>
  <si>
    <t>Burnet Oconnor</t>
  </si>
  <si>
    <t>Fuente: Ministerio de Educación, Ministerio de Salud y Deportes, Instituto Nacional de Estadística. Estimaciones y proyecciones de población, Revisión 2020</t>
  </si>
  <si>
    <t xml:space="preserve">              RECOMENDACIÓN: Las proyecciones de población son elaboradas con base a información sobre los componentes demográficos (fecundidad, mortalidad y migración) investigadas en los censos y encuestas de demografía y salud. </t>
  </si>
  <si>
    <t xml:space="preserve">Cada Revisión de Proyección incorpora  en el momento de su realización información más reciente sobre los componentes demográficos y/o cambios metodológicos de cálculo de proyecciones, debidamente explicitados en respectivas </t>
  </si>
  <si>
    <t>Metodologías. De esta manera se recomienda el uso de la revisión de proyección de población más reciente.</t>
  </si>
  <si>
    <t>REPORTE DE DATOS PRIMER CONTEO DE POBLACIÓN, CENSO DE POBLACIÓN Y VIVIENDA 2024</t>
  </si>
  <si>
    <t>(EN NÚMERO DE HABITANTES)</t>
  </si>
  <si>
    <t>INSTITUTO NACIONAL DE ESTADÍSTICA BOLIVIA</t>
  </si>
  <si>
    <t>DEPARTAMENTO, MUNICIPIO Y TIOC</t>
  </si>
  <si>
    <t>Población Total</t>
  </si>
  <si>
    <t>Raqaypampa</t>
  </si>
  <si>
    <t>Salinas de Garci Mendoza</t>
  </si>
  <si>
    <t>San Pedro de Macha</t>
  </si>
  <si>
    <t>Jatun Ayllu Yura</t>
  </si>
  <si>
    <t>Kereimba Iyaambae</t>
  </si>
  <si>
    <t>Territorio Indígena Multiétnico TIM</t>
  </si>
  <si>
    <r>
      <rPr>
        <b/>
        <sz val="11"/>
        <color theme="1"/>
        <rFont val="Aptos Narrow"/>
        <family val="2"/>
        <scheme val="minor"/>
      </rPr>
      <t xml:space="preserve">Fuente: </t>
    </r>
    <r>
      <rPr>
        <sz val="11"/>
        <color theme="1"/>
        <rFont val="Aptos Narrow"/>
        <family val="2"/>
        <scheme val="minor"/>
      </rPr>
      <t>Instituto Nacional de Estadística</t>
    </r>
  </si>
  <si>
    <t>APROVECHAMIENTO</t>
  </si>
  <si>
    <t>COMPOSTAJE</t>
  </si>
  <si>
    <t>APROV. INORGANICOS</t>
  </si>
  <si>
    <t>NO APROVECHABLES (BULK OF WASTE)</t>
  </si>
  <si>
    <t>CENSO DE POBLACION Y VIVIENDA DEL AÑO 1974</t>
  </si>
  <si>
    <t>CENSO DE POBLACION Y VIVIENDA DEL AÑO 1992</t>
  </si>
  <si>
    <t>CENSO DE POBLACION Y VIVIENDA DEL AÑO 2001</t>
  </si>
  <si>
    <t>FUENTE GEN. Y COMP. RESIDUOS</t>
  </si>
  <si>
    <t>CENSO DE POBLACION Y VIVIENDA DEL AÑO 2012</t>
  </si>
  <si>
    <t>CENSO DE POBLACION Y VIVIENDA DEL AÑO 2024</t>
  </si>
  <si>
    <t>DIAGNOSTICO NACIONAL DE GIRS 2011</t>
  </si>
  <si>
    <t>DIAGNOSTICO NACIONAL DE GIRS 2024</t>
  </si>
  <si>
    <t>Cuadro Nº 3</t>
  </si>
  <si>
    <t>BOLIVIA: PROYECCIONES DE POBLACIÓN, SEGÚN  DEPARTAMENTO Y MUNICIPIO, 2012-2022</t>
  </si>
  <si>
    <t>INFORME ANALITICO PAIS 2003 OPS</t>
  </si>
  <si>
    <t>CUADRO Nº 6.01.01</t>
  </si>
  <si>
    <t>BOLIVIA: SERIE HISTORICA DEL PRODUCTO INTERNO BRUTO A PRECIOS CONSTANTES POR AÑO SEGÚN ACTIVIDAD ECONÓMICA, 1980 - 2024</t>
  </si>
  <si>
    <t>(En miles de bolivianos de 1990)</t>
  </si>
  <si>
    <t>ACTIVIDAD  ECONÓMICA</t>
  </si>
  <si>
    <r>
      <t>2017</t>
    </r>
    <r>
      <rPr>
        <b/>
        <vertAlign val="superscript"/>
        <sz val="10"/>
        <color theme="0"/>
        <rFont val="Arial"/>
        <family val="2"/>
      </rPr>
      <t>(p)</t>
    </r>
  </si>
  <si>
    <r>
      <t>2018</t>
    </r>
    <r>
      <rPr>
        <b/>
        <vertAlign val="superscript"/>
        <sz val="10"/>
        <color theme="0"/>
        <rFont val="Arial"/>
        <family val="2"/>
      </rPr>
      <t>(p)</t>
    </r>
  </si>
  <si>
    <r>
      <t>2019</t>
    </r>
    <r>
      <rPr>
        <b/>
        <vertAlign val="superscript"/>
        <sz val="10"/>
        <color theme="0"/>
        <rFont val="Arial"/>
        <family val="2"/>
      </rPr>
      <t>(p)</t>
    </r>
  </si>
  <si>
    <r>
      <t>2020</t>
    </r>
    <r>
      <rPr>
        <b/>
        <vertAlign val="superscript"/>
        <sz val="10"/>
        <color theme="0"/>
        <rFont val="Arial"/>
        <family val="2"/>
      </rPr>
      <t>(p)</t>
    </r>
  </si>
  <si>
    <r>
      <t>2021</t>
    </r>
    <r>
      <rPr>
        <b/>
        <vertAlign val="superscript"/>
        <sz val="10"/>
        <color theme="0"/>
        <rFont val="Arial"/>
        <family val="2"/>
      </rPr>
      <t>(p)</t>
    </r>
  </si>
  <si>
    <r>
      <t>2022</t>
    </r>
    <r>
      <rPr>
        <b/>
        <vertAlign val="superscript"/>
        <sz val="10"/>
        <color theme="0"/>
        <rFont val="Arial"/>
        <family val="2"/>
      </rPr>
      <t>(p)</t>
    </r>
  </si>
  <si>
    <r>
      <t>2023</t>
    </r>
    <r>
      <rPr>
        <b/>
        <vertAlign val="superscript"/>
        <sz val="10"/>
        <color theme="0"/>
        <rFont val="Arial"/>
        <family val="2"/>
      </rPr>
      <t>(p)</t>
    </r>
  </si>
  <si>
    <r>
      <t>2024</t>
    </r>
    <r>
      <rPr>
        <b/>
        <vertAlign val="superscript"/>
        <sz val="10"/>
        <color theme="0"/>
        <rFont val="Arial"/>
        <family val="2"/>
      </rPr>
      <t>(p)</t>
    </r>
  </si>
  <si>
    <t>PRODUCTO INTERNO BRUTO (a precios de mercado)</t>
  </si>
  <si>
    <t>Derechos S/Importaciones, IVA n.d., IT y otros Impuestos Indirectos</t>
  </si>
  <si>
    <t>PRODUCTO INTERNO BRUTO (a precios básicos)</t>
  </si>
  <si>
    <t xml:space="preserve">A. INDUSTRIAS  </t>
  </si>
  <si>
    <t xml:space="preserve">   1. AGRICULTURA, SILVICULTURA, CAZA Y PESCA </t>
  </si>
  <si>
    <t xml:space="preserve">            - Productos Agrícolas no Industriales</t>
  </si>
  <si>
    <t xml:space="preserve">            - Productos Agrícolas Industriales</t>
  </si>
  <si>
    <t xml:space="preserve">            - Coca</t>
  </si>
  <si>
    <t xml:space="preserve">            - Productos Pecuarios</t>
  </si>
  <si>
    <t xml:space="preserve">            - Silvicultura , Caza y Pesca</t>
  </si>
  <si>
    <t xml:space="preserve"> </t>
  </si>
  <si>
    <t xml:space="preserve">   2. EXTRACCIÓN DE MINAS Y CANTERAS</t>
  </si>
  <si>
    <t xml:space="preserve">           - Petróleo Crudo y Gas Natural</t>
  </si>
  <si>
    <t xml:space="preserve">           - Minerales Metálicos y no Metálicos</t>
  </si>
  <si>
    <t xml:space="preserve">   3. INDUSTRIAS  MANUFACTURERAS</t>
  </si>
  <si>
    <t xml:space="preserve">           - Alimentos,Bebidas y Tabaco</t>
  </si>
  <si>
    <t xml:space="preserve">           - Otras Industrias</t>
  </si>
  <si>
    <t xml:space="preserve">   4. ELECTRICIDAD GAS Y AGUA</t>
  </si>
  <si>
    <t xml:space="preserve">   5. CONSTRUCCIÓN</t>
  </si>
  <si>
    <t xml:space="preserve">   6. COMERCIO</t>
  </si>
  <si>
    <t xml:space="preserve">   7. TRANSPORTE, ALMACENAMIENTO Y COMUNICACIONES</t>
  </si>
  <si>
    <t xml:space="preserve">   8. ESTABLECIMIENTOS FINANCIEROS, SEGUROS, BIENES</t>
  </si>
  <si>
    <t xml:space="preserve">      INMUEBLES Y SERVICIOS PRESTADOS A LAS EMPRESAS</t>
  </si>
  <si>
    <t xml:space="preserve">             - Servicios Financieros</t>
  </si>
  <si>
    <t xml:space="preserve">             - Servicios a las Empresas</t>
  </si>
  <si>
    <t xml:space="preserve">             - Propiedad de Vivienda</t>
  </si>
  <si>
    <t xml:space="preserve">   9. SERVICIOS COMUNALES, SOCIALES Y PERSONALES</t>
  </si>
  <si>
    <t xml:space="preserve">  10. RESTAURANTES Y HOTELES</t>
  </si>
  <si>
    <t xml:space="preserve">      SERVICIOS BANCARIOS IMPUTADOS</t>
  </si>
  <si>
    <t>B. SERVICIOS DE LA ADMINISTRACION PÚBLICA</t>
  </si>
  <si>
    <t>C. SERVICIO DOMESTICO</t>
  </si>
  <si>
    <t>Fuente: Instituto Nacional de Estadística</t>
  </si>
  <si>
    <t>(p): Preliminar</t>
  </si>
  <si>
    <t>Informacion General</t>
  </si>
  <si>
    <t>Informacion generada para el Diagnostico</t>
  </si>
  <si>
    <t>ORDEN COMBINACIONES</t>
  </si>
  <si>
    <t>orden</t>
  </si>
  <si>
    <t>Ciudad capital</t>
  </si>
  <si>
    <t>MUNICIPIOS ENCUESTADOS</t>
  </si>
  <si>
    <t>Orden base Sist EDTP</t>
  </si>
  <si>
    <t>PROYECCION INE 2022</t>
  </si>
  <si>
    <t>Urbana (%)</t>
  </si>
  <si>
    <t>Rural (%)</t>
  </si>
  <si>
    <t>URBANA 2022</t>
  </si>
  <si>
    <t>RURAL 2022</t>
  </si>
  <si>
    <t>CATEGORIA MUNICIPIO</t>
  </si>
  <si>
    <t>% Domiciliario</t>
  </si>
  <si>
    <t xml:space="preserve">PPC DOM CR 2022 Kg/Dias.Hab </t>
  </si>
  <si>
    <t xml:space="preserve">GENERACION  Dom 2022 </t>
  </si>
  <si>
    <t>Generación de Residuos 2022 URBANO Ton/día</t>
  </si>
  <si>
    <t>Generación de Residuos 2022 RURAL Ton/día</t>
  </si>
  <si>
    <t>TIPO A</t>
  </si>
  <si>
    <t>TIPO B</t>
  </si>
  <si>
    <t>Burnet O'Connor</t>
  </si>
  <si>
    <t>TIPO C</t>
  </si>
  <si>
    <t>TIPO R</t>
  </si>
  <si>
    <t>Tinquipaya</t>
  </si>
  <si>
    <t>Villa de Sacaca</t>
  </si>
  <si>
    <t>A</t>
  </si>
  <si>
    <t>B</t>
  </si>
  <si>
    <t>C</t>
  </si>
  <si>
    <t>laja</t>
  </si>
  <si>
    <t>R</t>
  </si>
  <si>
    <t>INORGANICOS (asumir a  plasticos)</t>
  </si>
  <si>
    <t>relleno sanitario aerobio (fukuoka)</t>
  </si>
  <si>
    <t>Botadero no controlado prof. Mayor a 5 metros (botaderos controlados)</t>
  </si>
  <si>
    <t>Botadero no controlado (a cielo abierto)</t>
  </si>
  <si>
    <t>relleno sanitario anaerobio (convencional)</t>
  </si>
  <si>
    <t>gestion</t>
  </si>
  <si>
    <t>codigo_sisin</t>
  </si>
  <si>
    <t>proyecto_nombre</t>
  </si>
  <si>
    <t>tipo_administracion</t>
  </si>
  <si>
    <t>tipo_entidad</t>
  </si>
  <si>
    <t>ejecutor</t>
  </si>
  <si>
    <t>sector_subsector</t>
  </si>
  <si>
    <t>sector_tipo_proy</t>
  </si>
  <si>
    <t>ter_departamento</t>
  </si>
  <si>
    <t>ter_provincia</t>
  </si>
  <si>
    <t>ter_municipio</t>
  </si>
  <si>
    <t>urb_rur</t>
  </si>
  <si>
    <t>rec_fuente_sigla</t>
  </si>
  <si>
    <t>rec_organismo_sigla</t>
  </si>
  <si>
    <t>tipo_inversion</t>
  </si>
  <si>
    <t>presupuesto</t>
  </si>
  <si>
    <t>reprogramado</t>
  </si>
  <si>
    <t>ejecutado</t>
  </si>
  <si>
    <t>Nro</t>
  </si>
  <si>
    <t>cod ine v5
2012</t>
  </si>
  <si>
    <t>clave_tipo
administración2</t>
  </si>
  <si>
    <t>[x2]
código
tipo proyecto</t>
  </si>
  <si>
    <t>[x2]
cód tipo proy grupo</t>
  </si>
  <si>
    <t>misicuni</t>
  </si>
  <si>
    <t>RECURSO
1=Donación externa
2=Crédito externo
3=Recurso interno</t>
  </si>
  <si>
    <t>TDPS
1=Si
0=No</t>
  </si>
  <si>
    <t>z+sisin</t>
  </si>
  <si>
    <t>Programa
Vipfe</t>
  </si>
  <si>
    <t>Etapa
Vipfe</t>
  </si>
  <si>
    <t>Proyecto nuevo
1=Si
0=No</t>
  </si>
  <si>
    <t>Otca
1 = Si
0 = No</t>
  </si>
  <si>
    <t>2876505900000</t>
  </si>
  <si>
    <t>TRANSF. TECNOL. RECOLECCION Y TRAT. RESIDUOS SOLID. CARAPARI</t>
  </si>
  <si>
    <t>COFINANCIAMIENTO REGIONAL</t>
  </si>
  <si>
    <t>Fondos de Inversión</t>
  </si>
  <si>
    <t>Fondo Nacional de Inversión Productiva y Social</t>
  </si>
  <si>
    <t>ELIMINACION DE DESECHOS SOLIDOS</t>
  </si>
  <si>
    <t>RECOLECCIÓN Y ELIMINACIÓN DE DESECHOS SÓLIDOS</t>
  </si>
  <si>
    <t>GRAN CHACO</t>
  </si>
  <si>
    <t>Rural</t>
  </si>
  <si>
    <t>TRANSF-TGN</t>
  </si>
  <si>
    <t>TGN-PP</t>
  </si>
  <si>
    <t>Capitalizable</t>
  </si>
  <si>
    <t>060302</t>
  </si>
  <si>
    <t>Z2876505900000</t>
  </si>
  <si>
    <t>RECON</t>
  </si>
  <si>
    <t>2878600500000</t>
  </si>
  <si>
    <t>CONST.RELLENO SANIT. RECOLEC. Y DEPOSICION RESIDUOS SOLIDOS PORVENIR (PORVENIR)</t>
  </si>
  <si>
    <t>OTROS</t>
  </si>
  <si>
    <t>OTROS SANEAMIENTO BÁSICO</t>
  </si>
  <si>
    <t>NICOLAS SUAREZ</t>
  </si>
  <si>
    <t>090102</t>
  </si>
  <si>
    <t>Z2878600500000</t>
  </si>
  <si>
    <t>TRANSF-CREEX</t>
  </si>
  <si>
    <t>AIF</t>
  </si>
  <si>
    <t>A053000200000</t>
  </si>
  <si>
    <t>CONST. PLANTA DE TRAT. RESIDUOS SOLIDOS TARVITA</t>
  </si>
  <si>
    <t>ADMINISTRACION LOCAL</t>
  </si>
  <si>
    <t>Municipios Pequeños</t>
  </si>
  <si>
    <t>Gobierno Autónomo Municipal de Tarvita (Villa Orias)</t>
  </si>
  <si>
    <t>JUANA AZURDUY DE PADILLA</t>
  </si>
  <si>
    <t>Tarvita (Villa Orías)</t>
  </si>
  <si>
    <t>TRANSF-DON</t>
  </si>
  <si>
    <t>DIN</t>
  </si>
  <si>
    <t>010202</t>
  </si>
  <si>
    <t>ZA053000200000</t>
  </si>
  <si>
    <t>A043000200000</t>
  </si>
  <si>
    <t>CONST. PLANTA TRAT. DE RESIDUOS SOLIDOS</t>
  </si>
  <si>
    <t>Gobierno Autónomo Municipal de Villa Azurduy</t>
  </si>
  <si>
    <t>Villa Azurduy</t>
  </si>
  <si>
    <t>010201</t>
  </si>
  <si>
    <t>ZA043000200000</t>
  </si>
  <si>
    <t>A233000200000</t>
  </si>
  <si>
    <t>MANEJO Y TRAT. DE RESIDUOS SOLIDOS VILLA ABECIA</t>
  </si>
  <si>
    <t>Gobierno Autónomo Municipal de Camataqui (Villa Abecia)</t>
  </si>
  <si>
    <t>SUD CINTI</t>
  </si>
  <si>
    <t>Camataqui (Villa Abecia)</t>
  </si>
  <si>
    <t>010901</t>
  </si>
  <si>
    <t>ZA233000200000</t>
  </si>
  <si>
    <t>A243000100000</t>
  </si>
  <si>
    <t>MANEJO Y TRATAMIENTO DE RESIDUOS SOLIDOS CULPINA</t>
  </si>
  <si>
    <t>Gobierno Autónomo Municipal de Culpina</t>
  </si>
  <si>
    <t>010902</t>
  </si>
  <si>
    <t>ZA243000100000</t>
  </si>
  <si>
    <t>TRATAMIENTO DE RESIDUOS SOLIDOS</t>
  </si>
  <si>
    <t>RECOLECCION Y ELIMINACION DE DESECHOS SOLIDOS</t>
  </si>
  <si>
    <t>0475002300000</t>
  </si>
  <si>
    <t>MEJ. PLANTA TRATAMIENTO RESIDUOS SOLIDOS PUERTO VILLARRUEL</t>
  </si>
  <si>
    <t>ADMINISTRACION CENTRAL</t>
  </si>
  <si>
    <t>Ministerios</t>
  </si>
  <si>
    <t>Ministerio de Desarrollo Rural, Agropecuario y Medio Ambiente</t>
  </si>
  <si>
    <t>CARRASCO</t>
  </si>
  <si>
    <t>DON-EXT</t>
  </si>
  <si>
    <t>UE</t>
  </si>
  <si>
    <t>031205</t>
  </si>
  <si>
    <t>Z0475002300000</t>
  </si>
  <si>
    <t>3561109100000</t>
  </si>
  <si>
    <t>CONST. PLANTA PILOTO BIORECICL.RESIDUOS SOL.C. TARIJA</t>
  </si>
  <si>
    <t>ADMINISTRACION DEPARTAMENTAL</t>
  </si>
  <si>
    <t>Prefecturas</t>
  </si>
  <si>
    <t>Prefectura del Departamento de Tarija</t>
  </si>
  <si>
    <t>CERCADO</t>
  </si>
  <si>
    <t>RECESP</t>
  </si>
  <si>
    <t>REG</t>
  </si>
  <si>
    <t>060101</t>
  </si>
  <si>
    <t>Z3561109100000</t>
  </si>
  <si>
    <t>3540228600000</t>
  </si>
  <si>
    <t>MANEJO Y DISPOSICION DE RESIDUOS SOLIDOS DEPTO. DE ORURO</t>
  </si>
  <si>
    <t>Prefectura del Departamento de Oruro</t>
  </si>
  <si>
    <t>MULTIPROVINCIAL ORURO</t>
  </si>
  <si>
    <t>MULTIMUNICIPAL</t>
  </si>
  <si>
    <t>Urbano/Rural</t>
  </si>
  <si>
    <t>04</t>
  </si>
  <si>
    <t>Z3540228600000</t>
  </si>
  <si>
    <t>MULTIPROVINCIAL TARIJA</t>
  </si>
  <si>
    <t>06</t>
  </si>
  <si>
    <t>G040500100000</t>
  </si>
  <si>
    <t>IMPLEM. SIST.DE RESIDUOS SOLIDOS LA GUARDIA</t>
  </si>
  <si>
    <t>Gobierno Autónomo Municipal de La Guardia</t>
  </si>
  <si>
    <t>ANDRES IBAÑEZ</t>
  </si>
  <si>
    <t>Urbano</t>
  </si>
  <si>
    <t>070104</t>
  </si>
  <si>
    <t>ZG040500100000</t>
  </si>
  <si>
    <t>RECESPMUN</t>
  </si>
  <si>
    <t>C040140300000</t>
  </si>
  <si>
    <t>APOYO APROVECHAMIENTO RES SOLIDOS MACOMUNIDAD RESIDUOS CBBA</t>
  </si>
  <si>
    <t>Gobierno Autónomo Municipal de Tiquipaya</t>
  </si>
  <si>
    <t>QUILLACOLLO</t>
  </si>
  <si>
    <t>OT-BIL</t>
  </si>
  <si>
    <t>No Capitalizable</t>
  </si>
  <si>
    <t>030903</t>
  </si>
  <si>
    <t>ZC040140300000</t>
  </si>
  <si>
    <t>C071527080000</t>
  </si>
  <si>
    <t>CONST. PLANTA TRATAMIENTO RESIDUOS SOLIDOS AIQUILE</t>
  </si>
  <si>
    <t>Gobierno Autónomo Municipal de Aiquile</t>
  </si>
  <si>
    <t>GENERAL NARCISO CAMPERO</t>
  </si>
  <si>
    <t>030201</t>
  </si>
  <si>
    <t>ZC071527080000</t>
  </si>
  <si>
    <t>C451000400000</t>
  </si>
  <si>
    <t>HABIL. PLANTAS DE RESIDUOS SOLIDOS ENTRE RIOS</t>
  </si>
  <si>
    <t>Gobierno Autónomo Municipal de Entre Rios (Cochabamba)</t>
  </si>
  <si>
    <t>031206</t>
  </si>
  <si>
    <t>ZC451000400000</t>
  </si>
  <si>
    <t>G040501700000</t>
  </si>
  <si>
    <t>IMPLEM. PROYECTOS RESIDUOS SOLIDOS KM.9, KM.14, LA GUARDIA</t>
  </si>
  <si>
    <t>ZG040501700000</t>
  </si>
  <si>
    <t>3538650200000</t>
  </si>
  <si>
    <t>MANEJO DE RESIDUOS SOLIDOS EN EL EJE CONURBANO DEL DPTO CBBA</t>
  </si>
  <si>
    <t>Gobiernos Autónomos Departamentales</t>
  </si>
  <si>
    <t>Gobierno Autónomo Departamental de Cochabamba</t>
  </si>
  <si>
    <t>030101</t>
  </si>
  <si>
    <t>Z3538650200000</t>
  </si>
  <si>
    <t>030901</t>
  </si>
  <si>
    <t>030902</t>
  </si>
  <si>
    <t>030904</t>
  </si>
  <si>
    <t>030905</t>
  </si>
  <si>
    <t>CHAPARE</t>
  </si>
  <si>
    <t>031001</t>
  </si>
  <si>
    <t>CAPINOTA</t>
  </si>
  <si>
    <t>030702</t>
  </si>
  <si>
    <t>C350013400000</t>
  </si>
  <si>
    <t>MANEJO DE RESIDUOS SOLIDOS PTO. VILLARROEL</t>
  </si>
  <si>
    <t>Gobierno Autónomo Municipal de Puerto Villarroel</t>
  </si>
  <si>
    <t>ZC350013400000</t>
  </si>
  <si>
    <t>C143784800000</t>
  </si>
  <si>
    <t>MANEJO INTEGRADO DE LOS RESIDUOS SOLIDOS DE VILLA TUNARI</t>
  </si>
  <si>
    <t>Gobierno Autónomo Municipal de Villa Tunari</t>
  </si>
  <si>
    <t>031003</t>
  </si>
  <si>
    <t>ZC143784800000</t>
  </si>
  <si>
    <t>C340050700000</t>
  </si>
  <si>
    <t>MANEJO INTEGRADO DE RESIDUOS SOLIDOS CHIMORE</t>
  </si>
  <si>
    <t>Gobierno Autónomo Municipal de Chimoré</t>
  </si>
  <si>
    <t>031204</t>
  </si>
  <si>
    <t>ZC340050700000</t>
  </si>
  <si>
    <t>C021303200000</t>
  </si>
  <si>
    <t>MANEJO RESIDUOS SOL. REG. METROPOLITANA GOB. DPTO. CBBA</t>
  </si>
  <si>
    <t>Municipios Grandes</t>
  </si>
  <si>
    <t>Gobierno Autónomo Municipal de Quillacollo</t>
  </si>
  <si>
    <t>ZC021303200000</t>
  </si>
  <si>
    <t>C041400300000</t>
  </si>
  <si>
    <t>APLIC. APROVECHAMIENTO DE RESIDUOS SOLIDOS EN LA MANCOMUNIDAD</t>
  </si>
  <si>
    <t>ZC041400300000</t>
  </si>
  <si>
    <t>A062012500000</t>
  </si>
  <si>
    <t>CONST. BOTADERO DE RESIDUOS SOLIDOS ZUDANEZ</t>
  </si>
  <si>
    <t>Gobierno Autónomo Municipal de Villa Zudanez (Tacopaya)</t>
  </si>
  <si>
    <t>JAIME ZUDAÑEZ</t>
  </si>
  <si>
    <t>Villa Zudañez (Tacopaya)</t>
  </si>
  <si>
    <t>010301</t>
  </si>
  <si>
    <t>ZA062012500000</t>
  </si>
  <si>
    <t>G340550100000</t>
  </si>
  <si>
    <t>CONST. CENTRO ACOPIO RESIDUOS RECOLEC. MONTERO</t>
  </si>
  <si>
    <t>Gobierno Autónomo Municipal de Montero</t>
  </si>
  <si>
    <t>OBISPO SANTIESTEBAN</t>
  </si>
  <si>
    <t>071001</t>
  </si>
  <si>
    <t>ZG340550100000</t>
  </si>
  <si>
    <t>D090023300000</t>
  </si>
  <si>
    <t>CONST. DE RESIDUOS SOLIDOS PAZÑA PAZÑA</t>
  </si>
  <si>
    <t>Gobierno Autónomo Municipal de Pazña</t>
  </si>
  <si>
    <t>POOPO</t>
  </si>
  <si>
    <t>TGN-IDH</t>
  </si>
  <si>
    <t>040602</t>
  </si>
  <si>
    <t>ZD090023300000</t>
  </si>
  <si>
    <t>C170023200000</t>
  </si>
  <si>
    <t>CONST. DEPOSITO DE RESIDUOS SOLIDOS C.S. SAN BENITO</t>
  </si>
  <si>
    <t>Gobierno Autónomo Municipal de San Benito (Villa Jose Quintin Mendoza)</t>
  </si>
  <si>
    <t>PUNATA</t>
  </si>
  <si>
    <t>San Benito (Villa José Quintín Mendoza)</t>
  </si>
  <si>
    <t>031403</t>
  </si>
  <si>
    <t>ZC170023200000</t>
  </si>
  <si>
    <t>G254400000000</t>
  </si>
  <si>
    <t>CONST. VERTEDERO MUNICIPAL TRAT. RESIDUOS VALLEGRANDE</t>
  </si>
  <si>
    <t>Gobierno Autónomo Municipal de Vallegrande</t>
  </si>
  <si>
    <t>VALLEGRANDE</t>
  </si>
  <si>
    <t>070801</t>
  </si>
  <si>
    <t>ZG254400000000</t>
  </si>
  <si>
    <t>TRANSF-ESP</t>
  </si>
  <si>
    <t>D090023400000</t>
  </si>
  <si>
    <t>CONTROL RESIDUOS SOLIDOS TOTORAL</t>
  </si>
  <si>
    <t>ZD090023400000</t>
  </si>
  <si>
    <t>G010270700000</t>
  </si>
  <si>
    <t>FORTAL. C. EXPERIM. Y EDUC. RESIDUOS S.C. DE LA SIERRA</t>
  </si>
  <si>
    <t>Gobierno Autónomo Municipal de Santa Cruz de La Sierra</t>
  </si>
  <si>
    <t>Santa Cruz de La Sierra</t>
  </si>
  <si>
    <t>070101</t>
  </si>
  <si>
    <t>ZG010270700000</t>
  </si>
  <si>
    <t>B053258900000</t>
  </si>
  <si>
    <t>IMPLEM. APROVECHAMIENTO RESIDUOS ORGANICOS EN FERIAS DEL MUNICIPIO DE EL ALTO DISTRITAL</t>
  </si>
  <si>
    <t>Gobierno Autónomo Municipal de El Alto de La Paz</t>
  </si>
  <si>
    <t>MURILLO</t>
  </si>
  <si>
    <t>El Alto de La Paz</t>
  </si>
  <si>
    <t>020105</t>
  </si>
  <si>
    <t>ZB053258900000</t>
  </si>
  <si>
    <t>F050011400000</t>
  </si>
  <si>
    <t>IMPLEM. GESTION INTEGRAL RESIDUOS SOLIDOS CARAPARI</t>
  </si>
  <si>
    <t>Gobierno Autónomo Municipal de Caraparí</t>
  </si>
  <si>
    <t>DON-HIPC</t>
  </si>
  <si>
    <t>ZF050011400000</t>
  </si>
  <si>
    <t>E150073300000</t>
  </si>
  <si>
    <t>INVEST. PLANTA TRAT.Y RESIDUOS SOLIDOS SAN PEDRO B V</t>
  </si>
  <si>
    <t>Gobierno Autónomo Municipal de San Pedro (Potosí)</t>
  </si>
  <si>
    <t>MULTIPROGRAMA</t>
  </si>
  <si>
    <t>MULTIPROGRAMA SANEAMIENTO BASICO</t>
  </si>
  <si>
    <t>POTOSI</t>
  </si>
  <si>
    <t>CHARCAS</t>
  </si>
  <si>
    <t>050501</t>
  </si>
  <si>
    <t>ZE150073300000</t>
  </si>
  <si>
    <t>OTPRO</t>
  </si>
  <si>
    <t>TGN-IEHD</t>
  </si>
  <si>
    <t>I010515300000</t>
  </si>
  <si>
    <t>MANEJO INTEGRAL DE RESIDUOS SOLIDOS MUN.COBIJA</t>
  </si>
  <si>
    <t>Gobierno Autónomo Municipal de Cobija</t>
  </si>
  <si>
    <t>090101</t>
  </si>
  <si>
    <t>ZI010515300000</t>
  </si>
  <si>
    <t>G121301000000</t>
  </si>
  <si>
    <t>MANEJO INTEGRAL RESIDUOS SOLIDOS YAPACANI</t>
  </si>
  <si>
    <t>Gobierno Autónomo Municipal de Yapacani</t>
  </si>
  <si>
    <t>ICHILO</t>
  </si>
  <si>
    <t>070403</t>
  </si>
  <si>
    <t>ZG121301000000</t>
  </si>
  <si>
    <t>G251100000000</t>
  </si>
  <si>
    <t>MANEJO RESIDUOS SOLIDOS VALLEGRANDE</t>
  </si>
  <si>
    <t>ZG251100000000</t>
  </si>
  <si>
    <t>Gobierno Autónomo Departamental de Oruro</t>
  </si>
  <si>
    <t>OT-EXT</t>
  </si>
  <si>
    <t>C350032200000</t>
  </si>
  <si>
    <t>APOYO ALA GESTION DE RESIDUOS SOLIDOS PUERTO VILLARROEL</t>
  </si>
  <si>
    <t>ZC350032200000</t>
  </si>
  <si>
    <t>D081049200000</t>
  </si>
  <si>
    <t>CONST. BOTADERO PARA GESTION DE RESIDUOS SOLIDOS VILLA POOPO</t>
  </si>
  <si>
    <t>Gobierno Autónomo Municipal de Poopó (Villa Poopó)</t>
  </si>
  <si>
    <t>Poopó (Villa Poopó)</t>
  </si>
  <si>
    <t>040601</t>
  </si>
  <si>
    <t>ZD081049200000</t>
  </si>
  <si>
    <t>F110110500000</t>
  </si>
  <si>
    <t>CONST. EQUIPAMIENTO RESIDUOS SOLIDOS ENTRE RIOS</t>
  </si>
  <si>
    <t>Gobierno Autónomo Municipal de Entre Ríos (Tarija)</t>
  </si>
  <si>
    <t>BURNET O’CONNOR</t>
  </si>
  <si>
    <t>Entre Ríos (Tarija)</t>
  </si>
  <si>
    <t>060601</t>
  </si>
  <si>
    <t>ZF110110500000</t>
  </si>
  <si>
    <t>G010307200000</t>
  </si>
  <si>
    <t>CONST. INFRA. TRAT. RESIDUOS SOLIDOS S. CRUZ DE LA SIERRA</t>
  </si>
  <si>
    <t>ZG010307200000</t>
  </si>
  <si>
    <t>A103112000000</t>
  </si>
  <si>
    <t>CONST. PLANTA DE TRATAMIENTO DE RESIDUOS SOLIDOS PADILLA</t>
  </si>
  <si>
    <t>Gobierno Autónomo Municipal de Padilla</t>
  </si>
  <si>
    <t>TOMINA</t>
  </si>
  <si>
    <t>010401</t>
  </si>
  <si>
    <t>ZA103112000000</t>
  </si>
  <si>
    <t>A194004300000</t>
  </si>
  <si>
    <t>CONST. TRATAMIENTO DE RESIDUOS SOLIDOS CAMARGO</t>
  </si>
  <si>
    <t>Gobierno Autónomo Municipal de Camargo</t>
  </si>
  <si>
    <t>NOR CINTI</t>
  </si>
  <si>
    <t>010701</t>
  </si>
  <si>
    <t>ZA194004300000</t>
  </si>
  <si>
    <t>C411006900000</t>
  </si>
  <si>
    <t>CONST. VERTEDERO Y MANEJO DE RESIDUOS SOLIDOS TIRAQUE</t>
  </si>
  <si>
    <t>Gobierno Autónomo Municipal de Tiraque</t>
  </si>
  <si>
    <t>TIRAQUE</t>
  </si>
  <si>
    <t>TGN</t>
  </si>
  <si>
    <t>031601</t>
  </si>
  <si>
    <t>ZC411006900000</t>
  </si>
  <si>
    <t>OTROS SANEAMIENTO BASICO</t>
  </si>
  <si>
    <t>G040511800000</t>
  </si>
  <si>
    <t>IMPLEM. SISTEMA DE RESIDUOS SOLIDOS LA GUARDIA</t>
  </si>
  <si>
    <t>ZG040511800000</t>
  </si>
  <si>
    <t>C411017600000</t>
  </si>
  <si>
    <t>IMPLEM. Y MANEJO DE GESTION INTEGRAL DE RESIDUOS SOLIDOS TIRAQUE</t>
  </si>
  <si>
    <t>ZC411017600000</t>
  </si>
  <si>
    <t>D180203200000</t>
  </si>
  <si>
    <t>MANEJO DISPOSICION DE RESIDUOS SOLIDOS HUACHACALLA</t>
  </si>
  <si>
    <t>Gobierno Autónomo Municipal de Huachacalla</t>
  </si>
  <si>
    <t>ALCANTARILLADO</t>
  </si>
  <si>
    <t>ALCANTARILLADO EN POBLADOS RURALES</t>
  </si>
  <si>
    <t>LITORAL DE ATACAMA</t>
  </si>
  <si>
    <t>040501</t>
  </si>
  <si>
    <t>ZD180203200000</t>
  </si>
  <si>
    <t>E342535000000</t>
  </si>
  <si>
    <t>MANEJO RECOJO, MANEJO Y DISPOSICION FINAL DE RESIDUOS SOLIDOS EN EL MUNICIPIO DE ACASIO ACASIO</t>
  </si>
  <si>
    <t>Gobierno Autónomo Municipal de Acasio</t>
  </si>
  <si>
    <t>GENERAL BERNARDINO BILBAO</t>
  </si>
  <si>
    <t>051302</t>
  </si>
  <si>
    <t>ZE342535000000</t>
  </si>
  <si>
    <t>F069043200000</t>
  </si>
  <si>
    <t>ACTUAL. GESTION INTEGRAL RESIDUOS SOLIDOS VILLAMONTES</t>
  </si>
  <si>
    <t>Gobierno Autónomo Municipal de Villamontes</t>
  </si>
  <si>
    <t>060303</t>
  </si>
  <si>
    <t>ZF069043200000</t>
  </si>
  <si>
    <t>A019036700000</t>
  </si>
  <si>
    <t>APOYO A LA IMPLEMENTACION DE LA GESTION INTEGRAL DE RESIDUOS EN EL MUNICIPIO DE SUCRE</t>
  </si>
  <si>
    <t>Gobierno Autónomo Municipal de Sucre</t>
  </si>
  <si>
    <t>OROPEZA</t>
  </si>
  <si>
    <t>010101</t>
  </si>
  <si>
    <t>ZA019036700000</t>
  </si>
  <si>
    <t>H071016200000</t>
  </si>
  <si>
    <t>CONST. PLANTA DE TRATAMIENTO DE RESIDUOS SOLIDOS EL RETIRO - RURRENABAQUE</t>
  </si>
  <si>
    <t>Gobierno Autónomo Municipal de Puerto Rurrenabaque</t>
  </si>
  <si>
    <t>JOSE BALLIVIAN</t>
  </si>
  <si>
    <t>Puerto Rurrenabaque</t>
  </si>
  <si>
    <t>080304</t>
  </si>
  <si>
    <t>ZH071016200000</t>
  </si>
  <si>
    <t>16030000400000</t>
  </si>
  <si>
    <t>CONST. PLANTA DE TRATAMIENTO DE RESIDUOS SOLIDOS MUNICIPIO BERMEJO</t>
  </si>
  <si>
    <t>Gobierno Autónomo Municipal de Bermejo</t>
  </si>
  <si>
    <t>ANICETO ARCE</t>
  </si>
  <si>
    <t>060202</t>
  </si>
  <si>
    <t>Z16030000400000</t>
  </si>
  <si>
    <t>E261300400000</t>
  </si>
  <si>
    <t>CONST. PLANTA DE TRATAMIENTO DE RESIDUOS SOLIDOS SACACA</t>
  </si>
  <si>
    <t>Gobierno Autónomo Municipal de Sacaca (Villa de Sacaca)</t>
  </si>
  <si>
    <t>ALONSO DE IBAÑEZ</t>
  </si>
  <si>
    <t>Sacaca (Villa de Sacaca)</t>
  </si>
  <si>
    <t>050701</t>
  </si>
  <si>
    <t>ZE261300400000</t>
  </si>
  <si>
    <t>C071543600000</t>
  </si>
  <si>
    <t>CONST. PLANTA DE TRATAMIENTO RESIDUOS SOLIDOS MUNICIPIO DE AIQUILE</t>
  </si>
  <si>
    <t>ZC071543600000</t>
  </si>
  <si>
    <t>B380030300000</t>
  </si>
  <si>
    <t>CONST. POZA DE ELIMINACION DE RESIDUOS HOSPITALARIOS SUMI L/TOPOHOCOTOPOHOCO</t>
  </si>
  <si>
    <t>Gobierno Autónomo Municipal de Corocoro</t>
  </si>
  <si>
    <t>PACAJES</t>
  </si>
  <si>
    <t>Corocoro</t>
  </si>
  <si>
    <t>020301</t>
  </si>
  <si>
    <t>ZB380030300000</t>
  </si>
  <si>
    <t>17150002400000</t>
  </si>
  <si>
    <t>DIAGN. GESTION Y MANEJO DE RESIDUOS SOLIDOS ROBORE</t>
  </si>
  <si>
    <t>Gobierno Autónomo Municipal de Roboré</t>
  </si>
  <si>
    <t>CHIQUITOS</t>
  </si>
  <si>
    <t>070503</t>
  </si>
  <si>
    <t>Z17150002400000</t>
  </si>
  <si>
    <t>D010577600000</t>
  </si>
  <si>
    <t>IMPLEM. DE MATERIA ORGANICA A PARTIR DE RESIDUOS SOLIDOS MUNICIPIO DE ORURO</t>
  </si>
  <si>
    <t>Gobierno Autónomo Municipal de Oruro</t>
  </si>
  <si>
    <t>040101</t>
  </si>
  <si>
    <t>ZD010577600000</t>
  </si>
  <si>
    <t>D165171300000</t>
  </si>
  <si>
    <t>IMPLEM. GESTION INTEGRAL DE RESIDUOS SOLIDOS CURAHUARA</t>
  </si>
  <si>
    <t>Gobierno Autónomo Municipal de Curahuara de Carangas</t>
  </si>
  <si>
    <t>SAJAMA</t>
  </si>
  <si>
    <t>040401</t>
  </si>
  <si>
    <t>ZD165171300000</t>
  </si>
  <si>
    <t>17210000400000</t>
  </si>
  <si>
    <t>MANEJO DE RESIDUOS SOLIDOS EN LA LOCALIDAD DE CUEVO</t>
  </si>
  <si>
    <t>Gobierno Autónomo Municipal de Cuevo</t>
  </si>
  <si>
    <t>CORDILLERA</t>
  </si>
  <si>
    <t>070704</t>
  </si>
  <si>
    <t>Z17210000400000</t>
  </si>
  <si>
    <t>F070023400000</t>
  </si>
  <si>
    <t>MANEJO RESIDUOS Y DESECHOS SOLIDIDOS MUNICIPIO DE URIONDO</t>
  </si>
  <si>
    <t>Gobierno Autónomo Municipal de Uriondo (Concepción)</t>
  </si>
  <si>
    <t>JOSE MARIA AVILES</t>
  </si>
  <si>
    <t>Uriondo (Concepción)</t>
  </si>
  <si>
    <t>060401</t>
  </si>
  <si>
    <t>ZF070023400000</t>
  </si>
  <si>
    <t>E289006500000</t>
  </si>
  <si>
    <t>MANEJO Y DISPOSICION DE RESIDUOS SOLIDOS PUNA - BELEN</t>
  </si>
  <si>
    <t>Gobierno Autónomo Municipal de Puna (Villa Talavera)</t>
  </si>
  <si>
    <t>JOSE MARIA LINARES</t>
  </si>
  <si>
    <t>Puna (Villa Talavera)</t>
  </si>
  <si>
    <t>051101</t>
  </si>
  <si>
    <t>ZE289006500000</t>
  </si>
  <si>
    <t>13040135200000</t>
  </si>
  <si>
    <t>MEJ. DEL APROVECHAMIENTO DE RESIDUOS ORGANICOS EN TIQUIPAYA</t>
  </si>
  <si>
    <t>Z13040135200000</t>
  </si>
  <si>
    <t>13050007500000</t>
  </si>
  <si>
    <t>MEJ. DEL APROVECHAMIENTO DE RESIDUOS ORGÁNICOS EN VINTO</t>
  </si>
  <si>
    <t>Gobierno Autónomo Municipal de Vinto</t>
  </si>
  <si>
    <t>Z13050007500000</t>
  </si>
  <si>
    <t>23010000300000</t>
  </si>
  <si>
    <t>AMPL. CELDA RESIDUOS HOSPITALARIOS RELLENO SANITARIO JARKA LOMA</t>
  </si>
  <si>
    <t>Empresas Locales</t>
  </si>
  <si>
    <t>Empresa Municipal de Gestión de Residuos Sólidos</t>
  </si>
  <si>
    <t>Z23010000300000</t>
  </si>
  <si>
    <t>19010007300000</t>
  </si>
  <si>
    <t>CONST. PLANTA CLASIFICADORA RESIDUOS SOLIDOS COM. VILLA FATIMA Y AVAROA.</t>
  </si>
  <si>
    <t>Z19010007300000</t>
  </si>
  <si>
    <t>13450065700000</t>
  </si>
  <si>
    <t>CONST. PLANTA DE RESIDUOS SOLIDOS MUN. DE ENTRE RIOS</t>
  </si>
  <si>
    <t>Z13450065700000</t>
  </si>
  <si>
    <t>14040003100000</t>
  </si>
  <si>
    <t>CONST. PLANTA DE TRATAMIENTO DE RESIDUOS SOLIDOS CHALLAPATA</t>
  </si>
  <si>
    <t>Gobierno Autónomo Municipal de Challapata</t>
  </si>
  <si>
    <t>EDUARDO ABAROA</t>
  </si>
  <si>
    <t>040201</t>
  </si>
  <si>
    <t>Z14040003100000</t>
  </si>
  <si>
    <t>12470018000000</t>
  </si>
  <si>
    <t xml:space="preserve">CONST. PLANTA PROCESADORA DE RESIDUOS SOLIDOS </t>
  </si>
  <si>
    <t>Gobierno Autónomo Municipal de Mocomoco</t>
  </si>
  <si>
    <t>GENERAL ELIODORO CAMACHO</t>
  </si>
  <si>
    <t>020402</t>
  </si>
  <si>
    <t>Z12470018000000</t>
  </si>
  <si>
    <t>12170000900000</t>
  </si>
  <si>
    <t>CONST. PLANTA RECICLADORA DE RESIDUOS SOLIDOS COLLANA L/COLLANA CAPITAL</t>
  </si>
  <si>
    <t>Gobierno Autónomo Municipal de Collana</t>
  </si>
  <si>
    <t>AROMA</t>
  </si>
  <si>
    <t>021307</t>
  </si>
  <si>
    <t>Z12170000900000</t>
  </si>
  <si>
    <t>23010000500000</t>
  </si>
  <si>
    <t>CONST. TANQUE BAJO RESIDUOS RADIACTIVOS RELLENO SANITARIO JARKA LOMA</t>
  </si>
  <si>
    <t>Z23010000500000</t>
  </si>
  <si>
    <t>09070132500000</t>
  </si>
  <si>
    <t>DIAGN. DEPTAL. DE GESTION INTEGRAL RESIDUOS SOLIDOS E INDUST. SCZ</t>
  </si>
  <si>
    <t>Gobierno Autónomo Departamental de Santa Cruz</t>
  </si>
  <si>
    <t>MULTIPROVINCIAL SANTA CRUZ</t>
  </si>
  <si>
    <t>07</t>
  </si>
  <si>
    <t>Z09070132500000</t>
  </si>
  <si>
    <t>00866009100000</t>
  </si>
  <si>
    <t>IMPLEM. GESTION INTEGRAL DE RESIDUOS SOLIDOS RIBERALTA</t>
  </si>
  <si>
    <t>Ministerio de Medio Ambiente y Agua</t>
  </si>
  <si>
    <t>VACA DIEZ</t>
  </si>
  <si>
    <t>CREDEX</t>
  </si>
  <si>
    <t>BID</t>
  </si>
  <si>
    <t>080201</t>
  </si>
  <si>
    <t>Z00866009100000</t>
  </si>
  <si>
    <t>00866009000000</t>
  </si>
  <si>
    <t>IMPLEM. PROGRAMA GESTION INTEGRAL DE RESIDUOS SOLIDOS EN BOLIVIA</t>
  </si>
  <si>
    <t>NACIONAL</t>
  </si>
  <si>
    <t>MULTIPROVINCIAL NACIONAL</t>
  </si>
  <si>
    <t>0nacional</t>
  </si>
  <si>
    <t>Z00866009000000</t>
  </si>
  <si>
    <t>18030002000000</t>
  </si>
  <si>
    <t>IMPLEM. PROGRAMA MUNICIPAL GESTION INTEGRAL RESIDUOS SOLIDOS AREA URBANA RIBERALTA</t>
  </si>
  <si>
    <t>Gobierno Autónomo Municipal de Riberalta</t>
  </si>
  <si>
    <t>Z18030002000000</t>
  </si>
  <si>
    <t>15170001800000</t>
  </si>
  <si>
    <t>MANEJO DE RESIDUOS SOLIDOS EN COTAGAITA</t>
  </si>
  <si>
    <t>Gobierno Autónomo Municipal de Cotagaita</t>
  </si>
  <si>
    <t>NOR CHICHAS</t>
  </si>
  <si>
    <t>050601</t>
  </si>
  <si>
    <t>Z15170001800000</t>
  </si>
  <si>
    <t>13420007300000</t>
  </si>
  <si>
    <t xml:space="preserve">MANEJO INTEGRAL DE GESTION DE RESIDUOS SOLIDOS MIZQUE </t>
  </si>
  <si>
    <t>Gobierno Autónomo Municipal de Mizque</t>
  </si>
  <si>
    <t>MIZQUE</t>
  </si>
  <si>
    <t>031301</t>
  </si>
  <si>
    <t>Z13420007300000</t>
  </si>
  <si>
    <t>15110000800000</t>
  </si>
  <si>
    <t>MANEJO Y TRATAMIENTO DE RESIDUOS SOLIDOS COLQUECHACA</t>
  </si>
  <si>
    <t>Gobierno Autónomo Municipal de Colquechaca</t>
  </si>
  <si>
    <t>CHAYANTA</t>
  </si>
  <si>
    <t>050401</t>
  </si>
  <si>
    <t>Z15110000800000</t>
  </si>
  <si>
    <t>13120053600000</t>
  </si>
  <si>
    <t>CONST. CELDA DE RESIDUOS BIOINFECCIOSOS-CONFINAMIENTO DE CANES RELLENO SANITARIO JARKALOMA</t>
  </si>
  <si>
    <t>Gobierno Autónomo Municipal de Sacaba</t>
  </si>
  <si>
    <t>TRATAMIENTO</t>
  </si>
  <si>
    <t>Z13120053600000</t>
  </si>
  <si>
    <t>23010000900000</t>
  </si>
  <si>
    <t>CONST. NUEVA CELDA RESIDUOS BIOINFECCIOSOS RELLENO SANITARIO JARKA LOMA</t>
  </si>
  <si>
    <t>Z23010000900000</t>
  </si>
  <si>
    <t>12080014600000</t>
  </si>
  <si>
    <t>CONST. PLANTA DE TRATAMIENTO RESIDUOS SOLIDOS TIAHUANACU</t>
  </si>
  <si>
    <t>Gobierno Autónomo Municipal de Tiahuanacu</t>
  </si>
  <si>
    <t>INGAVI</t>
  </si>
  <si>
    <t>020803</t>
  </si>
  <si>
    <t>Z12080014600000</t>
  </si>
  <si>
    <t>02250004500000</t>
  </si>
  <si>
    <t>DESAR. IMPLEMENT.Y MEJ. GESTION INTEGRAL DE RESIDUOS SOLIDOS CIUDAD DE UYUNI NACIONAL</t>
  </si>
  <si>
    <t>Entidades Descentralizadas</t>
  </si>
  <si>
    <t>Serv. Nal. para la Sostenibilidad del Saneamiento Basico</t>
  </si>
  <si>
    <t>ANTONIO QUIJARRO</t>
  </si>
  <si>
    <t>Uyuni (Thola Pampa)</t>
  </si>
  <si>
    <t>051201</t>
  </si>
  <si>
    <t>Z02250004500000</t>
  </si>
  <si>
    <t>19010023100000</t>
  </si>
  <si>
    <t>IMPLEM. PLANTA DE RECICLADORA DE RESIDUOS SOLIDOS MUNICIPIO DE COBIJA.</t>
  </si>
  <si>
    <t>Frontera</t>
  </si>
  <si>
    <t>Z19010023100000</t>
  </si>
  <si>
    <t>09050101100000</t>
  </si>
  <si>
    <t>MANEJO Y DISPOSICION FINAL DE RESIDUOS SOLIDOS PARQUE NACIONAL DE TORO TORO</t>
  </si>
  <si>
    <t>Gobierno Autónomo Departamental de Potosí</t>
  </si>
  <si>
    <t>050502</t>
  </si>
  <si>
    <t>Z09050101100000</t>
  </si>
  <si>
    <t>16110014500000</t>
  </si>
  <si>
    <t>AMPL. COBERTURA DE RECOLECCION DE RESIDUOS SOLIDOS ENTRE RIOS</t>
  </si>
  <si>
    <t>TGN-CT</t>
  </si>
  <si>
    <t>Z16110014500000</t>
  </si>
  <si>
    <t>16060013900000</t>
  </si>
  <si>
    <t>CONST. DE FOSAS PARA RESIDUOS SOLIDOS PARA VERTEDERO MUNICIPAL</t>
  </si>
  <si>
    <t>Z16060013900000</t>
  </si>
  <si>
    <t>17120018800000</t>
  </si>
  <si>
    <t>CONST. DE INFRAESTRUCTURA PARA COMPOSTAJE RESIDUOS SOLIDOS (PREDIOS DE VIVERO MUNICIPAL)</t>
  </si>
  <si>
    <t>Z17120018800000</t>
  </si>
  <si>
    <t>14040036000000</t>
  </si>
  <si>
    <t>CONST. MODULO  DISIPACION DE RESIDUOS SOLIDOS CHALLAPATA</t>
  </si>
  <si>
    <t>Z14040036000000</t>
  </si>
  <si>
    <t>13310069700000</t>
  </si>
  <si>
    <t>CONST. PLANTA DE TRATAMIENTO DE RESIDUOS SOLIDOS TOTORA-EDTP</t>
  </si>
  <si>
    <t>Gobierno Autónomo Municipal de Totora (Cochabamba)</t>
  </si>
  <si>
    <t>031201</t>
  </si>
  <si>
    <t>Z13310069700000</t>
  </si>
  <si>
    <t>13010381300000</t>
  </si>
  <si>
    <t>CONST. PLANTA INDUSTRIALIZADORA DE RESIDUOS SOLIDOS MUN CBBA</t>
  </si>
  <si>
    <t>Gobierno Autónomo Municipal de Cochabamba</t>
  </si>
  <si>
    <t>Z13010381300000</t>
  </si>
  <si>
    <t>17010019200000</t>
  </si>
  <si>
    <t>DIAGN. GESTION INTEGRAL RESIDUOS SOLIDOS AREA METROPOLITANA DE SANTA CRUZ</t>
  </si>
  <si>
    <t>Z17010019200000</t>
  </si>
  <si>
    <t>CAF</t>
  </si>
  <si>
    <t>16040037200000</t>
  </si>
  <si>
    <t>IMPLEM. EMPRESA MUNICIPAL DE RECOLECCION  RESIDUOS SOLIDOS</t>
  </si>
  <si>
    <t>Gobierno Autónomo Municipal de Yacuiba</t>
  </si>
  <si>
    <t>060301</t>
  </si>
  <si>
    <t>Z16040037200000</t>
  </si>
  <si>
    <t>09050107000000</t>
  </si>
  <si>
    <t>IMPLEM. Y MEJ. DE LA GESTIÓN INTEGRAL DE RESIDUOS SOLIDOS  EN LA MANCOMUNIDAD DE LA GRAN TIERRA DE LOS LIPEZ</t>
  </si>
  <si>
    <t>SUR LIPEZ</t>
  </si>
  <si>
    <t>San Pablo de Lípez</t>
  </si>
  <si>
    <t>051001</t>
  </si>
  <si>
    <t>Z09050107000000</t>
  </si>
  <si>
    <t>051002</t>
  </si>
  <si>
    <t>DANIEL CAMPOS</t>
  </si>
  <si>
    <t>051401</t>
  </si>
  <si>
    <t>ENRIQUE BALDIVIESO</t>
  </si>
  <si>
    <t>051601</t>
  </si>
  <si>
    <t>02530026000000</t>
  </si>
  <si>
    <t>MANEJO INTEGRAL RESIDUOS SOLIDOS COMUNIDAD ATULCHA - COLCHA K - POTOSI (PROASRED)</t>
  </si>
  <si>
    <t>Entidad Ejecutora de Medio Ambiente y Agua</t>
  </si>
  <si>
    <t>NOR LIPEZ</t>
  </si>
  <si>
    <t>Colcha"K" (Villa Martín)</t>
  </si>
  <si>
    <t>050901</t>
  </si>
  <si>
    <t>Z02530026000000</t>
  </si>
  <si>
    <t>02530026500000</t>
  </si>
  <si>
    <t>MANEJO INTEGRAL RESIDUOS SOLIDOS SAN PEDRO DE QUEMES - POTOSI (PROASRED)</t>
  </si>
  <si>
    <t>050902</t>
  </si>
  <si>
    <t>Z02530026500000</t>
  </si>
  <si>
    <t>16060013800000</t>
  </si>
  <si>
    <t>MANEJO TRATAMIENTO Y DISPOSICION DE RESIDUOS SOLIDOS URBANOS (RSU)</t>
  </si>
  <si>
    <t>Z16060013800000</t>
  </si>
  <si>
    <t>11060004800000</t>
  </si>
  <si>
    <t>MANEJO Y DISPOSICION DE RESIDUOS SOLIDOS EN LA POBLACION DE ZUDAÑEZ</t>
  </si>
  <si>
    <t>Z11060004800000</t>
  </si>
  <si>
    <t>14230010500000</t>
  </si>
  <si>
    <t>MANEJO Y DISPOSICION DE RESIDUOS SOLIDOS MUNICIPIO DE TOLEDO</t>
  </si>
  <si>
    <t>Gobierno Autónomo Municipal de Toledo</t>
  </si>
  <si>
    <t>SAUCARI</t>
  </si>
  <si>
    <t>041001</t>
  </si>
  <si>
    <t>Z14230010500000</t>
  </si>
  <si>
    <t>02530026200000</t>
  </si>
  <si>
    <t>MANEJO Y GESTION INTEGRAL DE RESIDUOS SOLIDOS  COMUNIDAD MALLKU - VILLA MAR - COLCHA K - POTOSI - (PROASRED)</t>
  </si>
  <si>
    <t>Z02530026200000</t>
  </si>
  <si>
    <t>02530026600000</t>
  </si>
  <si>
    <t>MANEJO Y GESTION INTEGRAL DE RESIDUOS SOLIDOS SAN JUAN COLCHA K - POTOSI (PROASRED)</t>
  </si>
  <si>
    <t>Z02530026600000</t>
  </si>
  <si>
    <t>17251402000000</t>
  </si>
  <si>
    <t>MANEJO Y TRATAMIENTO DE RESIDUOS ORGANICOS(DIFAR) VALLEGRANDE</t>
  </si>
  <si>
    <t>Z17251402000000</t>
  </si>
  <si>
    <t>13040155300000</t>
  </si>
  <si>
    <t>MEJ. CONSOLIDACIÓN Y RECOLECCIÓN SELECTIVA Y PLANTA DE COMPOSTAJE DE RESIDUOS ORGANICOS EN TIQUIPAYA</t>
  </si>
  <si>
    <t>TRATAMIENTO DE AGUAS SERVIDAS</t>
  </si>
  <si>
    <t>Z13040155300000</t>
  </si>
  <si>
    <t>B010071600000</t>
  </si>
  <si>
    <t>REAL. GESTION DE RESIDUOS SOLIDOS EN EL MUNICIPIO DE LA PAZ</t>
  </si>
  <si>
    <t>Gobierno Autónomo Municipal de La Paz</t>
  </si>
  <si>
    <t>020101</t>
  </si>
  <si>
    <t>ZB010071600000</t>
  </si>
  <si>
    <t>15170013800000</t>
  </si>
  <si>
    <t>CONST. DE VERTEDERO DE RESIDUOS SOLIDOS TASNA</t>
  </si>
  <si>
    <t>Z15170013800000</t>
  </si>
  <si>
    <t>17440001500000</t>
  </si>
  <si>
    <t>CONST. PROYECTO GESTION INTEGRAL DE RESIDUOS SOLIDOS EN EL MUNICIPIO DE PUERTO QUIJARRO</t>
  </si>
  <si>
    <t>Gobierno Autónomo Municipal de Puerto Quijarro</t>
  </si>
  <si>
    <t>GERMAN BUSCH</t>
  </si>
  <si>
    <t>071402</t>
  </si>
  <si>
    <t>Z17440001500000</t>
  </si>
  <si>
    <t>12080019200000</t>
  </si>
  <si>
    <t>IMPLEM. DEL SERVICIO DE RECOLECCION DE RESIDUOS SOLIDOS EN APOYO AL DESARROLLO RURAL PARA TIAHUANACU</t>
  </si>
  <si>
    <t>Z12080019200000</t>
  </si>
  <si>
    <t>IMPLEM. EMPRESA MUNICIPAL DE RECOLECCION RESIDUOS SOLIDOS</t>
  </si>
  <si>
    <t>12670006700000</t>
  </si>
  <si>
    <t>IMPLEM. EN GESTION INTEGRAL DE RESIDUOS SOLIDOS MUNICIPIO DE IXIAMAS</t>
  </si>
  <si>
    <t>Gobierno Autónomo Municipal de Ixiamas</t>
  </si>
  <si>
    <t>ABEL ITURRALDE</t>
  </si>
  <si>
    <t>021501</t>
  </si>
  <si>
    <t>Z12670006700000</t>
  </si>
  <si>
    <t>TGN - PPET</t>
  </si>
  <si>
    <t>IMPLEM. Y MEJ. DE LA GESTIÓN INTEGRAL DE RESIDUOS SOLIDOS EN LA MANCOMUNIDAD DE LA GRAN TIERRA DE LOS LIPEZ</t>
  </si>
  <si>
    <t>Gobiernos Autónomos Departamen</t>
  </si>
  <si>
    <t>15191425100000</t>
  </si>
  <si>
    <t>MANEJO GESTIÓN INTEGRAL DE RESIDUOS SOLIDOS TUPIZA</t>
  </si>
  <si>
    <t>Gobierno Autónomo Municipal de Tupiza</t>
  </si>
  <si>
    <t>SUR CHICHAS</t>
  </si>
  <si>
    <t>050801</t>
  </si>
  <si>
    <t>Z15191425100000</t>
  </si>
  <si>
    <t>COSUDE</t>
  </si>
  <si>
    <t>MANEJO Y GESTION INTEGRAL DE RESIDUOS SOLIDOS COMUNIDAD MALLKU - VILLA MAR - COLCHA K - POTOSI - (PROASRED)</t>
  </si>
  <si>
    <t>18010020700000</t>
  </si>
  <si>
    <t>MEJ. GESTION INTEGRAL RESIDUOS SOLIDOS TRINIDAD</t>
  </si>
  <si>
    <t>Gobierno Autónomo Municipal de Trinidad</t>
  </si>
  <si>
    <t>080101</t>
  </si>
  <si>
    <t>Z18010020700000</t>
  </si>
  <si>
    <t>17010078200000</t>
  </si>
  <si>
    <t>CONST. COMPLEJO MUNICIPAL DISPOSICION FINAL RESIDUOS SOLIDOS MUNICIPIO DE SANTA CRUZ</t>
  </si>
  <si>
    <t>Z17010078200000</t>
  </si>
  <si>
    <t>_C071543600000</t>
  </si>
  <si>
    <t>Z_C071543600000</t>
  </si>
  <si>
    <t>00866021800000</t>
  </si>
  <si>
    <t xml:space="preserve">IMPLEM. GESTIÓN INTEGRAL DE LOS RESIDUOS SOLIDOS EL ALTO </t>
  </si>
  <si>
    <t>Z00866021800000</t>
  </si>
  <si>
    <t>17300008600000</t>
  </si>
  <si>
    <t>IMPLEM. GESTION INTEGRAL DE RESIDUOS SOLIDOS EN EL MUNICIPIO DE SAMAIPATA DEL DEPARTAMENTO DE SANTA CRUZ.</t>
  </si>
  <si>
    <t>Gobierno Autónomo Municipal de Samaipata</t>
  </si>
  <si>
    <t>FLORIDA</t>
  </si>
  <si>
    <t>070901</t>
  </si>
  <si>
    <t>Z17300008600000</t>
  </si>
  <si>
    <t>02877460700000</t>
  </si>
  <si>
    <t>IMPLEM. GESTION INTEGRAL DE RESIDUOS SOLIDOS MUNICIPIO DE COMARAPA (COMARAPA)</t>
  </si>
  <si>
    <t>MANUEL MARIA CABALLERO</t>
  </si>
  <si>
    <t>071301</t>
  </si>
  <si>
    <t>Z02877460700000</t>
  </si>
  <si>
    <t>02877460600000</t>
  </si>
  <si>
    <t>IMPLEM. GESTION INTEGRAL DE RESIDUOS SOLIDOS MUNICIPIO FERNANDEZ ALONSO (FERNANDEZ ALONSO)</t>
  </si>
  <si>
    <t>071004</t>
  </si>
  <si>
    <t>Z02877460600000</t>
  </si>
  <si>
    <t>_F050011400000</t>
  </si>
  <si>
    <t>Z_F050011400000</t>
  </si>
  <si>
    <t>00866017900000</t>
  </si>
  <si>
    <t>IMPLEM. PROGRAMA DE AGUA, SANEAMIENTO, RESIDUOS SOLIDOS Y DRENAJE PLUVIAL NACIONAL</t>
  </si>
  <si>
    <t>Multiprovincial NACIONAL</t>
  </si>
  <si>
    <t>Multimunicipal</t>
  </si>
  <si>
    <t>Z00866017900000</t>
  </si>
  <si>
    <t>02870001500000</t>
  </si>
  <si>
    <t xml:space="preserve">IMPLEM. PROGRAMA DE AGUA,SANEAMIENTO,RESIDUOS SÓLIDOS Y DRENAJE PLUVIAL (PROASRED) (NACIONAL) </t>
  </si>
  <si>
    <t>Z02870001500000</t>
  </si>
  <si>
    <t>Multimunicipal NOR LIPEZ</t>
  </si>
  <si>
    <t>0509</t>
  </si>
  <si>
    <t>Multimunicipal SUR LIPEZ</t>
  </si>
  <si>
    <t>0510</t>
  </si>
  <si>
    <t>17340088300000</t>
  </si>
  <si>
    <t xml:space="preserve">MEJ. DE LA GESTION INTEGRAL DE RESIDUOS SOLIDOS EN EL MUNICIPIO DE MONTERO </t>
  </si>
  <si>
    <t>ALCANTARILLADO EN CIUDADES INTERMEDIAS</t>
  </si>
  <si>
    <t>Z17340088300000</t>
  </si>
  <si>
    <t>13261400200000</t>
  </si>
  <si>
    <t>MEJ. DE LA GESTION INTEGRAL DE RESIDUOS SOLIDOS EN LA MANCOMUNIDAD DE  VALLE ALTO DE COCHABAMBA</t>
  </si>
  <si>
    <t>Gobierno Autónomo Municipal de Tolata</t>
  </si>
  <si>
    <t>GERMAN JORDAN</t>
  </si>
  <si>
    <t>030803</t>
  </si>
  <si>
    <t>Z13261400200000</t>
  </si>
  <si>
    <t>13261400100000</t>
  </si>
  <si>
    <t>MEJ. DE LA GESTION INTEGRAL DE RESIDUOS SOLIDOS EN LA MANCOMUNIDAD DE VALLE ALTO DE COCHABAMBA</t>
  </si>
  <si>
    <t>Z13261400100000</t>
  </si>
  <si>
    <t>11010103600000</t>
  </si>
  <si>
    <t>MEJ. DE LA GESTIÓN INTEGRAL DE RESIDUOS SOLIDOS EN SUCRE</t>
  </si>
  <si>
    <t>Z11010103600000</t>
  </si>
  <si>
    <t>17230006900000</t>
  </si>
  <si>
    <t xml:space="preserve">MEJ. DE LA GESTION INTEGRAL DE RESIDUOS SOLIDOS MUNICIPIOS DE CAMIRI,BOYUIBE,CUEVO,GUTIERREZ Y LAGUNILLAS </t>
  </si>
  <si>
    <t>Gobierno Autónomo Municipal de Camiri</t>
  </si>
  <si>
    <t>070706</t>
  </si>
  <si>
    <t>Z17230006900000</t>
  </si>
  <si>
    <t>17040578100000</t>
  </si>
  <si>
    <t>CONST. CERRAMIENTO PERIMETRAL DEL SITIO DE DISPOSICION FINAL DE RESIDUOS SOLIDOS DEL MUNICIPIO DE LA GUARDIA</t>
  </si>
  <si>
    <t>RECURSOS ESPECÍFICOS</t>
  </si>
  <si>
    <t>Recursos Específicos de los Gobiernos Autónomos Municipales e Indígena Originario Campesino</t>
  </si>
  <si>
    <t>Z17040578100000</t>
  </si>
  <si>
    <t>TRANSFERENCIAS DEL TESORO GENERAL DE LA NACIÓN</t>
  </si>
  <si>
    <t>Tesoro General de la Nación - Coparticipación Tributaria</t>
  </si>
  <si>
    <t>PRÉSTAMOS DE RECURSOS ESPECÍFICOS</t>
  </si>
  <si>
    <t>Otros Recursos Específicos</t>
  </si>
  <si>
    <t>15340006400000</t>
  </si>
  <si>
    <t>CONST. PLANTA DE TRATAMIENTO DE RESIDUOS SOLIDOS ACASIO</t>
  </si>
  <si>
    <t>Z15340006400000</t>
  </si>
  <si>
    <t>TRANSFERENCIAS DE CRÉDITO EXTERNO</t>
  </si>
  <si>
    <t>Corporación Andina de Fomento</t>
  </si>
  <si>
    <t>00866040800000</t>
  </si>
  <si>
    <t>FORMUL. E IMPLEMENTACION GESTIóN DE RESIDUOS PARA PRODUCTOS DE ILUMINACIóN - NACIONAL</t>
  </si>
  <si>
    <t>Viceministerio de Agua Potable y Saneamiento Básico</t>
  </si>
  <si>
    <t>DONACIÓN EXTERNA</t>
  </si>
  <si>
    <t>Programa de NN.UU. para el Medio Ambiente</t>
  </si>
  <si>
    <t>Z00866040800000</t>
  </si>
  <si>
    <t>00866041100000</t>
  </si>
  <si>
    <t xml:space="preserve">IMPLEM. GESTION INTEGRAL DE RESIDUOS SOLIDOS EN  MUNICIPIOS QUE FORMAN PARTE DE LA CUENCA KATARI - LA PAZ </t>
  </si>
  <si>
    <t>Multiprovincial LA PAZ</t>
  </si>
  <si>
    <t>Multimunicipal LA PAZ</t>
  </si>
  <si>
    <t>TESORO GENERAL DE LA NACIÓN</t>
  </si>
  <si>
    <t>Recursos de Contravalor</t>
  </si>
  <si>
    <t>02</t>
  </si>
  <si>
    <t>Z00866041100000</t>
  </si>
  <si>
    <t>Gobierno Autónomo Municipal de Comarapa</t>
  </si>
  <si>
    <t>Gobierno Autónomo Municipal de Fernández Alonso</t>
  </si>
  <si>
    <t>02877462300000</t>
  </si>
  <si>
    <t>IMPLEM. GESTION INTEGRAL DE RESIDUOS SOLIDOS MUNICIPIO OKINAWA UNO  (OKINAWA UNO (2-1))</t>
  </si>
  <si>
    <t>Gobierno Autónomo Municipal de Okinawa Uno</t>
  </si>
  <si>
    <t>IGNACIO WARNES</t>
  </si>
  <si>
    <t>Okinawa I</t>
  </si>
  <si>
    <t>070202</t>
  </si>
  <si>
    <t>Z02877462300000</t>
  </si>
  <si>
    <t>Banco Interamericano de Desarrollo</t>
  </si>
  <si>
    <t>CRÉDITO EXTERNO</t>
  </si>
  <si>
    <t>Tesoro General de la Nación - Impuesto Directo a los Hidrocarburos</t>
  </si>
  <si>
    <t>Viceministerio de Recursos Hídricos y Riego</t>
  </si>
  <si>
    <t>MULTIPROGRAMA SANEAMIENTO BÁSICO</t>
  </si>
  <si>
    <t>13149022300000</t>
  </si>
  <si>
    <t>IMPLEM. RED DE GAS NATURAL PLANTA DE TRATAMIENTO DE RESIDUOS SÓLIDOS VILLA TUNARI</t>
  </si>
  <si>
    <t>Z13149022300000</t>
  </si>
  <si>
    <t>Regalías</t>
  </si>
  <si>
    <t>TRANSFERENCIAS DE RECURSOS ESPECÍFICOS</t>
  </si>
  <si>
    <t>02530026800000</t>
  </si>
  <si>
    <t>MANEJO Y DISPOSICIÓN DE RESIDUOS SÓLIDOS EN CARACOLLO MUNICIPIO DE CARACOLLO</t>
  </si>
  <si>
    <t>040102</t>
  </si>
  <si>
    <t>Z02530026800000</t>
  </si>
  <si>
    <t>02531233100000</t>
  </si>
  <si>
    <t>MANEJO Y DISPOSICION DE RESIDUOS SOLIDOS EN EL CHORO</t>
  </si>
  <si>
    <t>040103</t>
  </si>
  <si>
    <t>Z02531233100000</t>
  </si>
  <si>
    <t>02530020800000</t>
  </si>
  <si>
    <t>MANEJO Y DISPOSICIÓN DE RESIDUOS SÓLIDOS EN HUARI MUNICIPIO SANTIAGO DE HUARI</t>
  </si>
  <si>
    <t>SEBASTIAN PAGADOR</t>
  </si>
  <si>
    <t>Santiago de Huari</t>
  </si>
  <si>
    <t>041401</t>
  </si>
  <si>
    <t>Z02530020800000</t>
  </si>
  <si>
    <t>02531232300000</t>
  </si>
  <si>
    <t>MANEJO Y DISPOSICIÓN DE RESIDUOS SOLIDOS TOLEDO - ORURO (PROASRED)</t>
  </si>
  <si>
    <t>Z02531232300000</t>
  </si>
  <si>
    <t>18080083700000</t>
  </si>
  <si>
    <t>MEJ. GESTION INTEGRAL RESIDUOS SOLIDOS SAN BORJA</t>
  </si>
  <si>
    <t>Gobierno Autónomo Municipal de San Borja</t>
  </si>
  <si>
    <t>080302</t>
  </si>
  <si>
    <t>Z18080083700000</t>
  </si>
  <si>
    <t>ADMINISTRACIÓN LOCAL</t>
  </si>
  <si>
    <t>Préstamos de Recursos Específicos</t>
  </si>
  <si>
    <t>ADMINISTRACIÓN CENTRAL</t>
  </si>
  <si>
    <t>Donación Externa</t>
  </si>
  <si>
    <t>Fondo Global del Medio Ambiente (BM)</t>
  </si>
  <si>
    <t>Crédito Externo</t>
  </si>
  <si>
    <t>Tesoro General de la Nación</t>
  </si>
  <si>
    <t>Transferencias de Crédito Externo</t>
  </si>
  <si>
    <t>Transferencias del Tesoro General de la Nación</t>
  </si>
  <si>
    <t>ADMINISTRACIÓN DEPARTAMENTAL</t>
  </si>
  <si>
    <t>Recursos Específicos</t>
  </si>
  <si>
    <t>Transferencias de Recursos Específicos</t>
  </si>
  <si>
    <t>REL. PPC/PIB percapita</t>
  </si>
  <si>
    <t>FUENTE POBLACION Y PIB</t>
  </si>
  <si>
    <t>PIB (ine)</t>
  </si>
  <si>
    <t>PIB PER CAPITA (ine)</t>
  </si>
  <si>
    <t>Descripcion de AOP en disp. Final</t>
  </si>
  <si>
    <t>sin intervencion</t>
  </si>
  <si>
    <t>La Paz, Santa Cruz de la Sierra, Oruro, Tarija, El Alto, Sacaba, Villa Abecia y Tarabuco.</t>
  </si>
  <si>
    <t>La Paz, Santa Cruz de la Sierra, Oruro, Tarija, El Alto</t>
  </si>
  <si>
    <t>Santa Cruz de la Sierra, La Paz, Cochabamba, Tiquipaya, Comarapa y San Matías</t>
  </si>
  <si>
    <t>Santa Cruz de la Sierra, La Paz, Cochabamba, Tiquipaya, Comarapa y San Matías; el alto, montero</t>
  </si>
  <si>
    <t>Descripcion de AOP en ORGANICOS</t>
  </si>
  <si>
    <t>Descripcion de AOP en 
INORGANICOS</t>
  </si>
  <si>
    <t>Santa Cruz de la Sierra, La Paz, Cochabamba, Tiquipaya, Comarapa y San Matías; el alto, montero, sucre</t>
  </si>
  <si>
    <t>La Paz, Santa Cruz de la Sierra, Oruro, Tarija, El Alto, Sacaba, Villa Abecia y Tarabuco, uyuni</t>
  </si>
  <si>
    <t>La Paz, Santa Cruz de la Sierra, Oruro, Tarija, El Alto, Sacaba, Villa Abecia y Tarabuco; Colcha K, Esmoruco, San Agustin y Mojinete; uyuni</t>
  </si>
  <si>
    <t>Santa Cruz de la Sierra, La Paz, Cochabamba, Tiquipaya, Comarapa y San Matías; el alto, montero, sucre, vallegrande</t>
  </si>
  <si>
    <t>Santa Cruz de la Sierra, La Paz, Cochabamba, Tiquipaya, Comarapa y San Matías; el alto, montero, sucre, cobija</t>
  </si>
  <si>
    <t>La Paz, Santa Cruz de la Sierra, Oruro, Tarija, El Alto, Sacaba, Villa Abecia y Tarabuco; Colcha K, Esmoruco, San Agustin y Mojinete; uyuni, okinawa 1, toledo, el choro, antequera, pazña, yapacani, san juan de yapacani</t>
  </si>
  <si>
    <t>La Paz, Santa Cruz de la Sierra, Oruro, Tarija, El Alto, Sacaba, Villa Abecia y Tarabuco; Colcha K, Esmoruco, San Agustin y Mojinete; uyuni, okinawa 1, toledo, el choro, fernandez alonzo, betanzos, antequera, pazña, yapacani, san juan de yapacani Achacachi, Copacabana, San Pedro de Tiquina, Tiahuanaco,</t>
  </si>
  <si>
    <t>La Paz, Santa Cruz de la Sierra, Oruro, Tarija, El Alto, Sacaba, Villa Abecia y Tarabuco; Colcha K, Esmoruco, San Agustin y Mojinete; uyuni, okinawa 1, toledo, el choro, fernandez alonzo, betanzos antequera, pazñayapacani, san juan de yapacani vAchacachi, Copacabana, San Pedro de Tiquina, Tiahuanaco,</t>
  </si>
  <si>
    <t>Santa Cruz de la Sierra, Portachuelo, Yapacaní, Okinawa I, Boyuibe, Roboré, Cuevo, Lagunillas, San Juan, Fernández Alonso, El Alto, La Paz, Achacachi, Copacabana, San Pedro de Tiquina, Tiahuanaco, Cochabamba, Sacaba, Potosí, Uyuni, Betanzos, Llica, San Pablo de Lipez, San Agustín, San Pedro de Quemes, Mojinete, Colcha K – Atulcha, Colcha K – San Juan del Rosario, Colcha K –Mallku Villamar, Villazón, Yacuiba, Carapari, Villamontes, Riberalta, cobija, Huanuni,Caracollo, machacamarca, el choro, Antequera, Toledo, pazña</t>
  </si>
  <si>
    <t>Aclaracion composicion</t>
  </si>
  <si>
    <t>Basado en datos históricos de América Latina. Alta fracción orgánica asociada al predominio rural, bajo nivel de consumo industrial.</t>
  </si>
  <si>
    <t>Urbanización incipiente y migración campo-ciudad aumentan residuos domiciliarios frescos; consumo aún moderado.</t>
  </si>
  <si>
    <t>Expansión urbana y consolidación del comercio nacional elevan los orgánicos y aumentan progresivamente los inorgánicos (pero aún no dominan).</t>
  </si>
  <si>
    <t>Mayor acceso a mercados, industrialización alimentaria (preparados), crecimiento de empaques. Estudios urbanos muestran orgánicos ≥55 %</t>
  </si>
  <si>
    <t>Transición basada en el Diagnóstico Nacional (2022) y curva ajustada. Refleja mayor fracción orgánica en zonas densamente pobladas con menor reciclaje efectivo</t>
  </si>
  <si>
    <t>Aumento de reciclaje (REP), mejoras en la recolección diferenciada. Empaques aún presentes pero mejor gestionados.</t>
  </si>
  <si>
    <t>Mayor volumen de residuos reaprovechables pero con mejor separación en origen. Comienza maduración de la economía circular</t>
  </si>
  <si>
    <t>Economía circular institucionalizada. Reaprovechamiento eficiente reduce la fracción no reciclable. Fracción orgánica estable, con captura mejorada.</t>
  </si>
  <si>
    <t>Santa Cruz de la Sierra, La Paz, Cochabamba, Tiquipaya, Comarapa y San Matías; el alto, montero, sucre, vallegrande, tarija, villamontes, uriondo, san lorenzo, cliza, arbieto, colcapirhua entre rios, vinto, sacaba, yacapani, camiri, villazon, riberalta, el alto, oruro, tiahuanacu</t>
  </si>
  <si>
    <t>Santa Cruz de la Sierra, La Paz, Cochabamba, Tiquipaya, Comarapa y San Matías; el alto, montero, sucre, cobija, villamontes, aiquile, oruro, tiquipaya, monteagudo, cliza, vinto, villa tunari, toledo, camiri, san juan, boyuibe, cuevo, lagunillas, bermejo, yapacani, colcapirhua</t>
  </si>
  <si>
    <t xml:space="preserve">    </t>
  </si>
  <si>
    <t>Santa Cruz de la Sierra, La Paz, Cochabamba, Tiquipaya, Comarapa y San Matías; el alto, montero, sucre, vallegrande, tarija, villamontes, uriondo, san lorenzo, cliza, arbieto, colcapirhua entre rios, vinto, sacaba, yacapani, camiri, villazon, riberalta, el alto, oruro, tiahuanacu, Trinidad, La Guardia, Guayaramerín, Vallegrande, Camiri, Samaipata</t>
  </si>
  <si>
    <t>Santa Cruz de la Sierra, La Paz, Cochabamba, Tiquipaya, Comarapa y San Matías; el alto, montero, sucre, cobija, villamontes, aiquile, oruro, tiquipaya, monteagudo, cliza, vinto, villa tunari, toledo, camiri, san juan, boyuibe, cuevo, lagunillas, bermejo, yapacani, colcapirhua, Trinidad, La Guardia, Guayaramerín, Vallegrande, Camiri, Samaipata</t>
  </si>
  <si>
    <t>Santa Cruz de la Sierra, Portachuelo, Yapacaní, Okinawa I, Boyuibe, Roboré, Cuevo, Lagunillas, San Juan, Fernández Alonso, El Alto, La Paz, Achacachi, Copacabana, San Pedro de Tiquina, Tiahuanaco, Cochabamba, Sacaba, Potosí, Uyuni, Betanzos, Llica, San Pablo de Lipez, San Agustín, San Pedro de Quemes, Mojinete, Colcha K – Atulcha, Colcha K – San Juan del Rosario, Colcha K –Mallku Villamar, Villazón, Yacuiba, Carapari, Villamontes, Riberalta, cobija, Huanuni,Caracollo, machacamarca, el choro, Antequera, Toledo, pazña, Trinidad, La Guardia, Guayaramerín, Vallegrande, Camiri, Samaipata, Sopachuy, Yotala, Zudañez, Santivañez, Anzaldo, Pucara, Postrer Valle, Carmen Rivero Torrez, Omereque, Puerto Rico, San Miguel De Velasco, San Antonio De Lomerio, Pampa Grande, Villa Azurduy, Comarapa, El Villar, Padilla, Villa Alcala, San Andres De Machaca</t>
  </si>
  <si>
    <t>N</t>
  </si>
  <si>
    <t>SOPACHUY</t>
  </si>
  <si>
    <t>YOTALA</t>
  </si>
  <si>
    <t>ZUDAÑEZ</t>
  </si>
  <si>
    <t>SANTIVAÑEZ</t>
  </si>
  <si>
    <t>ANZALDO</t>
  </si>
  <si>
    <t>PUCARA</t>
  </si>
  <si>
    <t>POSTRER VALLE</t>
  </si>
  <si>
    <t>CARMEN RIVERO TORREZ</t>
  </si>
  <si>
    <t>COMARAPA</t>
  </si>
  <si>
    <t>PADILLA</t>
  </si>
  <si>
    <t>VILLA ALCALA</t>
  </si>
  <si>
    <t>OMEREQUE</t>
  </si>
  <si>
    <t>PUERTO RICO</t>
  </si>
  <si>
    <t>SAN MIGUEL DE VELASCO</t>
  </si>
  <si>
    <t>SAN ANTONIO DE LOMERIO</t>
  </si>
  <si>
    <t>PAMPA GRANDE</t>
  </si>
  <si>
    <t>VILLA AZURDUY</t>
  </si>
  <si>
    <t>EL VILLAR</t>
  </si>
  <si>
    <t>SAN ANDRES DE MACHACA</t>
  </si>
  <si>
    <r>
      <t xml:space="preserve">MONTO REFERENCIAL </t>
    </r>
    <r>
      <rPr>
        <b/>
        <sz val="10"/>
        <color rgb="FFFF0000"/>
        <rFont val="Aptos Narrow"/>
        <family val="2"/>
      </rPr>
      <t>($us)</t>
    </r>
  </si>
  <si>
    <t>gen año</t>
  </si>
  <si>
    <t>PROGRAMA DE CIERRE DE BOTADEROS</t>
  </si>
  <si>
    <t>PROGRAMA BID SAU</t>
  </si>
  <si>
    <t>Santa Cruz*</t>
  </si>
  <si>
    <t>GEN/DIA</t>
  </si>
  <si>
    <t>GEN/AÑO</t>
  </si>
  <si>
    <t>ORG AÑO</t>
  </si>
  <si>
    <t>INOR AÑO</t>
  </si>
  <si>
    <t>DF</t>
  </si>
  <si>
    <t>ORG</t>
  </si>
  <si>
    <t>INOR</t>
  </si>
  <si>
    <t>n°</t>
  </si>
  <si>
    <t>municipio</t>
  </si>
  <si>
    <t>estado</t>
  </si>
  <si>
    <t>año</t>
  </si>
  <si>
    <t>en operación</t>
  </si>
  <si>
    <t>abandono</t>
  </si>
  <si>
    <t>San Juan</t>
  </si>
  <si>
    <t>Tiahuanaco</t>
  </si>
  <si>
    <t>por inciiar</t>
  </si>
  <si>
    <t>Colcha K - Atulcha</t>
  </si>
  <si>
    <t>Colcha K – San Juan del Rosario</t>
  </si>
  <si>
    <t>Colcha K –Mallku Villamar</t>
  </si>
  <si>
    <t>carapari</t>
  </si>
  <si>
    <t>villamontes</t>
  </si>
  <si>
    <t>riberalta</t>
  </si>
  <si>
    <t>cobija</t>
  </si>
  <si>
    <t>huanuni</t>
  </si>
  <si>
    <t>caracollo</t>
  </si>
  <si>
    <t>machacamrca</t>
  </si>
  <si>
    <t>el choro</t>
  </si>
  <si>
    <t>antequera</t>
  </si>
  <si>
    <t>toledo</t>
  </si>
  <si>
    <t>pazña</t>
  </si>
  <si>
    <t>N°</t>
  </si>
  <si>
    <t>Departamento</t>
  </si>
  <si>
    <t>Municipio</t>
  </si>
  <si>
    <t>Nombre del proyecto</t>
  </si>
  <si>
    <t>Fase</t>
  </si>
  <si>
    <t>Población actual</t>
  </si>
  <si>
    <t>Héctareas Afectadas</t>
  </si>
  <si>
    <t>Generación de Residuos (ton/año)</t>
  </si>
  <si>
    <t>Orgánicos</t>
  </si>
  <si>
    <t>Plásticos</t>
  </si>
  <si>
    <t>Papel/Cartón</t>
  </si>
  <si>
    <t>Vidrios</t>
  </si>
  <si>
    <t>Metal</t>
  </si>
  <si>
    <t>No Aprovechables</t>
  </si>
  <si>
    <t>IMPLEMENTACIÓN DEL COMPLEJO DE TRATAMIENTO DE RESIDUOS SÓLIDOS - MUNICIPIO DE CAPINOTA</t>
  </si>
  <si>
    <t>Fase 1</t>
  </si>
  <si>
    <t>IXIAMAS</t>
  </si>
  <si>
    <t>MEJORAMIENTO DE LA GESTIÓN INTEGRAL DE RESIDUOS SÓLIDOS EN EL MUNICIPIO DE IXIAMAS</t>
  </si>
  <si>
    <t>COTOCA</t>
  </si>
  <si>
    <t>CIERRE TÉCNICO DEL BOTADERO MUNICIPAL DE COTOCA DEL DEPARTAMENTO DE SANTA CRUZ</t>
  </si>
  <si>
    <t xml:space="preserve">VILLAZÓN </t>
  </si>
  <si>
    <t>CIERRE TÉCNICO DEL BOTADERO MUNICIPAL DE LA ZONA PENITENCIA, MUNICIPIO DE VILLAZÓN, POTOSÍ</t>
  </si>
  <si>
    <t>ENTRE RÍOS</t>
  </si>
  <si>
    <t>GESTIÓN INTEGRAL DE RESIDUOS SÓLIDOS CATEGORÍA MENORES PARA EL MUNICIPIO DE ENTRE RÍOS</t>
  </si>
  <si>
    <t>MANCOMUNIDAD DEL VALLE ALTO</t>
  </si>
  <si>
    <t>MEJORAMIENTO DE LA GESTIÓN INTEGRAL DE RESIDUOS SÓLIDOS EN LA MANCOMUNIDAD DE VALLE ALTO DE COCHABAMBA</t>
  </si>
  <si>
    <t>CARANAVI</t>
  </si>
  <si>
    <t>IMPLEMENTACIÓN DE LA GESTIÓN INTEGRAL DE RESIDUOS EN EL MUNICIPIO DE CARANAVI</t>
  </si>
  <si>
    <t>SACABA</t>
  </si>
  <si>
    <t>IMPLEMENTACIÓN DE LA GESTIÓN INTEGRAL DE RESIDUOS  DEL MUNICIPIO DE SACABA</t>
  </si>
  <si>
    <t>COBIJA</t>
  </si>
  <si>
    <t>MEJORAMIENTO DE LA GESTIÓN INTEGRAL DE RESIDUOS EN EL MUNICIPIO DE COBIJA</t>
  </si>
  <si>
    <t xml:space="preserve"> SANTA CRUZ</t>
  </si>
  <si>
    <t xml:space="preserve"> EL TORNO</t>
  </si>
  <si>
    <t>IMPLEMENTACIÓN DE LA GESTIÓN INTEGRAL DE RESIDUOS EN EL MUNICIPIO DE EL TORNO</t>
  </si>
  <si>
    <t>ver con vlady</t>
  </si>
  <si>
    <t>dispone en san miguel scz</t>
  </si>
  <si>
    <t>no genero dato ya que villazon tiene rs y esta registrado asi</t>
  </si>
  <si>
    <t>tiene relleno y condicionado a mntener ese status</t>
  </si>
  <si>
    <t>Santa Cruz de la Sierra, La Paz, Cochabamba, Tiquipaya, Comarapa y San Matías; el alto, montero, sucre, cobija, villamontes, aiquile, oruro, tiquipaya, monteagudo, cliza, vinto, villa tunari, toledo, camiri, san juan, boyuibe, cuevo, lagunillas, bermejo, yapacani, colcapirhua, Trinidad, La Guardia, Guayaramerín, Vallegrande, Camiri, Samaipata, Entre Rios, Caranavi, El Torno, Cobija, Sacaba, capinota, ixiamas, Anzaldo, Arani, Arbieto, Cliza, Villa Gualberto Villarroel (Cuchumuela), Punata, Sacabamba, San Benito, Santivañez, Tacachi, Tarata, Toco, Tolata, Villa Rivero</t>
  </si>
  <si>
    <t>Santa Cruz de la Sierra, Portachuelo, Yapacaní, Okinawa I, Boyuibe, Roboré, Cuevo, Lagunillas, San Juan, Fernández Alonso, El Alto, La Paz, Achacachi, Copacabana, San Pedro de Tiquina, Tiahuanaco, Cochabamba, Sacaba, Potosí, Uyuni, Betanzos, Llica, San Pablo de Lipez, San Agustín, San Pedro de Quemes, Mojinete, Colcha K – Atulcha, Colcha K – San Juan del Rosario, Colcha K –Mallku Villamar, Villazón, Yacuiba, Carapari, Villamontes, Riberalta, cobija, Huanuni,Caracollo, machacamarca, el choro, Antequera, Toledo, pazña, Trinidad, La Guardia, Guayaramerín, Vallegrande, Camiri, Samaipata, Sopachuy, Yotala, Zudañez, Santivañez, Anzaldo, Pucara, Postrer Valle, Carmen Rivero Torrez, Omereque, Puerto Rico, San Miguel De Velasco, San Antonio De Lomerio, Pampa Grande, Villa Azurduy, Comarapa, El Villar, Padilla, Villa Alcala, San Andres De Machaca, Entre Rios, Caranavi, El Torno, capinota, ixiamas, Anzaldo, Arani, Arbieto, Cliza, Villa Gualberto Villarroel (Cuchumuela), Punata, Sacabamba, San Benito, Santivañez, Tacachi, Tarata, Toco, Tolata, Villa Rivero</t>
  </si>
  <si>
    <t>PROGRAMA NACIONAL DE INFRAESTRUCTURAS PARA LA IRS Y ECONOMIA CIRCULAR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</si>
</sst>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 #,##0_-;_-* &quot;-&quot;??_-;_-@_-"/>
    <numFmt numFmtId="165" formatCode="#,##0.0"/>
    <numFmt numFmtId="166" formatCode="#,##0.000"/>
    <numFmt numFmtId="167" formatCode="#,##0.00000"/>
    <numFmt numFmtId="168" formatCode="#,##0\ ;\(#,##0\)"/>
    <numFmt numFmtId="169" formatCode="#,##0.00000\ ;\(#,##0.00000\)"/>
    <numFmt numFmtId="170" formatCode="#,##0;\(#,##0\)"/>
    <numFmt numFmtId="171" formatCode="0.0%"/>
    <numFmt numFmtId="172" formatCode="0.0000"/>
    <numFmt numFmtId="173" formatCode="_-* #,##0.0000_-;\-* #,##0.0000_-;_-* &quot;-&quot;??_-;_-@_-"/>
    <numFmt numFmtId="174" formatCode="_-* #,##0.00000_-;\-* #,##0.00000_-;_-* &quot;-&quot;??_-;_-@_-"/>
  </numFmts>
  <fonts count="54">
    <font>
      <sz val="11"/>
      <color theme="1"/>
      <name val="Aptos Narrow"/>
      <family val="2"/>
      <scheme val="minor"/>
    </font>
    <font>
      <sz val="11"/>
      <color theme="1"/>
      <name val="Aptos Narrow"/>
      <family val="2"/>
      <scheme val="minor"/>
    </font>
    <font>
      <b/>
      <sz val="11"/>
      <color theme="1"/>
      <name val="Aptos Narrow"/>
      <family val="2"/>
      <scheme val="minor"/>
    </font>
    <font>
      <b/>
      <sz val="9"/>
      <color theme="0"/>
      <name val="Arial"/>
      <family val="2"/>
    </font>
    <font>
      <sz val="9"/>
      <color theme="1"/>
      <name val="Arial"/>
      <family val="2"/>
    </font>
    <font>
      <sz val="10"/>
      <color theme="1"/>
      <name val="Arial"/>
      <family val="2"/>
    </font>
    <font>
      <sz val="10"/>
      <color theme="0" tint="-4.9989318521683403E-2"/>
      <name val="Arial"/>
      <family val="2"/>
    </font>
    <font>
      <b/>
      <sz val="10"/>
      <color theme="0" tint="-4.9989318521683403E-2"/>
      <name val="Arial"/>
      <family val="2"/>
    </font>
    <font>
      <sz val="10"/>
      <color rgb="FF000000"/>
      <name val="Arial"/>
      <family val="2"/>
    </font>
    <font>
      <sz val="10"/>
      <name val="Arial"/>
      <family val="2"/>
    </font>
    <font>
      <sz val="11"/>
      <color theme="1"/>
      <name val="Arial Narrow"/>
      <family val="2"/>
    </font>
    <font>
      <b/>
      <sz val="10"/>
      <color rgb="FF17223D"/>
      <name val="Arial"/>
      <family val="2"/>
    </font>
    <font>
      <b/>
      <sz val="9"/>
      <name val="Arial"/>
      <family val="2"/>
    </font>
    <font>
      <sz val="10"/>
      <color theme="1"/>
      <name val="Droid Sans"/>
      <family val="2"/>
    </font>
    <font>
      <sz val="8"/>
      <color theme="1"/>
      <name val="Garamond"/>
      <family val="1"/>
    </font>
    <font>
      <sz val="10"/>
      <color rgb="FFFF0000"/>
      <name val="Droid Sans"/>
      <family val="2"/>
    </font>
    <font>
      <sz val="9"/>
      <color theme="1"/>
      <name val="Droid Sans"/>
      <family val="2"/>
    </font>
    <font>
      <b/>
      <sz val="11"/>
      <color theme="0"/>
      <name val="Aptos Narrow"/>
      <family val="2"/>
      <scheme val="minor"/>
    </font>
    <font>
      <b/>
      <sz val="13"/>
      <color theme="1"/>
      <name val="Aptos Narrow"/>
      <family val="2"/>
      <scheme val="minor"/>
    </font>
    <font>
      <b/>
      <sz val="9"/>
      <color theme="1"/>
      <name val="Aptos Narrow"/>
      <family val="2"/>
      <scheme val="minor"/>
    </font>
    <font>
      <b/>
      <sz val="12"/>
      <color theme="1"/>
      <name val="Aptos Narrow"/>
      <family val="2"/>
      <scheme val="minor"/>
    </font>
    <font>
      <sz val="10"/>
      <name val="Droid Sans"/>
      <family val="2"/>
    </font>
    <font>
      <b/>
      <sz val="9"/>
      <color indexed="18"/>
      <name val="Garamond"/>
      <family val="1"/>
    </font>
    <font>
      <sz val="10"/>
      <name val="Courier"/>
    </font>
    <font>
      <sz val="10"/>
      <name val="Garamond"/>
      <family val="1"/>
    </font>
    <font>
      <sz val="12"/>
      <name val="Garamond"/>
      <family val="1"/>
    </font>
    <font>
      <b/>
      <i/>
      <sz val="10"/>
      <color rgb="FF17223D"/>
      <name val="Arial"/>
      <family val="2"/>
    </font>
    <font>
      <b/>
      <vertAlign val="superscript"/>
      <sz val="10"/>
      <color theme="0"/>
      <name val="Arial"/>
      <family val="2"/>
    </font>
    <font>
      <sz val="9"/>
      <name val="Garamond"/>
      <family val="1"/>
    </font>
    <font>
      <sz val="9"/>
      <name val="Arial"/>
      <family val="2"/>
    </font>
    <font>
      <sz val="8"/>
      <name val="Garamond"/>
      <family val="1"/>
    </font>
    <font>
      <b/>
      <sz val="16"/>
      <color theme="1"/>
      <name val="Arial"/>
      <family val="2"/>
    </font>
    <font>
      <sz val="10"/>
      <color theme="0"/>
      <name val="Arial"/>
      <family val="2"/>
    </font>
    <font>
      <b/>
      <sz val="10"/>
      <color rgb="FF0070C0"/>
      <name val="Arial"/>
      <family val="2"/>
    </font>
    <font>
      <b/>
      <sz val="11"/>
      <color rgb="FFFF0000"/>
      <name val="Arial"/>
      <family val="2"/>
    </font>
    <font>
      <b/>
      <sz val="9"/>
      <color indexed="81"/>
      <name val="Tahoma"/>
      <family val="2"/>
    </font>
    <font>
      <sz val="9"/>
      <color indexed="81"/>
      <name val="Tahoma"/>
      <family val="2"/>
    </font>
    <font>
      <b/>
      <sz val="10"/>
      <color theme="1"/>
      <name val="Arial"/>
      <family val="2"/>
    </font>
    <font>
      <b/>
      <sz val="9"/>
      <color theme="1"/>
      <name val="Arial"/>
      <family val="2"/>
    </font>
    <font>
      <sz val="9"/>
      <color theme="1"/>
      <name val="Aptos Narrow"/>
      <family val="2"/>
      <scheme val="minor"/>
    </font>
    <font>
      <sz val="9"/>
      <color rgb="FFFF0000"/>
      <name val="Aptos Narrow"/>
      <family val="2"/>
      <scheme val="minor"/>
    </font>
    <font>
      <sz val="11"/>
      <color rgb="FFFF0000"/>
      <name val="Aptos Narrow"/>
      <family val="2"/>
      <scheme val="minor"/>
    </font>
    <font>
      <b/>
      <sz val="11"/>
      <color rgb="FF000000"/>
      <name val="Aptos Narrow"/>
      <family val="2"/>
    </font>
    <font>
      <b/>
      <sz val="10"/>
      <color rgb="FF000000"/>
      <name val="Aptos Narrow"/>
      <family val="2"/>
    </font>
    <font>
      <sz val="11"/>
      <color rgb="FF000000"/>
      <name val="Aptos Narrow"/>
      <family val="2"/>
    </font>
    <font>
      <sz val="11"/>
      <color theme="1"/>
      <name val="Aptos Narrow"/>
      <family val="2"/>
    </font>
    <font>
      <b/>
      <sz val="10"/>
      <color rgb="FFFF0000"/>
      <name val="Aptos Narrow"/>
      <family val="2"/>
    </font>
    <font>
      <b/>
      <sz val="12"/>
      <color rgb="FFFFFFFF"/>
      <name val="Aptos"/>
      <family val="2"/>
    </font>
    <font>
      <b/>
      <sz val="9"/>
      <color rgb="FF000000"/>
      <name val="Aptos"/>
      <family val="2"/>
    </font>
    <font>
      <sz val="9"/>
      <color rgb="FF000000"/>
      <name val="Aptos"/>
      <family val="2"/>
    </font>
    <font>
      <sz val="11"/>
      <color rgb="FFFFC000"/>
      <name val="Aptos Narrow"/>
      <family val="2"/>
      <scheme val="minor"/>
    </font>
    <font>
      <b/>
      <sz val="9"/>
      <name val="Aptos"/>
      <family val="2"/>
    </font>
    <font>
      <sz val="9"/>
      <name val="Aptos"/>
      <family val="2"/>
    </font>
    <font>
      <sz val="11"/>
      <name val="Aptos Narrow"/>
      <family val="2"/>
      <scheme val="minor"/>
    </font>
  </fonts>
  <fills count="33">
    <fill>
      <patternFill patternType="none"/>
    </fill>
    <fill>
      <patternFill patternType="gray125"/>
    </fill>
    <fill>
      <patternFill patternType="solid">
        <fgColor theme="5" tint="0.79998168889431442"/>
        <bgColor indexed="64"/>
      </patternFill>
    </fill>
    <fill>
      <patternFill patternType="solid">
        <fgColor rgb="FF44618C"/>
        <bgColor indexed="64"/>
      </patternFill>
    </fill>
    <fill>
      <patternFill patternType="solid">
        <fgColor indexed="9"/>
        <bgColor indexed="64"/>
      </patternFill>
    </fill>
    <fill>
      <patternFill patternType="solid">
        <fgColor theme="1"/>
        <bgColor indexed="64"/>
      </patternFill>
    </fill>
    <fill>
      <patternFill patternType="solid">
        <fgColor rgb="FF17223D"/>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499984740745262"/>
        <bgColor theme="8" tint="-0.49998474074526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C5D9F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rgb="FFFFFFFF"/>
        <bgColor indexed="64"/>
      </patternFill>
    </fill>
    <fill>
      <patternFill patternType="solid">
        <fgColor rgb="FF6DAA2D"/>
        <bgColor indexed="64"/>
      </patternFill>
    </fill>
    <fill>
      <patternFill patternType="solid">
        <fgColor theme="8"/>
        <bgColor indexed="64"/>
      </patternFill>
    </fill>
    <fill>
      <patternFill patternType="solid">
        <fgColor rgb="FFFF0000"/>
        <bgColor indexed="64"/>
      </patternFill>
    </fill>
  </fills>
  <borders count="25">
    <border>
      <left/>
      <right/>
      <top/>
      <bottom/>
      <diagonal/>
    </border>
    <border>
      <left style="thin">
        <color rgb="FF17223D"/>
      </left>
      <right style="thin">
        <color rgb="FF17223D"/>
      </right>
      <top/>
      <bottom/>
      <diagonal/>
    </border>
    <border>
      <left style="thin">
        <color theme="0"/>
      </left>
      <right style="thin">
        <color rgb="FF17223D"/>
      </right>
      <top style="thin">
        <color rgb="FF531A42"/>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thin">
        <color rgb="FF17223D"/>
      </left>
      <right style="thin">
        <color rgb="FF17223D"/>
      </right>
      <top style="thin">
        <color indexed="64"/>
      </top>
      <bottom/>
      <diagonal/>
    </border>
    <border>
      <left style="thin">
        <color rgb="FF17223D"/>
      </left>
      <right style="thin">
        <color theme="0"/>
      </right>
      <top style="thin">
        <color rgb="FF531A42"/>
      </top>
      <bottom style="thin">
        <color rgb="FF531A42"/>
      </bottom>
      <diagonal/>
    </border>
    <border>
      <left style="thin">
        <color theme="0"/>
      </left>
      <right style="thin">
        <color theme="0"/>
      </right>
      <top style="thin">
        <color rgb="FF531A42"/>
      </top>
      <bottom style="thin">
        <color rgb="FF531A42"/>
      </bottom>
      <diagonal/>
    </border>
    <border>
      <left style="thin">
        <color theme="0"/>
      </left>
      <right style="thin">
        <color rgb="FF17223D"/>
      </right>
      <top style="thin">
        <color rgb="FF531A42"/>
      </top>
      <bottom style="thin">
        <color rgb="FF531A42"/>
      </bottom>
      <diagonal/>
    </border>
    <border>
      <left style="thin">
        <color rgb="FF17223D"/>
      </left>
      <right style="thin">
        <color rgb="FF17223D"/>
      </right>
      <top/>
      <bottom style="thin">
        <color rgb="FF17223D"/>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hair">
        <color rgb="FF17223D"/>
      </left>
      <right style="hair">
        <color rgb="FF17223D"/>
      </right>
      <top style="hair">
        <color rgb="FF17223D"/>
      </top>
      <bottom/>
      <diagonal/>
    </border>
    <border>
      <left style="thin">
        <color theme="0"/>
      </left>
      <right style="thin">
        <color rgb="FF17223D"/>
      </right>
      <top/>
      <bottom/>
      <diagonal/>
    </border>
    <border>
      <left style="thin">
        <color theme="0"/>
      </left>
      <right/>
      <top/>
      <bottom/>
      <diagonal/>
    </border>
    <border>
      <left style="hair">
        <color auto="1"/>
      </left>
      <right style="hair">
        <color auto="1"/>
      </right>
      <top/>
      <bottom style="hair">
        <color auto="1"/>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3" fillId="0" borderId="0"/>
  </cellStyleXfs>
  <cellXfs count="348">
    <xf numFmtId="0" fontId="0" fillId="0" borderId="0" xfId="0"/>
    <xf numFmtId="3" fontId="4" fillId="4" borderId="1" xfId="1" applyNumberFormat="1" applyFont="1" applyFill="1" applyBorder="1" applyProtection="1"/>
    <xf numFmtId="1" fontId="6" fillId="5" borderId="2" xfId="0" applyNumberFormat="1" applyFont="1" applyFill="1" applyBorder="1" applyAlignment="1">
      <alignment vertical="center" wrapText="1"/>
    </xf>
    <xf numFmtId="165" fontId="6" fillId="5" borderId="2" xfId="0" applyNumberFormat="1" applyFont="1" applyFill="1" applyBorder="1" applyAlignment="1">
      <alignment vertical="center" wrapText="1"/>
    </xf>
    <xf numFmtId="166" fontId="7" fillId="5" borderId="3" xfId="0" applyNumberFormat="1" applyFont="1" applyFill="1" applyBorder="1" applyAlignment="1">
      <alignment horizontal="right" vertical="center" wrapText="1"/>
    </xf>
    <xf numFmtId="0" fontId="8" fillId="0" borderId="4" xfId="0" applyFont="1" applyBorder="1" applyAlignment="1">
      <alignment horizontal="left" vertical="top" wrapText="1"/>
    </xf>
    <xf numFmtId="0" fontId="8" fillId="0" borderId="4" xfId="0" applyFont="1" applyBorder="1" applyAlignment="1">
      <alignment horizontal="left" vertical="top" wrapText="1" indent="1"/>
    </xf>
    <xf numFmtId="0" fontId="9" fillId="0" borderId="4" xfId="0" applyFont="1" applyBorder="1" applyAlignment="1">
      <alignment horizontal="left" vertical="top" wrapText="1" indent="2"/>
    </xf>
    <xf numFmtId="165" fontId="5" fillId="0" borderId="4" xfId="1" applyNumberFormat="1" applyFont="1" applyFill="1" applyBorder="1" applyProtection="1"/>
    <xf numFmtId="4" fontId="4" fillId="0" borderId="4" xfId="0" applyNumberFormat="1" applyFont="1" applyBorder="1" applyAlignment="1">
      <alignment vertical="top"/>
    </xf>
    <xf numFmtId="165" fontId="10" fillId="0" borderId="4" xfId="0" applyNumberFormat="1" applyFont="1" applyBorder="1"/>
    <xf numFmtId="0" fontId="8" fillId="0" borderId="4" xfId="0" applyFont="1" applyBorder="1" applyAlignment="1">
      <alignment vertical="top" wrapText="1"/>
    </xf>
    <xf numFmtId="0" fontId="5" fillId="0" borderId="4" xfId="0" applyFont="1" applyBorder="1" applyAlignment="1">
      <alignment vertical="top"/>
    </xf>
    <xf numFmtId="0" fontId="12" fillId="7" borderId="1" xfId="0" applyFont="1" applyFill="1" applyBorder="1" applyAlignment="1">
      <alignment horizontal="left" indent="1"/>
    </xf>
    <xf numFmtId="0" fontId="4" fillId="4" borderId="1" xfId="0" applyFont="1" applyFill="1" applyBorder="1" applyAlignment="1">
      <alignment horizontal="left" indent="2"/>
    </xf>
    <xf numFmtId="0" fontId="3" fillId="3" borderId="1" xfId="0" applyFont="1" applyFill="1" applyBorder="1" applyAlignment="1">
      <alignment horizontal="left" vertical="center" indent="1"/>
    </xf>
    <xf numFmtId="0" fontId="3" fillId="6" borderId="6" xfId="0" applyFont="1" applyFill="1" applyBorder="1" applyAlignment="1">
      <alignment horizontal="center" vertical="center" wrapText="1"/>
    </xf>
    <xf numFmtId="1" fontId="3" fillId="6" borderId="7" xfId="0" applyNumberFormat="1" applyFont="1" applyFill="1" applyBorder="1" applyAlignment="1">
      <alignment horizontal="center" vertical="center"/>
    </xf>
    <xf numFmtId="1" fontId="3" fillId="6" borderId="8" xfId="0" applyNumberFormat="1" applyFont="1" applyFill="1" applyBorder="1" applyAlignment="1">
      <alignment horizontal="center" vertical="center"/>
    </xf>
    <xf numFmtId="0" fontId="13" fillId="8" borderId="0" xfId="0" applyFont="1" applyFill="1"/>
    <xf numFmtId="3" fontId="3" fillId="3" borderId="1" xfId="0" applyNumberFormat="1" applyFont="1" applyFill="1" applyBorder="1" applyAlignment="1">
      <alignment horizontal="right" vertical="center" indent="1"/>
    </xf>
    <xf numFmtId="3" fontId="12" fillId="7" borderId="1" xfId="1" applyNumberFormat="1" applyFont="1" applyFill="1" applyBorder="1" applyProtection="1"/>
    <xf numFmtId="0" fontId="12" fillId="8" borderId="1" xfId="0" applyFont="1" applyFill="1" applyBorder="1" applyAlignment="1">
      <alignment horizontal="left" indent="1"/>
    </xf>
    <xf numFmtId="3" fontId="12" fillId="8" borderId="1" xfId="1" applyNumberFormat="1" applyFont="1" applyFill="1" applyBorder="1" applyProtection="1"/>
    <xf numFmtId="0" fontId="4" fillId="4" borderId="9" xfId="0" applyFont="1" applyFill="1" applyBorder="1" applyAlignment="1">
      <alignment horizontal="left" indent="2"/>
    </xf>
    <xf numFmtId="3" fontId="4" fillId="4" borderId="9" xfId="1" applyNumberFormat="1" applyFont="1" applyFill="1" applyBorder="1" applyProtection="1"/>
    <xf numFmtId="0" fontId="14" fillId="8" borderId="0" xfId="0" applyFont="1" applyFill="1"/>
    <xf numFmtId="0" fontId="15" fillId="8" borderId="0" xfId="0" applyFont="1" applyFill="1"/>
    <xf numFmtId="3" fontId="16" fillId="8" borderId="0" xfId="0" applyNumberFormat="1" applyFont="1" applyFill="1"/>
    <xf numFmtId="0" fontId="18" fillId="0" borderId="0" xfId="0" applyFont="1"/>
    <xf numFmtId="0" fontId="19" fillId="0" borderId="0" xfId="0" applyFont="1"/>
    <xf numFmtId="0" fontId="20" fillId="0" borderId="0" xfId="0" applyFont="1"/>
    <xf numFmtId="0" fontId="17" fillId="9" borderId="10" xfId="0" applyFont="1" applyFill="1" applyBorder="1" applyAlignment="1">
      <alignment vertical="center" wrapText="1"/>
    </xf>
    <xf numFmtId="3" fontId="17" fillId="9" borderId="10" xfId="0" applyNumberFormat="1" applyFont="1" applyFill="1" applyBorder="1" applyAlignment="1">
      <alignment horizontal="right" vertical="center" wrapText="1"/>
    </xf>
    <xf numFmtId="0" fontId="17" fillId="9" borderId="10" xfId="0" applyFont="1" applyFill="1" applyBorder="1"/>
    <xf numFmtId="3" fontId="17" fillId="9" borderId="10" xfId="0" applyNumberFormat="1" applyFont="1" applyFill="1" applyBorder="1"/>
    <xf numFmtId="167" fontId="0" fillId="0" borderId="0" xfId="0" applyNumberFormat="1"/>
    <xf numFmtId="0" fontId="2" fillId="10" borderId="10" xfId="0" applyFont="1" applyFill="1" applyBorder="1"/>
    <xf numFmtId="3" fontId="2" fillId="10" borderId="10" xfId="0" applyNumberFormat="1" applyFont="1" applyFill="1" applyBorder="1"/>
    <xf numFmtId="0" fontId="0" fillId="0" borderId="10" xfId="0" applyBorder="1" applyAlignment="1">
      <alignment horizontal="left" indent="1"/>
    </xf>
    <xf numFmtId="3" fontId="0" fillId="0" borderId="10" xfId="0" applyNumberFormat="1" applyBorder="1"/>
    <xf numFmtId="0" fontId="1" fillId="0" borderId="0" xfId="0" applyFont="1"/>
    <xf numFmtId="3" fontId="0" fillId="0" borderId="0" xfId="0" applyNumberFormat="1"/>
    <xf numFmtId="0" fontId="11" fillId="8" borderId="0" xfId="0" applyFont="1" applyFill="1"/>
    <xf numFmtId="3" fontId="15" fillId="8" borderId="0" xfId="0" applyNumberFormat="1" applyFont="1" applyFill="1"/>
    <xf numFmtId="0" fontId="11" fillId="8" borderId="0" xfId="0" applyFont="1" applyFill="1" applyAlignment="1">
      <alignment horizontal="left"/>
    </xf>
    <xf numFmtId="0" fontId="21" fillId="8" borderId="0" xfId="0" applyFont="1" applyFill="1"/>
    <xf numFmtId="0" fontId="22" fillId="4" borderId="5" xfId="0" applyFont="1" applyFill="1" applyBorder="1" applyAlignment="1">
      <alignment horizontal="center" vertical="center"/>
    </xf>
    <xf numFmtId="0" fontId="4" fillId="4" borderId="1" xfId="0" applyFont="1" applyFill="1" applyBorder="1" applyAlignment="1">
      <alignment horizontal="center" vertical="center"/>
    </xf>
    <xf numFmtId="3" fontId="4" fillId="4" borderId="1" xfId="0" applyNumberFormat="1" applyFont="1" applyFill="1" applyBorder="1" applyAlignment="1">
      <alignment horizontal="center" vertical="center"/>
    </xf>
    <xf numFmtId="0" fontId="24" fillId="0" borderId="0" xfId="3" applyFont="1"/>
    <xf numFmtId="3" fontId="24" fillId="0" borderId="0" xfId="3" applyNumberFormat="1" applyFont="1"/>
    <xf numFmtId="168" fontId="11" fillId="0" borderId="0" xfId="0" applyNumberFormat="1" applyFont="1" applyAlignment="1">
      <alignment vertical="center"/>
    </xf>
    <xf numFmtId="0" fontId="25" fillId="0" borderId="0" xfId="3" applyFont="1"/>
    <xf numFmtId="169" fontId="25" fillId="0" borderId="0" xfId="3" applyNumberFormat="1" applyFont="1"/>
    <xf numFmtId="170" fontId="11" fillId="0" borderId="0" xfId="0" applyNumberFormat="1" applyFont="1" applyAlignment="1">
      <alignment horizontal="left" vertical="center"/>
    </xf>
    <xf numFmtId="170" fontId="26" fillId="0" borderId="0" xfId="0" applyNumberFormat="1" applyFont="1" applyAlignment="1">
      <alignment vertical="center"/>
    </xf>
    <xf numFmtId="2" fontId="25" fillId="0" borderId="0" xfId="3" applyNumberFormat="1" applyFont="1"/>
    <xf numFmtId="1" fontId="3" fillId="6" borderId="11" xfId="0" applyNumberFormat="1" applyFont="1" applyFill="1" applyBorder="1" applyAlignment="1">
      <alignment horizontal="center" vertical="center"/>
    </xf>
    <xf numFmtId="1" fontId="3" fillId="6" borderId="12" xfId="0" applyNumberFormat="1" applyFont="1" applyFill="1" applyBorder="1" applyAlignment="1">
      <alignment horizontal="center" vertical="center"/>
    </xf>
    <xf numFmtId="1" fontId="3" fillId="6" borderId="13" xfId="0" applyNumberFormat="1" applyFont="1" applyFill="1" applyBorder="1" applyAlignment="1">
      <alignment horizontal="center" vertical="center"/>
    </xf>
    <xf numFmtId="1" fontId="3" fillId="0" borderId="14" xfId="0" applyNumberFormat="1" applyFont="1" applyBorder="1" applyAlignment="1">
      <alignment horizontal="center" vertical="center"/>
    </xf>
    <xf numFmtId="1" fontId="3" fillId="0" borderId="0" xfId="0" applyNumberFormat="1" applyFont="1" applyAlignment="1">
      <alignment horizontal="center" vertical="center"/>
    </xf>
    <xf numFmtId="1" fontId="3" fillId="0" borderId="15" xfId="0" applyNumberFormat="1" applyFont="1" applyBorder="1" applyAlignment="1">
      <alignment horizontal="center" vertical="center"/>
    </xf>
    <xf numFmtId="1" fontId="3" fillId="0" borderId="16" xfId="0" applyNumberFormat="1" applyFont="1" applyBorder="1" applyAlignment="1">
      <alignment horizontal="center" vertical="center"/>
    </xf>
    <xf numFmtId="1" fontId="3" fillId="0" borderId="17" xfId="0" applyNumberFormat="1" applyFont="1" applyBorder="1" applyAlignment="1">
      <alignment horizontal="center" vertical="center"/>
    </xf>
    <xf numFmtId="168" fontId="3" fillId="3" borderId="14" xfId="3" applyNumberFormat="1" applyFont="1" applyFill="1" applyBorder="1" applyAlignment="1">
      <alignment vertical="center"/>
    </xf>
    <xf numFmtId="3" fontId="3" fillId="3" borderId="17" xfId="3" applyNumberFormat="1" applyFont="1" applyFill="1" applyBorder="1" applyAlignment="1">
      <alignment vertical="center"/>
    </xf>
    <xf numFmtId="3" fontId="3" fillId="3" borderId="18" xfId="3" applyNumberFormat="1" applyFont="1" applyFill="1" applyBorder="1" applyAlignment="1">
      <alignment vertical="center"/>
    </xf>
    <xf numFmtId="3" fontId="3" fillId="3" borderId="0" xfId="3" applyNumberFormat="1" applyFont="1" applyFill="1" applyAlignment="1">
      <alignment vertical="center"/>
    </xf>
    <xf numFmtId="3" fontId="3" fillId="3" borderId="3" xfId="3" applyNumberFormat="1" applyFont="1" applyFill="1" applyBorder="1" applyAlignment="1">
      <alignment vertical="center"/>
    </xf>
    <xf numFmtId="3" fontId="3" fillId="3" borderId="16" xfId="3" applyNumberFormat="1" applyFont="1" applyFill="1" applyBorder="1" applyAlignment="1">
      <alignment vertical="center"/>
    </xf>
    <xf numFmtId="0" fontId="28" fillId="0" borderId="0" xfId="3" applyFont="1"/>
    <xf numFmtId="3" fontId="28" fillId="0" borderId="0" xfId="3" applyNumberFormat="1" applyFont="1"/>
    <xf numFmtId="168" fontId="29" fillId="0" borderId="14" xfId="3" applyNumberFormat="1" applyFont="1" applyBorder="1" applyAlignment="1">
      <alignment vertical="center"/>
    </xf>
    <xf numFmtId="3" fontId="29" fillId="0" borderId="17" xfId="3" applyNumberFormat="1" applyFont="1" applyBorder="1" applyAlignment="1">
      <alignment vertical="center"/>
    </xf>
    <xf numFmtId="3" fontId="29" fillId="0" borderId="18" xfId="3" applyNumberFormat="1" applyFont="1" applyBorder="1" applyAlignment="1">
      <alignment vertical="center"/>
    </xf>
    <xf numFmtId="3" fontId="29" fillId="0" borderId="0" xfId="3" applyNumberFormat="1" applyFont="1" applyAlignment="1">
      <alignment vertical="center"/>
    </xf>
    <xf numFmtId="168" fontId="29" fillId="0" borderId="18" xfId="3" applyNumberFormat="1" applyFont="1" applyBorder="1" applyAlignment="1">
      <alignment vertical="center"/>
    </xf>
    <xf numFmtId="3" fontId="29" fillId="0" borderId="14" xfId="3" applyNumberFormat="1" applyFont="1" applyBorder="1" applyAlignment="1">
      <alignment vertical="center"/>
    </xf>
    <xf numFmtId="3" fontId="28" fillId="0" borderId="18" xfId="3" applyNumberFormat="1" applyFont="1" applyBorder="1"/>
    <xf numFmtId="168" fontId="12" fillId="15" borderId="18" xfId="3" applyNumberFormat="1" applyFont="1" applyFill="1" applyBorder="1" applyAlignment="1">
      <alignment vertical="center"/>
    </xf>
    <xf numFmtId="3" fontId="12" fillId="15" borderId="18" xfId="3" applyNumberFormat="1" applyFont="1" applyFill="1" applyBorder="1" applyAlignment="1">
      <alignment vertical="center"/>
    </xf>
    <xf numFmtId="3" fontId="12" fillId="15" borderId="17" xfId="3" applyNumberFormat="1" applyFont="1" applyFill="1" applyBorder="1" applyAlignment="1">
      <alignment vertical="center"/>
    </xf>
    <xf numFmtId="3" fontId="12" fillId="15" borderId="0" xfId="3" applyNumberFormat="1" applyFont="1" applyFill="1" applyAlignment="1">
      <alignment vertical="center"/>
    </xf>
    <xf numFmtId="168" fontId="9" fillId="0" borderId="19" xfId="3" applyNumberFormat="1" applyFont="1" applyBorder="1" applyAlignment="1">
      <alignment vertical="center"/>
    </xf>
    <xf numFmtId="3" fontId="9" fillId="0" borderId="19" xfId="3" applyNumberFormat="1" applyFont="1" applyBorder="1" applyAlignment="1">
      <alignment vertical="center"/>
    </xf>
    <xf numFmtId="3" fontId="9" fillId="0" borderId="20" xfId="3" applyNumberFormat="1" applyFont="1" applyBorder="1" applyAlignment="1">
      <alignment vertical="center"/>
    </xf>
    <xf numFmtId="0" fontId="30" fillId="8" borderId="0" xfId="0" applyFont="1" applyFill="1"/>
    <xf numFmtId="37" fontId="24" fillId="0" borderId="0" xfId="3" applyNumberFormat="1" applyFont="1"/>
    <xf numFmtId="0" fontId="31" fillId="16" borderId="0" xfId="0" applyFont="1" applyFill="1" applyAlignment="1">
      <alignment vertical="center"/>
    </xf>
    <xf numFmtId="0" fontId="5" fillId="0" borderId="0" xfId="0" applyFont="1"/>
    <xf numFmtId="3" fontId="7" fillId="5" borderId="21" xfId="0" applyNumberFormat="1" applyFont="1" applyFill="1" applyBorder="1" applyAlignment="1">
      <alignment horizontal="center" vertical="center" wrapText="1"/>
    </xf>
    <xf numFmtId="1" fontId="6" fillId="5" borderId="2" xfId="0" applyNumberFormat="1" applyFont="1" applyFill="1" applyBorder="1" applyAlignment="1">
      <alignment horizontal="center" vertical="center" wrapText="1"/>
    </xf>
    <xf numFmtId="165" fontId="6" fillId="5" borderId="22" xfId="0" applyNumberFormat="1" applyFont="1" applyFill="1" applyBorder="1" applyAlignment="1">
      <alignment vertical="center" wrapText="1"/>
    </xf>
    <xf numFmtId="165" fontId="6" fillId="5" borderId="23" xfId="0" applyNumberFormat="1" applyFont="1" applyFill="1" applyBorder="1" applyAlignment="1">
      <alignment horizontal="center" vertical="center" wrapText="1"/>
    </xf>
    <xf numFmtId="166" fontId="7" fillId="5" borderId="18" xfId="0" applyNumberFormat="1" applyFont="1" applyFill="1" applyBorder="1" applyAlignment="1">
      <alignment horizontal="right" vertical="center" wrapText="1"/>
    </xf>
    <xf numFmtId="4" fontId="7" fillId="5" borderId="3" xfId="0" applyNumberFormat="1" applyFont="1" applyFill="1" applyBorder="1" applyAlignment="1">
      <alignment horizontal="right" vertical="center" wrapText="1"/>
    </xf>
    <xf numFmtId="0" fontId="5" fillId="0" borderId="0" xfId="0" applyFont="1" applyAlignment="1">
      <alignment vertical="center"/>
    </xf>
    <xf numFmtId="0" fontId="5" fillId="0" borderId="4" xfId="0" applyFont="1" applyBorder="1"/>
    <xf numFmtId="3" fontId="9" fillId="0" borderId="4" xfId="0" applyNumberFormat="1" applyFont="1" applyBorder="1" applyAlignment="1">
      <alignment vertical="center" wrapText="1"/>
    </xf>
    <xf numFmtId="0" fontId="9" fillId="0" borderId="4" xfId="0" applyFont="1" applyBorder="1" applyAlignment="1">
      <alignment horizontal="center" vertical="top" wrapText="1"/>
    </xf>
    <xf numFmtId="165" fontId="9" fillId="0" borderId="4" xfId="2" applyNumberFormat="1" applyFont="1" applyFill="1" applyBorder="1" applyAlignment="1">
      <alignment horizontal="right"/>
    </xf>
    <xf numFmtId="165" fontId="5" fillId="0" borderId="4" xfId="0" applyNumberFormat="1" applyFont="1" applyBorder="1"/>
    <xf numFmtId="165" fontId="5" fillId="0" borderId="4" xfId="2" applyNumberFormat="1" applyFont="1" applyFill="1" applyBorder="1" applyAlignment="1">
      <alignment horizontal="center"/>
    </xf>
    <xf numFmtId="4" fontId="5" fillId="0" borderId="4" xfId="0" applyNumberFormat="1" applyFont="1" applyBorder="1" applyAlignment="1">
      <alignment horizontal="right" vertical="center"/>
    </xf>
    <xf numFmtId="165" fontId="5" fillId="0" borderId="4" xfId="0" applyNumberFormat="1" applyFont="1" applyBorder="1" applyAlignment="1">
      <alignment horizontal="right" vertical="center"/>
    </xf>
    <xf numFmtId="4" fontId="5" fillId="0" borderId="4" xfId="0" applyNumberFormat="1" applyFont="1" applyBorder="1" applyAlignment="1">
      <alignment horizontal="right" vertical="center" wrapText="1"/>
    </xf>
    <xf numFmtId="4" fontId="32" fillId="0" borderId="4" xfId="0" applyNumberFormat="1" applyFont="1" applyBorder="1"/>
    <xf numFmtId="4" fontId="5" fillId="0" borderId="4" xfId="0" applyNumberFormat="1" applyFont="1" applyBorder="1" applyAlignment="1">
      <alignment horizontal="right"/>
    </xf>
    <xf numFmtId="0" fontId="8" fillId="0" borderId="4" xfId="0" applyFont="1" applyBorder="1" applyAlignment="1">
      <alignment horizontal="left" vertical="top" wrapText="1" indent="2"/>
    </xf>
    <xf numFmtId="0" fontId="8" fillId="0" borderId="4" xfId="0" applyFont="1" applyBorder="1" applyAlignment="1">
      <alignment horizontal="center" vertical="top" wrapText="1"/>
    </xf>
    <xf numFmtId="0" fontId="5" fillId="0" borderId="4" xfId="0" applyFont="1" applyBorder="1" applyAlignment="1">
      <alignment horizontal="left" vertical="top" wrapText="1" indent="2"/>
    </xf>
    <xf numFmtId="0" fontId="5" fillId="0" borderId="4" xfId="0" applyFont="1" applyBorder="1" applyAlignment="1">
      <alignment horizontal="center" vertical="top" wrapText="1"/>
    </xf>
    <xf numFmtId="165" fontId="9" fillId="0" borderId="4" xfId="0" applyNumberFormat="1" applyFont="1" applyBorder="1" applyAlignment="1">
      <alignment vertical="center" wrapText="1"/>
    </xf>
    <xf numFmtId="4" fontId="0" fillId="0" borderId="4" xfId="0" applyNumberFormat="1" applyBorder="1"/>
    <xf numFmtId="49" fontId="8" fillId="0" borderId="4" xfId="0" applyNumberFormat="1" applyFont="1" applyBorder="1" applyAlignment="1">
      <alignment horizontal="left" vertical="top" wrapText="1" indent="2"/>
    </xf>
    <xf numFmtId="49" fontId="8" fillId="0" borderId="4" xfId="0" applyNumberFormat="1" applyFont="1" applyBorder="1" applyAlignment="1">
      <alignment horizontal="center" vertical="top" wrapText="1"/>
    </xf>
    <xf numFmtId="0" fontId="5" fillId="0" borderId="24" xfId="0" applyFont="1" applyBorder="1"/>
    <xf numFmtId="0" fontId="5" fillId="0" borderId="24" xfId="0" applyFont="1" applyBorder="1" applyAlignment="1">
      <alignment vertical="top"/>
    </xf>
    <xf numFmtId="0" fontId="5" fillId="0" borderId="24" xfId="0" applyFont="1" applyBorder="1" applyAlignment="1">
      <alignment horizontal="center"/>
    </xf>
    <xf numFmtId="165" fontId="5" fillId="0" borderId="24" xfId="0" applyNumberFormat="1" applyFont="1" applyBorder="1"/>
    <xf numFmtId="165" fontId="5" fillId="0" borderId="24" xfId="0" applyNumberFormat="1" applyFont="1" applyBorder="1" applyAlignment="1">
      <alignment horizontal="center"/>
    </xf>
    <xf numFmtId="166" fontId="5" fillId="0" borderId="0" xfId="0" applyNumberFormat="1" applyFont="1"/>
    <xf numFmtId="0" fontId="5" fillId="0" borderId="0" xfId="0" applyFont="1" applyAlignment="1">
      <alignment vertical="top"/>
    </xf>
    <xf numFmtId="0" fontId="5" fillId="0" borderId="0" xfId="0" applyFont="1" applyAlignment="1">
      <alignment horizontal="center"/>
    </xf>
    <xf numFmtId="165" fontId="5" fillId="0" borderId="0" xfId="0" applyNumberFormat="1" applyFont="1"/>
    <xf numFmtId="165" fontId="5" fillId="0" borderId="0" xfId="0" applyNumberFormat="1" applyFont="1" applyAlignment="1">
      <alignment horizontal="center"/>
    </xf>
    <xf numFmtId="165" fontId="33" fillId="17" borderId="0" xfId="0" applyNumberFormat="1" applyFont="1" applyFill="1"/>
    <xf numFmtId="166" fontId="34" fillId="17" borderId="0" xfId="0" applyNumberFormat="1" applyFont="1" applyFill="1"/>
    <xf numFmtId="165" fontId="34" fillId="17" borderId="0" xfId="0" applyNumberFormat="1" applyFont="1" applyFill="1"/>
    <xf numFmtId="0" fontId="5" fillId="17" borderId="0" xfId="0" applyFont="1" applyFill="1"/>
    <xf numFmtId="4" fontId="33" fillId="17" borderId="0" xfId="0" applyNumberFormat="1" applyFont="1" applyFill="1"/>
    <xf numFmtId="4" fontId="5" fillId="0" borderId="0" xfId="0" applyNumberFormat="1" applyFont="1"/>
    <xf numFmtId="2" fontId="5" fillId="0" borderId="0" xfId="0" applyNumberFormat="1" applyFont="1"/>
    <xf numFmtId="0" fontId="37" fillId="11" borderId="10" xfId="0" applyFont="1" applyFill="1" applyBorder="1" applyAlignment="1">
      <alignment vertical="center"/>
    </xf>
    <xf numFmtId="49" fontId="37" fillId="11" borderId="10" xfId="0" applyNumberFormat="1" applyFont="1" applyFill="1" applyBorder="1" applyAlignment="1">
      <alignment vertical="center"/>
    </xf>
    <xf numFmtId="0" fontId="37" fillId="16" borderId="10" xfId="0" applyFont="1" applyFill="1" applyBorder="1" applyAlignment="1">
      <alignment vertical="center"/>
    </xf>
    <xf numFmtId="0" fontId="37" fillId="18" borderId="10" xfId="0" applyFont="1" applyFill="1" applyBorder="1" applyAlignment="1">
      <alignment vertical="center"/>
    </xf>
    <xf numFmtId="0" fontId="37" fillId="19" borderId="10" xfId="0" applyFont="1" applyFill="1" applyBorder="1" applyAlignment="1">
      <alignment vertical="center"/>
    </xf>
    <xf numFmtId="0" fontId="37" fillId="20" borderId="10" xfId="0" applyFont="1" applyFill="1" applyBorder="1" applyAlignment="1">
      <alignment vertical="center"/>
    </xf>
    <xf numFmtId="0" fontId="37" fillId="21" borderId="10" xfId="0" applyFont="1" applyFill="1" applyBorder="1" applyAlignment="1">
      <alignment vertical="center"/>
    </xf>
    <xf numFmtId="0" fontId="37" fillId="11" borderId="10" xfId="0" applyFont="1" applyFill="1" applyBorder="1" applyAlignment="1">
      <alignment horizontal="center" vertical="center"/>
    </xf>
    <xf numFmtId="0" fontId="37" fillId="22" borderId="10" xfId="0" applyFont="1" applyFill="1" applyBorder="1" applyAlignment="1">
      <alignment vertical="center"/>
    </xf>
    <xf numFmtId="0" fontId="37" fillId="23" borderId="10" xfId="0" applyFont="1" applyFill="1" applyBorder="1" applyAlignment="1">
      <alignment horizontal="center" vertical="center" wrapText="1"/>
    </xf>
    <xf numFmtId="0" fontId="37" fillId="20" borderId="0" xfId="0" applyFont="1" applyFill="1" applyAlignment="1">
      <alignment vertical="center" wrapText="1"/>
    </xf>
    <xf numFmtId="0" fontId="37" fillId="24" borderId="10" xfId="0" applyFont="1" applyFill="1" applyBorder="1" applyAlignment="1">
      <alignment horizontal="center" vertical="center" wrapText="1"/>
    </xf>
    <xf numFmtId="0" fontId="37" fillId="25" borderId="10" xfId="0" applyFont="1" applyFill="1" applyBorder="1" applyAlignment="1">
      <alignment horizontal="center" vertical="center" wrapText="1"/>
    </xf>
    <xf numFmtId="0" fontId="38" fillId="11" borderId="10" xfId="0" applyFont="1" applyFill="1" applyBorder="1" applyAlignment="1">
      <alignment vertical="center" wrapText="1"/>
    </xf>
    <xf numFmtId="0" fontId="38" fillId="22" borderId="10" xfId="0" applyFont="1" applyFill="1" applyBorder="1" applyAlignment="1">
      <alignment vertical="center" wrapText="1"/>
    </xf>
    <xf numFmtId="0" fontId="37" fillId="0" borderId="0" xfId="0" applyFont="1" applyAlignment="1">
      <alignment vertical="center"/>
    </xf>
    <xf numFmtId="0" fontId="37" fillId="25" borderId="10" xfId="0" applyFont="1" applyFill="1" applyBorder="1" applyAlignment="1">
      <alignment vertical="center" wrapText="1"/>
    </xf>
    <xf numFmtId="0" fontId="4" fillId="25" borderId="10" xfId="0" applyFont="1" applyFill="1" applyBorder="1" applyAlignment="1">
      <alignment horizontal="center" vertical="center" wrapText="1"/>
    </xf>
    <xf numFmtId="0" fontId="37" fillId="0" borderId="0" xfId="0" applyFont="1"/>
    <xf numFmtId="0" fontId="39" fillId="0" borderId="0" xfId="0" applyFont="1"/>
    <xf numFmtId="49" fontId="39" fillId="0" borderId="0" xfId="0" quotePrefix="1" applyNumberFormat="1" applyFont="1"/>
    <xf numFmtId="172" fontId="39" fillId="0" borderId="0" xfId="0" applyNumberFormat="1" applyFont="1"/>
    <xf numFmtId="49" fontId="39" fillId="0" borderId="0" xfId="0" applyNumberFormat="1" applyFont="1"/>
    <xf numFmtId="0" fontId="40" fillId="0" borderId="0" xfId="0" applyFont="1"/>
    <xf numFmtId="0" fontId="19" fillId="0" borderId="10" xfId="0" applyFont="1" applyBorder="1" applyAlignment="1">
      <alignment horizontal="center" vertical="center" wrapText="1"/>
    </xf>
    <xf numFmtId="171" fontId="19" fillId="0" borderId="10" xfId="2" applyNumberFormat="1" applyFont="1" applyBorder="1" applyAlignment="1">
      <alignment horizontal="center" vertical="center" wrapText="1"/>
    </xf>
    <xf numFmtId="0" fontId="39" fillId="0" borderId="0" xfId="0" applyFont="1" applyAlignment="1">
      <alignment wrapText="1"/>
    </xf>
    <xf numFmtId="43" fontId="19" fillId="0" borderId="10" xfId="1" applyFont="1" applyBorder="1" applyAlignment="1">
      <alignment horizontal="center" vertical="center" wrapText="1"/>
    </xf>
    <xf numFmtId="43" fontId="19" fillId="0" borderId="10" xfId="1" applyFont="1" applyBorder="1" applyAlignment="1">
      <alignment vertical="center" wrapText="1"/>
    </xf>
    <xf numFmtId="0" fontId="39" fillId="8" borderId="0" xfId="0" applyFont="1" applyFill="1" applyAlignment="1">
      <alignment wrapText="1"/>
    </xf>
    <xf numFmtId="0" fontId="39" fillId="2" borderId="10" xfId="0" applyFont="1" applyFill="1" applyBorder="1" applyAlignment="1">
      <alignment horizontal="center" vertical="center" wrapText="1"/>
    </xf>
    <xf numFmtId="164" fontId="39" fillId="2" borderId="10" xfId="1" applyNumberFormat="1" applyFont="1" applyFill="1" applyBorder="1" applyAlignment="1">
      <alignment horizontal="center" vertical="center" wrapText="1"/>
    </xf>
    <xf numFmtId="43" fontId="39" fillId="2" borderId="10" xfId="1" applyFont="1" applyFill="1" applyBorder="1" applyAlignment="1">
      <alignment horizontal="center" vertical="center" wrapText="1"/>
    </xf>
    <xf numFmtId="2" fontId="39" fillId="2" borderId="10" xfId="0" applyNumberFormat="1" applyFont="1" applyFill="1" applyBorder="1" applyAlignment="1">
      <alignment horizontal="center" vertical="center" wrapText="1"/>
    </xf>
    <xf numFmtId="10" fontId="39" fillId="2" borderId="10" xfId="2" applyNumberFormat="1" applyFont="1" applyFill="1" applyBorder="1" applyAlignment="1">
      <alignment horizontal="center" vertical="center" wrapText="1"/>
    </xf>
    <xf numFmtId="49" fontId="39" fillId="2" borderId="10" xfId="1" applyNumberFormat="1" applyFont="1" applyFill="1" applyBorder="1" applyAlignment="1">
      <alignment horizontal="center" vertical="center" wrapText="1"/>
    </xf>
    <xf numFmtId="171" fontId="39" fillId="2" borderId="10" xfId="2" applyNumberFormat="1" applyFont="1" applyFill="1" applyBorder="1" applyAlignment="1">
      <alignment horizontal="center" vertical="center" wrapText="1"/>
    </xf>
    <xf numFmtId="43" fontId="39" fillId="2" borderId="10" xfId="1" applyFont="1" applyFill="1" applyBorder="1" applyAlignment="1">
      <alignment vertical="center" wrapText="1"/>
    </xf>
    <xf numFmtId="171" fontId="39" fillId="2" borderId="10" xfId="2" applyNumberFormat="1" applyFont="1" applyFill="1" applyBorder="1" applyAlignment="1">
      <alignment vertical="center" wrapText="1"/>
    </xf>
    <xf numFmtId="0" fontId="39" fillId="12" borderId="10" xfId="0" applyFont="1" applyFill="1" applyBorder="1" applyAlignment="1">
      <alignment horizontal="center" vertical="center" wrapText="1"/>
    </xf>
    <xf numFmtId="164" fontId="39" fillId="12" borderId="10" xfId="1" applyNumberFormat="1" applyFont="1" applyFill="1" applyBorder="1" applyAlignment="1">
      <alignment horizontal="center" vertical="center" wrapText="1"/>
    </xf>
    <xf numFmtId="43" fontId="39" fillId="12" borderId="10" xfId="1" applyFont="1" applyFill="1" applyBorder="1" applyAlignment="1">
      <alignment horizontal="center" vertical="center" wrapText="1"/>
    </xf>
    <xf numFmtId="2" fontId="39" fillId="12" borderId="10" xfId="0" applyNumberFormat="1" applyFont="1" applyFill="1" applyBorder="1" applyAlignment="1">
      <alignment horizontal="center" vertical="center" wrapText="1"/>
    </xf>
    <xf numFmtId="10" fontId="39" fillId="12" borderId="10" xfId="2" applyNumberFormat="1" applyFont="1" applyFill="1" applyBorder="1" applyAlignment="1">
      <alignment horizontal="center" vertical="center" wrapText="1"/>
    </xf>
    <xf numFmtId="49" fontId="39" fillId="12" borderId="10" xfId="1" applyNumberFormat="1" applyFont="1" applyFill="1" applyBorder="1" applyAlignment="1">
      <alignment horizontal="center" vertical="center" wrapText="1"/>
    </xf>
    <xf numFmtId="171" fontId="39" fillId="12" borderId="10" xfId="2" applyNumberFormat="1" applyFont="1" applyFill="1" applyBorder="1" applyAlignment="1">
      <alignment horizontal="center" vertical="center" wrapText="1"/>
    </xf>
    <xf numFmtId="43" fontId="39" fillId="12" borderId="10" xfId="1" applyFont="1" applyFill="1" applyBorder="1" applyAlignment="1">
      <alignment vertical="center" wrapText="1"/>
    </xf>
    <xf numFmtId="171" fontId="39" fillId="12" borderId="10" xfId="2" applyNumberFormat="1" applyFont="1" applyFill="1" applyBorder="1" applyAlignment="1">
      <alignment vertical="center" wrapText="1"/>
    </xf>
    <xf numFmtId="43" fontId="39" fillId="12" borderId="10" xfId="1" applyFont="1" applyFill="1" applyBorder="1" applyAlignment="1">
      <alignment wrapText="1"/>
    </xf>
    <xf numFmtId="0" fontId="39" fillId="13" borderId="10" xfId="0" applyFont="1" applyFill="1" applyBorder="1" applyAlignment="1">
      <alignment horizontal="center" vertical="center" wrapText="1"/>
    </xf>
    <xf numFmtId="164" fontId="39" fillId="13" borderId="10" xfId="1" applyNumberFormat="1" applyFont="1" applyFill="1" applyBorder="1" applyAlignment="1">
      <alignment horizontal="center" vertical="center" wrapText="1"/>
    </xf>
    <xf numFmtId="43" fontId="39" fillId="13" borderId="10" xfId="1" applyFont="1" applyFill="1" applyBorder="1" applyAlignment="1">
      <alignment horizontal="center" vertical="center" wrapText="1"/>
    </xf>
    <xf numFmtId="2" fontId="39" fillId="13" borderId="10" xfId="0" applyNumberFormat="1" applyFont="1" applyFill="1" applyBorder="1" applyAlignment="1">
      <alignment horizontal="center" vertical="center" wrapText="1"/>
    </xf>
    <xf numFmtId="10" fontId="39" fillId="13" borderId="10" xfId="2" applyNumberFormat="1" applyFont="1" applyFill="1" applyBorder="1" applyAlignment="1">
      <alignment horizontal="center" vertical="center" wrapText="1"/>
    </xf>
    <xf numFmtId="49" fontId="39" fillId="13" borderId="10" xfId="1" applyNumberFormat="1" applyFont="1" applyFill="1" applyBorder="1" applyAlignment="1">
      <alignment horizontal="center" vertical="center" wrapText="1"/>
    </xf>
    <xf numFmtId="171" fontId="39" fillId="13" borderId="10" xfId="2" applyNumberFormat="1" applyFont="1" applyFill="1" applyBorder="1" applyAlignment="1">
      <alignment horizontal="center" vertical="center" wrapText="1"/>
    </xf>
    <xf numFmtId="43" fontId="39" fillId="13" borderId="10" xfId="1" applyFont="1" applyFill="1" applyBorder="1" applyAlignment="1">
      <alignment vertical="center" wrapText="1"/>
    </xf>
    <xf numFmtId="171" fontId="39" fillId="13" borderId="10" xfId="2" applyNumberFormat="1" applyFont="1" applyFill="1" applyBorder="1" applyAlignment="1">
      <alignment vertical="center" wrapText="1"/>
    </xf>
    <xf numFmtId="43" fontId="39" fillId="13" borderId="10" xfId="1" applyFont="1" applyFill="1" applyBorder="1" applyAlignment="1">
      <alignment wrapText="1"/>
    </xf>
    <xf numFmtId="0" fontId="39" fillId="14" borderId="10" xfId="0" applyFont="1" applyFill="1" applyBorder="1" applyAlignment="1">
      <alignment horizontal="center" vertical="center" wrapText="1"/>
    </xf>
    <xf numFmtId="164" fontId="39" fillId="14" borderId="10" xfId="1" applyNumberFormat="1" applyFont="1" applyFill="1" applyBorder="1" applyAlignment="1">
      <alignment horizontal="center" vertical="center" wrapText="1"/>
    </xf>
    <xf numFmtId="43" fontId="39" fillId="14" borderId="10" xfId="1" applyFont="1" applyFill="1" applyBorder="1" applyAlignment="1">
      <alignment horizontal="center" vertical="center" wrapText="1"/>
    </xf>
    <xf numFmtId="2" fontId="39" fillId="14" borderId="10" xfId="0" applyNumberFormat="1" applyFont="1" applyFill="1" applyBorder="1" applyAlignment="1">
      <alignment horizontal="center" vertical="center" wrapText="1"/>
    </xf>
    <xf numFmtId="10" fontId="39" fillId="14" borderId="10" xfId="2" applyNumberFormat="1" applyFont="1" applyFill="1" applyBorder="1" applyAlignment="1">
      <alignment horizontal="center" vertical="center" wrapText="1"/>
    </xf>
    <xf numFmtId="49" fontId="39" fillId="14" borderId="10" xfId="1" applyNumberFormat="1" applyFont="1" applyFill="1" applyBorder="1" applyAlignment="1">
      <alignment horizontal="center" vertical="center" wrapText="1"/>
    </xf>
    <xf numFmtId="171" fontId="39" fillId="14" borderId="10" xfId="2" applyNumberFormat="1" applyFont="1" applyFill="1" applyBorder="1" applyAlignment="1">
      <alignment horizontal="center" vertical="center" wrapText="1"/>
    </xf>
    <xf numFmtId="43" fontId="39" fillId="14" borderId="10" xfId="1" applyFont="1" applyFill="1" applyBorder="1" applyAlignment="1">
      <alignment vertical="center" wrapText="1"/>
    </xf>
    <xf numFmtId="164" fontId="39" fillId="8" borderId="0" xfId="0" applyNumberFormat="1" applyFont="1" applyFill="1" applyAlignment="1">
      <alignment wrapText="1"/>
    </xf>
    <xf numFmtId="49" fontId="39" fillId="8" borderId="0" xfId="0" applyNumberFormat="1" applyFont="1" applyFill="1" applyAlignment="1">
      <alignment wrapText="1"/>
    </xf>
    <xf numFmtId="171" fontId="39" fillId="8" borderId="0" xfId="2" applyNumberFormat="1" applyFont="1" applyFill="1" applyAlignment="1">
      <alignment wrapText="1"/>
    </xf>
    <xf numFmtId="43" fontId="39" fillId="8" borderId="0" xfId="1" applyFont="1" applyFill="1" applyAlignment="1">
      <alignment wrapText="1"/>
    </xf>
    <xf numFmtId="164" fontId="39" fillId="0" borderId="0" xfId="0" applyNumberFormat="1" applyFont="1" applyAlignment="1">
      <alignment wrapText="1"/>
    </xf>
    <xf numFmtId="49" fontId="39" fillId="0" borderId="0" xfId="0" applyNumberFormat="1" applyFont="1" applyAlignment="1">
      <alignment wrapText="1"/>
    </xf>
    <xf numFmtId="171" fontId="39" fillId="0" borderId="0" xfId="2" applyNumberFormat="1" applyFont="1" applyAlignment="1">
      <alignment wrapText="1"/>
    </xf>
    <xf numFmtId="43" fontId="39" fillId="0" borderId="0" xfId="1" applyFont="1" applyAlignment="1">
      <alignment wrapText="1"/>
    </xf>
    <xf numFmtId="171" fontId="39" fillId="14" borderId="10" xfId="1" applyNumberFormat="1" applyFont="1" applyFill="1" applyBorder="1" applyAlignment="1">
      <alignment vertical="center" wrapText="1"/>
    </xf>
    <xf numFmtId="0" fontId="39" fillId="14" borderId="0" xfId="0" applyFont="1" applyFill="1" applyAlignment="1">
      <alignment wrapText="1"/>
    </xf>
    <xf numFmtId="0" fontId="39" fillId="26" borderId="10" xfId="0" applyFont="1" applyFill="1" applyBorder="1" applyAlignment="1">
      <alignment horizontal="center" vertical="center" wrapText="1"/>
    </xf>
    <xf numFmtId="164" fontId="39" fillId="26" borderId="10" xfId="1" applyNumberFormat="1" applyFont="1" applyFill="1" applyBorder="1" applyAlignment="1">
      <alignment horizontal="center" vertical="center" wrapText="1"/>
    </xf>
    <xf numFmtId="43" fontId="39" fillId="26" borderId="10" xfId="1" applyFont="1" applyFill="1" applyBorder="1" applyAlignment="1">
      <alignment horizontal="center" vertical="center" wrapText="1"/>
    </xf>
    <xf numFmtId="2" fontId="39" fillId="26" borderId="10" xfId="0" applyNumberFormat="1" applyFont="1" applyFill="1" applyBorder="1" applyAlignment="1">
      <alignment horizontal="center" vertical="center" wrapText="1"/>
    </xf>
    <xf numFmtId="10" fontId="39" fillId="26" borderId="10" xfId="2" applyNumberFormat="1" applyFont="1" applyFill="1" applyBorder="1" applyAlignment="1">
      <alignment horizontal="center" vertical="center" wrapText="1"/>
    </xf>
    <xf numFmtId="49" fontId="39" fillId="26" borderId="10" xfId="1" applyNumberFormat="1" applyFont="1" applyFill="1" applyBorder="1" applyAlignment="1">
      <alignment horizontal="center" vertical="center" wrapText="1"/>
    </xf>
    <xf numFmtId="171" fontId="39" fillId="26" borderId="10" xfId="2" applyNumberFormat="1" applyFont="1" applyFill="1" applyBorder="1" applyAlignment="1">
      <alignment horizontal="center" vertical="center" wrapText="1"/>
    </xf>
    <xf numFmtId="43" fontId="39" fillId="26" borderId="10" xfId="1" applyFont="1" applyFill="1" applyBorder="1" applyAlignment="1">
      <alignment vertical="center" wrapText="1"/>
    </xf>
    <xf numFmtId="171" fontId="39" fillId="26" borderId="10" xfId="1" applyNumberFormat="1" applyFont="1" applyFill="1" applyBorder="1" applyAlignment="1">
      <alignment vertical="center" wrapText="1"/>
    </xf>
    <xf numFmtId="0" fontId="39" fillId="26" borderId="0" xfId="0" applyFont="1" applyFill="1" applyAlignment="1">
      <alignment wrapText="1"/>
    </xf>
    <xf numFmtId="171" fontId="39" fillId="26" borderId="10" xfId="2" applyNumberFormat="1" applyFont="1" applyFill="1" applyBorder="1" applyAlignment="1">
      <alignment vertical="center" wrapText="1"/>
    </xf>
    <xf numFmtId="0" fontId="39" fillId="2" borderId="0" xfId="0" applyFont="1" applyFill="1" applyAlignment="1">
      <alignment wrapText="1"/>
    </xf>
    <xf numFmtId="0" fontId="39" fillId="12" borderId="0" xfId="0" applyFont="1" applyFill="1" applyAlignment="1">
      <alignment wrapText="1"/>
    </xf>
    <xf numFmtId="0" fontId="39" fillId="13" borderId="0" xfId="0" applyFont="1" applyFill="1" applyAlignment="1">
      <alignment wrapText="1"/>
    </xf>
    <xf numFmtId="49" fontId="39" fillId="13" borderId="10" xfId="1" applyNumberFormat="1" applyFont="1" applyFill="1" applyBorder="1" applyAlignment="1">
      <alignment vertical="center" wrapText="1"/>
    </xf>
    <xf numFmtId="0" fontId="39" fillId="25" borderId="10" xfId="0" applyFont="1" applyFill="1" applyBorder="1" applyAlignment="1">
      <alignment horizontal="center" vertical="center" wrapText="1"/>
    </xf>
    <xf numFmtId="164" fontId="39" fillId="25" borderId="10" xfId="1" applyNumberFormat="1" applyFont="1" applyFill="1" applyBorder="1" applyAlignment="1">
      <alignment horizontal="center" vertical="center" wrapText="1"/>
    </xf>
    <xf numFmtId="43" fontId="39" fillId="25" borderId="10" xfId="1" applyFont="1" applyFill="1" applyBorder="1" applyAlignment="1">
      <alignment horizontal="center" vertical="center" wrapText="1"/>
    </xf>
    <xf numFmtId="2" fontId="39" fillId="25" borderId="10" xfId="0" applyNumberFormat="1" applyFont="1" applyFill="1" applyBorder="1" applyAlignment="1">
      <alignment horizontal="center" vertical="center" wrapText="1"/>
    </xf>
    <xf numFmtId="10" fontId="39" fillId="25" borderId="10" xfId="2" applyNumberFormat="1" applyFont="1" applyFill="1" applyBorder="1" applyAlignment="1">
      <alignment horizontal="center" vertical="center" wrapText="1"/>
    </xf>
    <xf numFmtId="49" fontId="39" fillId="25" borderId="10" xfId="1" applyNumberFormat="1" applyFont="1" applyFill="1" applyBorder="1" applyAlignment="1">
      <alignment horizontal="center" vertical="center" wrapText="1"/>
    </xf>
    <xf numFmtId="171" fontId="39" fillId="25" borderId="10" xfId="2" applyNumberFormat="1" applyFont="1" applyFill="1" applyBorder="1" applyAlignment="1">
      <alignment horizontal="center" vertical="center" wrapText="1"/>
    </xf>
    <xf numFmtId="43" fontId="39" fillId="25" borderId="10" xfId="1" applyFont="1" applyFill="1" applyBorder="1" applyAlignment="1">
      <alignment vertical="center" wrapText="1"/>
    </xf>
    <xf numFmtId="171" fontId="39" fillId="25" borderId="10" xfId="2" applyNumberFormat="1" applyFont="1" applyFill="1" applyBorder="1" applyAlignment="1">
      <alignment vertical="center" wrapText="1"/>
    </xf>
    <xf numFmtId="49" fontId="39" fillId="25" borderId="10" xfId="1" applyNumberFormat="1" applyFont="1" applyFill="1" applyBorder="1" applyAlignment="1">
      <alignment vertical="center" wrapText="1"/>
    </xf>
    <xf numFmtId="43" fontId="39" fillId="25" borderId="10" xfId="1" applyFont="1" applyFill="1" applyBorder="1" applyAlignment="1">
      <alignment wrapText="1"/>
    </xf>
    <xf numFmtId="0" fontId="39" fillId="25" borderId="0" xfId="0" applyFont="1" applyFill="1" applyAlignment="1">
      <alignment wrapText="1"/>
    </xf>
    <xf numFmtId="0" fontId="39" fillId="27" borderId="10" xfId="0" applyFont="1" applyFill="1" applyBorder="1" applyAlignment="1">
      <alignment horizontal="center" vertical="center" wrapText="1"/>
    </xf>
    <xf numFmtId="164" fontId="39" fillId="27" borderId="10" xfId="1" applyNumberFormat="1" applyFont="1" applyFill="1" applyBorder="1" applyAlignment="1">
      <alignment horizontal="center" vertical="center" wrapText="1"/>
    </xf>
    <xf numFmtId="43" fontId="39" fillId="27" borderId="10" xfId="1" applyFont="1" applyFill="1" applyBorder="1" applyAlignment="1">
      <alignment horizontal="center" vertical="center" wrapText="1"/>
    </xf>
    <xf numFmtId="2" fontId="39" fillId="27" borderId="10" xfId="0" applyNumberFormat="1" applyFont="1" applyFill="1" applyBorder="1" applyAlignment="1">
      <alignment horizontal="center" vertical="center" wrapText="1"/>
    </xf>
    <xf numFmtId="10" fontId="39" fillId="27" borderId="10" xfId="2" applyNumberFormat="1" applyFont="1" applyFill="1" applyBorder="1" applyAlignment="1">
      <alignment horizontal="center" vertical="center" wrapText="1"/>
    </xf>
    <xf numFmtId="49" fontId="39" fillId="27" borderId="10" xfId="1" applyNumberFormat="1" applyFont="1" applyFill="1" applyBorder="1" applyAlignment="1">
      <alignment horizontal="center" vertical="center" wrapText="1"/>
    </xf>
    <xf numFmtId="171" fontId="39" fillId="27" borderId="10" xfId="2" applyNumberFormat="1" applyFont="1" applyFill="1" applyBorder="1" applyAlignment="1">
      <alignment horizontal="center" vertical="center" wrapText="1"/>
    </xf>
    <xf numFmtId="43" fontId="39" fillId="27" borderId="10" xfId="1" applyFont="1" applyFill="1" applyBorder="1" applyAlignment="1">
      <alignment vertical="center" wrapText="1"/>
    </xf>
    <xf numFmtId="171" fontId="39" fillId="27" borderId="10" xfId="2" applyNumberFormat="1" applyFont="1" applyFill="1" applyBorder="1" applyAlignment="1">
      <alignment vertical="center" wrapText="1"/>
    </xf>
    <xf numFmtId="49" fontId="39" fillId="27" borderId="10" xfId="1" applyNumberFormat="1" applyFont="1" applyFill="1" applyBorder="1" applyAlignment="1">
      <alignment vertical="center" wrapText="1"/>
    </xf>
    <xf numFmtId="43" fontId="39" fillId="27" borderId="10" xfId="1" applyFont="1" applyFill="1" applyBorder="1" applyAlignment="1">
      <alignment wrapText="1"/>
    </xf>
    <xf numFmtId="0" fontId="39" fillId="27" borderId="0" xfId="0" applyFont="1" applyFill="1" applyAlignment="1">
      <alignment wrapText="1"/>
    </xf>
    <xf numFmtId="0" fontId="39" fillId="28" borderId="10" xfId="0" applyFont="1" applyFill="1" applyBorder="1" applyAlignment="1">
      <alignment horizontal="center" vertical="center" wrapText="1"/>
    </xf>
    <xf numFmtId="164" fontId="39" fillId="28" borderId="10" xfId="1" applyNumberFormat="1" applyFont="1" applyFill="1" applyBorder="1" applyAlignment="1">
      <alignment horizontal="center" vertical="center" wrapText="1"/>
    </xf>
    <xf numFmtId="43" fontId="39" fillId="28" borderId="10" xfId="1" applyFont="1" applyFill="1" applyBorder="1" applyAlignment="1">
      <alignment horizontal="center" vertical="center" wrapText="1"/>
    </xf>
    <xf numFmtId="2" fontId="39" fillId="28" borderId="10" xfId="0" applyNumberFormat="1" applyFont="1" applyFill="1" applyBorder="1" applyAlignment="1">
      <alignment horizontal="center" vertical="center" wrapText="1"/>
    </xf>
    <xf numFmtId="10" fontId="39" fillId="28" borderId="10" xfId="2" applyNumberFormat="1" applyFont="1" applyFill="1" applyBorder="1" applyAlignment="1">
      <alignment horizontal="center" vertical="center" wrapText="1"/>
    </xf>
    <xf numFmtId="49" fontId="39" fillId="28" borderId="10" xfId="1" applyNumberFormat="1" applyFont="1" applyFill="1" applyBorder="1" applyAlignment="1">
      <alignment horizontal="center" vertical="center" wrapText="1"/>
    </xf>
    <xf numFmtId="171" fontId="39" fillId="28" borderId="10" xfId="2" applyNumberFormat="1" applyFont="1" applyFill="1" applyBorder="1" applyAlignment="1">
      <alignment horizontal="center" vertical="center" wrapText="1"/>
    </xf>
    <xf numFmtId="43" fontId="39" fillId="28" borderId="10" xfId="1" applyFont="1" applyFill="1" applyBorder="1" applyAlignment="1">
      <alignment vertical="center" wrapText="1"/>
    </xf>
    <xf numFmtId="0" fontId="39" fillId="28" borderId="0" xfId="0" applyFont="1" applyFill="1" applyAlignment="1">
      <alignment wrapText="1"/>
    </xf>
    <xf numFmtId="171" fontId="39" fillId="28" borderId="10" xfId="2" applyNumberFormat="1" applyFont="1" applyFill="1" applyBorder="1" applyAlignment="1">
      <alignment vertical="center" wrapText="1"/>
    </xf>
    <xf numFmtId="43" fontId="39" fillId="28" borderId="10" xfId="1" applyFont="1" applyFill="1" applyBorder="1" applyAlignment="1">
      <alignment wrapText="1"/>
    </xf>
    <xf numFmtId="49" fontId="39" fillId="28" borderId="10" xfId="1" applyNumberFormat="1" applyFont="1" applyFill="1" applyBorder="1" applyAlignment="1">
      <alignment vertical="center" wrapText="1"/>
    </xf>
    <xf numFmtId="10" fontId="0" fillId="0" borderId="0" xfId="2" applyNumberFormat="1" applyFont="1"/>
    <xf numFmtId="0" fontId="0" fillId="0" borderId="10" xfId="0" applyBorder="1"/>
    <xf numFmtId="0" fontId="44" fillId="0" borderId="10" xfId="0" applyFont="1" applyBorder="1" applyAlignment="1">
      <alignment horizontal="center" vertical="center" wrapText="1"/>
    </xf>
    <xf numFmtId="43" fontId="0" fillId="0" borderId="10" xfId="1" applyFont="1" applyBorder="1"/>
    <xf numFmtId="43" fontId="0" fillId="0" borderId="10" xfId="0" applyNumberFormat="1" applyBorder="1"/>
    <xf numFmtId="0" fontId="42" fillId="0" borderId="10" xfId="0" applyFont="1" applyBorder="1" applyAlignment="1">
      <alignment horizontal="center" vertical="center" wrapText="1"/>
    </xf>
    <xf numFmtId="0" fontId="43" fillId="0" borderId="10" xfId="0" applyFont="1" applyBorder="1" applyAlignment="1">
      <alignment horizontal="center" vertical="center" wrapText="1"/>
    </xf>
    <xf numFmtId="0" fontId="44" fillId="0" borderId="10" xfId="0" applyFont="1" applyBorder="1" applyAlignment="1">
      <alignment vertical="center" wrapText="1"/>
    </xf>
    <xf numFmtId="4" fontId="44" fillId="29" borderId="10" xfId="0" applyNumberFormat="1" applyFont="1" applyFill="1" applyBorder="1" applyAlignment="1">
      <alignment horizontal="center" vertical="center" wrapText="1"/>
    </xf>
    <xf numFmtId="4" fontId="44" fillId="0" borderId="10" xfId="0" applyNumberFormat="1" applyFont="1" applyBorder="1" applyAlignment="1">
      <alignment horizontal="center" vertical="center" wrapText="1"/>
    </xf>
    <xf numFmtId="0" fontId="44" fillId="29" borderId="10" xfId="0" applyFont="1" applyFill="1" applyBorder="1" applyAlignment="1">
      <alignment vertical="center" wrapText="1"/>
    </xf>
    <xf numFmtId="4" fontId="45" fillId="0" borderId="10" xfId="0" applyNumberFormat="1" applyFont="1" applyBorder="1" applyAlignment="1">
      <alignment horizontal="center" vertical="center" wrapText="1"/>
    </xf>
    <xf numFmtId="0" fontId="44" fillId="0" borderId="10" xfId="0" applyFont="1" applyBorder="1" applyAlignment="1">
      <alignment vertical="center"/>
    </xf>
    <xf numFmtId="4" fontId="45" fillId="0" borderId="10" xfId="0" applyNumberFormat="1" applyFont="1" applyBorder="1" applyAlignment="1">
      <alignment horizontal="center" vertical="center"/>
    </xf>
    <xf numFmtId="4" fontId="0" fillId="0" borderId="10" xfId="0" applyNumberFormat="1" applyBorder="1"/>
    <xf numFmtId="2" fontId="0" fillId="0" borderId="10" xfId="2" applyNumberFormat="1" applyFont="1" applyBorder="1"/>
    <xf numFmtId="0" fontId="2" fillId="16" borderId="10" xfId="0" applyFont="1" applyFill="1" applyBorder="1" applyAlignment="1">
      <alignment horizontal="center" vertical="center"/>
    </xf>
    <xf numFmtId="0" fontId="2" fillId="16" borderId="10" xfId="0" applyFont="1" applyFill="1" applyBorder="1" applyAlignment="1">
      <alignment horizontal="center" vertical="center" wrapText="1"/>
    </xf>
    <xf numFmtId="0" fontId="17" fillId="5" borderId="10" xfId="0" applyFont="1" applyFill="1" applyBorder="1" applyAlignment="1">
      <alignment horizontal="center" vertical="center" wrapText="1"/>
    </xf>
    <xf numFmtId="0" fontId="41" fillId="0" borderId="0" xfId="0" applyFont="1"/>
    <xf numFmtId="0" fontId="50" fillId="0" borderId="0" xfId="0" applyFont="1"/>
    <xf numFmtId="43" fontId="53" fillId="22" borderId="10" xfId="1" applyFont="1" applyFill="1" applyBorder="1"/>
    <xf numFmtId="164" fontId="53" fillId="32" borderId="10" xfId="1" applyNumberFormat="1" applyFont="1" applyFill="1" applyBorder="1"/>
    <xf numFmtId="43" fontId="0" fillId="22" borderId="10" xfId="1" applyFont="1" applyFill="1" applyBorder="1"/>
    <xf numFmtId="0" fontId="53" fillId="0" borderId="0" xfId="0" applyFont="1" applyAlignment="1">
      <alignment wrapText="1"/>
    </xf>
    <xf numFmtId="0" fontId="47" fillId="30" borderId="10" xfId="0" applyFont="1" applyFill="1" applyBorder="1" applyAlignment="1">
      <alignment horizontal="justify" vertical="center" wrapText="1"/>
    </xf>
    <xf numFmtId="0" fontId="47" fillId="30" borderId="10" xfId="0" applyFont="1" applyFill="1" applyBorder="1" applyAlignment="1">
      <alignment horizontal="center" vertical="center" wrapText="1"/>
    </xf>
    <xf numFmtId="0" fontId="47" fillId="31" borderId="10" xfId="0" applyFont="1" applyFill="1" applyBorder="1" applyAlignment="1">
      <alignment horizontal="center" vertical="center" wrapText="1"/>
    </xf>
    <xf numFmtId="0" fontId="53" fillId="0" borderId="10" xfId="0" applyFont="1" applyBorder="1" applyAlignment="1">
      <alignment wrapText="1"/>
    </xf>
    <xf numFmtId="0" fontId="48" fillId="0" borderId="10" xfId="0" applyFont="1" applyBorder="1" applyAlignment="1">
      <alignment horizontal="center" vertical="center" wrapText="1"/>
    </xf>
    <xf numFmtId="0" fontId="49" fillId="0" borderId="10" xfId="0" applyFont="1" applyBorder="1" applyAlignment="1">
      <alignment horizontal="justify" vertical="center" wrapText="1"/>
    </xf>
    <xf numFmtId="3" fontId="49" fillId="0" borderId="10" xfId="0" applyNumberFormat="1" applyFont="1" applyBorder="1" applyAlignment="1">
      <alignment horizontal="right" vertical="center" wrapText="1"/>
    </xf>
    <xf numFmtId="4" fontId="49" fillId="0" borderId="10" xfId="0" applyNumberFormat="1" applyFont="1" applyBorder="1" applyAlignment="1">
      <alignment horizontal="right" vertical="center" wrapText="1"/>
    </xf>
    <xf numFmtId="164" fontId="49" fillId="0" borderId="10" xfId="1" applyNumberFormat="1" applyFont="1" applyBorder="1" applyAlignment="1">
      <alignment horizontal="right" vertical="center" wrapText="1"/>
    </xf>
    <xf numFmtId="164" fontId="49" fillId="0" borderId="10" xfId="0" applyNumberFormat="1" applyFont="1" applyBorder="1" applyAlignment="1">
      <alignment horizontal="right" vertical="center" wrapText="1"/>
    </xf>
    <xf numFmtId="0" fontId="51" fillId="32" borderId="10" xfId="0" applyFont="1" applyFill="1" applyBorder="1" applyAlignment="1">
      <alignment horizontal="center" vertical="center" wrapText="1"/>
    </xf>
    <xf numFmtId="0" fontId="52" fillId="32" borderId="10" xfId="0" applyFont="1" applyFill="1" applyBorder="1" applyAlignment="1">
      <alignment horizontal="justify" vertical="center" wrapText="1"/>
    </xf>
    <xf numFmtId="3" fontId="52" fillId="32" borderId="10" xfId="0" applyNumberFormat="1" applyFont="1" applyFill="1" applyBorder="1" applyAlignment="1">
      <alignment horizontal="right" vertical="center" wrapText="1"/>
    </xf>
    <xf numFmtId="4" fontId="52" fillId="32" borderId="10" xfId="0" applyNumberFormat="1" applyFont="1" applyFill="1" applyBorder="1" applyAlignment="1">
      <alignment horizontal="right" vertical="center" wrapText="1"/>
    </xf>
    <xf numFmtId="164" fontId="52" fillId="32" borderId="10" xfId="0" applyNumberFormat="1" applyFont="1" applyFill="1" applyBorder="1" applyAlignment="1">
      <alignment horizontal="right" vertical="center" wrapText="1"/>
    </xf>
    <xf numFmtId="0" fontId="51" fillId="22" borderId="10" xfId="0" applyFont="1" applyFill="1" applyBorder="1" applyAlignment="1">
      <alignment horizontal="center" vertical="center" wrapText="1"/>
    </xf>
    <xf numFmtId="0" fontId="52" fillId="22" borderId="10" xfId="0" applyFont="1" applyFill="1" applyBorder="1" applyAlignment="1">
      <alignment horizontal="justify" vertical="center" wrapText="1"/>
    </xf>
    <xf numFmtId="3" fontId="52" fillId="22" borderId="10" xfId="0" applyNumberFormat="1" applyFont="1" applyFill="1" applyBorder="1" applyAlignment="1">
      <alignment horizontal="right" vertical="center" wrapText="1"/>
    </xf>
    <xf numFmtId="4" fontId="52" fillId="22" borderId="10" xfId="0" applyNumberFormat="1" applyFont="1" applyFill="1" applyBorder="1" applyAlignment="1">
      <alignment horizontal="right" vertical="center" wrapText="1"/>
    </xf>
    <xf numFmtId="164" fontId="52" fillId="22" borderId="10" xfId="1" applyNumberFormat="1" applyFont="1" applyFill="1" applyBorder="1" applyAlignment="1">
      <alignment horizontal="right" vertical="center" wrapText="1"/>
    </xf>
    <xf numFmtId="0" fontId="48" fillId="22" borderId="10" xfId="0" applyFont="1" applyFill="1" applyBorder="1" applyAlignment="1">
      <alignment horizontal="center" vertical="center" wrapText="1"/>
    </xf>
    <xf numFmtId="0" fontId="49" fillId="22" borderId="10" xfId="0" applyFont="1" applyFill="1" applyBorder="1" applyAlignment="1">
      <alignment horizontal="justify" vertical="center" wrapText="1"/>
    </xf>
    <xf numFmtId="3" fontId="49" fillId="22" borderId="10" xfId="0" applyNumberFormat="1" applyFont="1" applyFill="1" applyBorder="1" applyAlignment="1">
      <alignment horizontal="right" vertical="center" wrapText="1"/>
    </xf>
    <xf numFmtId="4" fontId="49" fillId="22" borderId="10" xfId="0" applyNumberFormat="1" applyFont="1" applyFill="1" applyBorder="1" applyAlignment="1">
      <alignment horizontal="right" vertical="center" wrapText="1"/>
    </xf>
    <xf numFmtId="164" fontId="49" fillId="22" borderId="10" xfId="1" applyNumberFormat="1" applyFont="1" applyFill="1" applyBorder="1" applyAlignment="1">
      <alignment horizontal="right" vertical="center" wrapText="1"/>
    </xf>
    <xf numFmtId="3" fontId="2" fillId="0" borderId="10" xfId="0" applyNumberFormat="1" applyFont="1" applyBorder="1"/>
    <xf numFmtId="0" fontId="2" fillId="0" borderId="10" xfId="0" applyFont="1" applyBorder="1"/>
    <xf numFmtId="173" fontId="0" fillId="0" borderId="10" xfId="0" applyNumberFormat="1" applyBorder="1"/>
    <xf numFmtId="174" fontId="0" fillId="0" borderId="10" xfId="0" applyNumberFormat="1" applyBorder="1"/>
    <xf numFmtId="164" fontId="19" fillId="0" borderId="10" xfId="0" applyNumberFormat="1" applyFont="1" applyBorder="1" applyAlignment="1">
      <alignment horizontal="center" vertical="center" wrapText="1"/>
    </xf>
    <xf numFmtId="0" fontId="19" fillId="0" borderId="10" xfId="0" applyFont="1" applyBorder="1" applyAlignment="1">
      <alignment horizontal="center" vertical="center" wrapText="1"/>
    </xf>
    <xf numFmtId="49" fontId="19" fillId="0" borderId="10" xfId="0" applyNumberFormat="1" applyFont="1" applyBorder="1" applyAlignment="1">
      <alignment horizontal="center" vertical="center" wrapText="1"/>
    </xf>
    <xf numFmtId="171" fontId="19" fillId="0" borderId="10" xfId="2" applyNumberFormat="1" applyFont="1" applyBorder="1" applyAlignment="1">
      <alignment horizontal="center" vertical="center" wrapText="1"/>
    </xf>
    <xf numFmtId="0" fontId="19" fillId="11" borderId="0" xfId="0" applyFont="1" applyFill="1" applyAlignment="1">
      <alignment horizontal="center" vertical="center" wrapText="1"/>
    </xf>
    <xf numFmtId="0" fontId="19" fillId="8" borderId="10" xfId="0" applyFont="1" applyFill="1" applyBorder="1" applyAlignment="1">
      <alignment horizontal="center" vertical="center" wrapText="1"/>
    </xf>
    <xf numFmtId="43" fontId="39" fillId="14" borderId="10" xfId="1" applyFont="1" applyFill="1" applyBorder="1" applyAlignment="1">
      <alignment horizontal="center" vertical="center" wrapText="1"/>
    </xf>
    <xf numFmtId="43" fontId="39" fillId="26" borderId="3" xfId="1" applyFont="1" applyFill="1" applyBorder="1" applyAlignment="1">
      <alignment horizontal="center" vertical="center" wrapText="1"/>
    </xf>
    <xf numFmtId="43" fontId="39" fillId="26" borderId="18" xfId="1" applyFont="1" applyFill="1" applyBorder="1" applyAlignment="1">
      <alignment horizontal="center" vertical="center" wrapText="1"/>
    </xf>
    <xf numFmtId="43" fontId="39" fillId="26" borderId="19" xfId="1" applyFont="1" applyFill="1" applyBorder="1" applyAlignment="1">
      <alignment horizontal="center" vertical="center" wrapText="1"/>
    </xf>
    <xf numFmtId="0" fontId="19" fillId="2" borderId="0" xfId="0" applyFont="1" applyFill="1" applyAlignment="1">
      <alignment horizontal="center" vertical="center" wrapText="1"/>
    </xf>
    <xf numFmtId="0" fontId="19" fillId="0" borderId="0" xfId="0" applyFont="1" applyAlignment="1">
      <alignment horizontal="center" vertical="center" wrapText="1"/>
    </xf>
    <xf numFmtId="43" fontId="39" fillId="27" borderId="10" xfId="1" applyFont="1" applyFill="1" applyBorder="1" applyAlignment="1">
      <alignment horizontal="center" vertical="center" wrapText="1"/>
    </xf>
    <xf numFmtId="43" fontId="39" fillId="28" borderId="10" xfId="1" applyFont="1" applyFill="1" applyBorder="1" applyAlignment="1">
      <alignment horizontal="center" vertical="center" wrapText="1"/>
    </xf>
    <xf numFmtId="43" fontId="39" fillId="2" borderId="3" xfId="1" applyFont="1" applyFill="1" applyBorder="1" applyAlignment="1">
      <alignment horizontal="center" vertical="center" wrapText="1"/>
    </xf>
    <xf numFmtId="43" fontId="39" fillId="2" borderId="18" xfId="1" applyFont="1" applyFill="1" applyBorder="1" applyAlignment="1">
      <alignment horizontal="center" vertical="center" wrapText="1"/>
    </xf>
    <xf numFmtId="43" fontId="39" fillId="2" borderId="19" xfId="1" applyFont="1" applyFill="1" applyBorder="1" applyAlignment="1">
      <alignment horizontal="center" vertical="center" wrapText="1"/>
    </xf>
    <xf numFmtId="0" fontId="19" fillId="12" borderId="0" xfId="0" applyFont="1" applyFill="1" applyAlignment="1">
      <alignment horizontal="center" vertical="center" wrapText="1"/>
    </xf>
    <xf numFmtId="43" fontId="39" fillId="12" borderId="3" xfId="1" applyFont="1" applyFill="1" applyBorder="1" applyAlignment="1">
      <alignment horizontal="center" vertical="center" wrapText="1"/>
    </xf>
    <xf numFmtId="43" fontId="39" fillId="12" borderId="18" xfId="1" applyFont="1" applyFill="1" applyBorder="1" applyAlignment="1">
      <alignment horizontal="center" vertical="center" wrapText="1"/>
    </xf>
    <xf numFmtId="43" fontId="39" fillId="12" borderId="19" xfId="1" applyFont="1" applyFill="1" applyBorder="1" applyAlignment="1">
      <alignment horizontal="center" vertical="center" wrapText="1"/>
    </xf>
    <xf numFmtId="0" fontId="19" fillId="13" borderId="0" xfId="0" applyFont="1" applyFill="1" applyAlignment="1">
      <alignment horizontal="center" vertical="center" wrapText="1"/>
    </xf>
    <xf numFmtId="43" fontId="39" fillId="13" borderId="3" xfId="1" applyFont="1" applyFill="1" applyBorder="1" applyAlignment="1">
      <alignment horizontal="center" vertical="center" wrapText="1"/>
    </xf>
    <xf numFmtId="43" fontId="39" fillId="13" borderId="18" xfId="1" applyFont="1" applyFill="1" applyBorder="1" applyAlignment="1">
      <alignment horizontal="center" vertical="center" wrapText="1"/>
    </xf>
    <xf numFmtId="43" fontId="39" fillId="13" borderId="19" xfId="1" applyFont="1" applyFill="1" applyBorder="1" applyAlignment="1">
      <alignment horizontal="center" vertical="center" wrapText="1"/>
    </xf>
    <xf numFmtId="0" fontId="19" fillId="14" borderId="0" xfId="0" applyFont="1" applyFill="1" applyAlignment="1">
      <alignment horizontal="center" vertical="center" wrapText="1"/>
    </xf>
    <xf numFmtId="43" fontId="39" fillId="25" borderId="10" xfId="1"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31" fillId="14" borderId="0" xfId="0" applyFont="1" applyFill="1" applyAlignment="1">
      <alignment horizontal="center" vertical="center"/>
    </xf>
    <xf numFmtId="0" fontId="0" fillId="0" borderId="0" xfId="0" applyAlignment="1">
      <alignment horizontal="center"/>
    </xf>
  </cellXfs>
  <cellStyles count="4">
    <cellStyle name="Millares" xfId="1" builtinId="3"/>
    <cellStyle name="Normal" xfId="0" builtinId="0"/>
    <cellStyle name="Normal 2" xfId="3" xr:uid="{6FE2DC16-0FFC-4A2E-B8FA-1CA35666530C}"/>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180975</xdr:colOff>
      <xdr:row>0</xdr:row>
      <xdr:rowOff>47625</xdr:rowOff>
    </xdr:from>
    <xdr:ext cx="2590800" cy="826465"/>
    <xdr:pic>
      <xdr:nvPicPr>
        <xdr:cNvPr id="2" name="2 Imagen">
          <a:extLst>
            <a:ext uri="{FF2B5EF4-FFF2-40B4-BE49-F238E27FC236}">
              <a16:creationId xmlns:a16="http://schemas.microsoft.com/office/drawing/2014/main" id="{8F58C048-12B8-4B75-8130-DEDABAE08F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47625"/>
          <a:ext cx="2590800" cy="82646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0</xdr:row>
      <xdr:rowOff>1</xdr:rowOff>
    </xdr:from>
    <xdr:to>
      <xdr:col>2</xdr:col>
      <xdr:colOff>629382</xdr:colOff>
      <xdr:row>0</xdr:row>
      <xdr:rowOff>1280161</xdr:rowOff>
    </xdr:to>
    <xdr:pic>
      <xdr:nvPicPr>
        <xdr:cNvPr id="2" name="Imagen 2">
          <a:extLst>
            <a:ext uri="{FF2B5EF4-FFF2-40B4-BE49-F238E27FC236}">
              <a16:creationId xmlns:a16="http://schemas.microsoft.com/office/drawing/2014/main" id="{C15948D7-E686-47EE-8A9B-1779588724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 y="1"/>
          <a:ext cx="2427702" cy="1280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107673</xdr:colOff>
      <xdr:row>374</xdr:row>
      <xdr:rowOff>76371</xdr:rowOff>
    </xdr:from>
    <xdr:to>
      <xdr:col>20</xdr:col>
      <xdr:colOff>398310</xdr:colOff>
      <xdr:row>388</xdr:row>
      <xdr:rowOff>128713</xdr:rowOff>
    </xdr:to>
    <xdr:pic>
      <xdr:nvPicPr>
        <xdr:cNvPr id="2" name="Imagen 1">
          <a:extLst>
            <a:ext uri="{FF2B5EF4-FFF2-40B4-BE49-F238E27FC236}">
              <a16:creationId xmlns:a16="http://schemas.microsoft.com/office/drawing/2014/main" id="{7B2D181B-D7FE-45C9-9101-88151F91F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65233" y="79674891"/>
          <a:ext cx="5685597" cy="2551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723900</xdr:colOff>
      <xdr:row>1</xdr:row>
      <xdr:rowOff>15240</xdr:rowOff>
    </xdr:from>
    <xdr:to>
      <xdr:col>4</xdr:col>
      <xdr:colOff>362618</xdr:colOff>
      <xdr:row>4</xdr:row>
      <xdr:rowOff>59995</xdr:rowOff>
    </xdr:to>
    <xdr:pic>
      <xdr:nvPicPr>
        <xdr:cNvPr id="2" name="Imagen 1">
          <a:extLst>
            <a:ext uri="{FF2B5EF4-FFF2-40B4-BE49-F238E27FC236}">
              <a16:creationId xmlns:a16="http://schemas.microsoft.com/office/drawing/2014/main" id="{0F22A3FF-40C4-4EFC-8C8E-485ADB3E7305}"/>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rcRect l="7526"/>
        <a:stretch/>
      </xdr:blipFill>
      <xdr:spPr bwMode="auto">
        <a:xfrm>
          <a:off x="5743575" y="205740"/>
          <a:ext cx="819818" cy="616255"/>
        </a:xfrm>
        <a:prstGeom prst="rect">
          <a:avLst/>
        </a:prstGeom>
      </xdr:spPr>
    </xdr:pic>
    <xdr:clientData/>
  </xdr:twoCellAnchor>
  <xdr:twoCellAnchor editAs="oneCell">
    <xdr:from>
      <xdr:col>0</xdr:col>
      <xdr:colOff>30481</xdr:colOff>
      <xdr:row>0</xdr:row>
      <xdr:rowOff>150819</xdr:rowOff>
    </xdr:from>
    <xdr:to>
      <xdr:col>0</xdr:col>
      <xdr:colOff>1030605</xdr:colOff>
      <xdr:row>4</xdr:row>
      <xdr:rowOff>46157</xdr:rowOff>
    </xdr:to>
    <xdr:pic>
      <xdr:nvPicPr>
        <xdr:cNvPr id="3" name="Imagen 2">
          <a:extLst>
            <a:ext uri="{FF2B5EF4-FFF2-40B4-BE49-F238E27FC236}">
              <a16:creationId xmlns:a16="http://schemas.microsoft.com/office/drawing/2014/main" id="{F832F4EB-0396-43B6-A3D6-CC24731E049D}"/>
            </a:ext>
          </a:extLst>
        </xdr:cNvPr>
        <xdr:cNvPicPr>
          <a:picLocks noChangeAspect="1"/>
        </xdr:cNvPicPr>
      </xdr:nvPicPr>
      <xdr:blipFill>
        <a:blip xmlns:r="http://schemas.openxmlformats.org/officeDocument/2006/relationships" r:embed="rId2"/>
        <a:stretch/>
      </xdr:blipFill>
      <xdr:spPr bwMode="auto">
        <a:xfrm>
          <a:off x="30481" y="150819"/>
          <a:ext cx="990599" cy="6573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3</xdr:row>
      <xdr:rowOff>15917</xdr:rowOff>
    </xdr:from>
    <xdr:to>
      <xdr:col>6</xdr:col>
      <xdr:colOff>670391</xdr:colOff>
      <xdr:row>15</xdr:row>
      <xdr:rowOff>161925</xdr:rowOff>
    </xdr:to>
    <xdr:pic>
      <xdr:nvPicPr>
        <xdr:cNvPr id="2" name="Imagen 1">
          <a:extLst>
            <a:ext uri="{FF2B5EF4-FFF2-40B4-BE49-F238E27FC236}">
              <a16:creationId xmlns:a16="http://schemas.microsoft.com/office/drawing/2014/main" id="{A4DCE8DE-2590-9510-D5B1-5A90ABDC7033}"/>
            </a:ext>
          </a:extLst>
        </xdr:cNvPr>
        <xdr:cNvPicPr>
          <a:picLocks noChangeAspect="1"/>
        </xdr:cNvPicPr>
      </xdr:nvPicPr>
      <xdr:blipFill>
        <a:blip xmlns:r="http://schemas.openxmlformats.org/officeDocument/2006/relationships" r:embed="rId1"/>
        <a:stretch>
          <a:fillRect/>
        </a:stretch>
      </xdr:blipFill>
      <xdr:spPr>
        <a:xfrm>
          <a:off x="104775" y="587417"/>
          <a:ext cx="5137616" cy="2432008"/>
        </a:xfrm>
        <a:prstGeom prst="rect">
          <a:avLst/>
        </a:prstGeom>
      </xdr:spPr>
    </xdr:pic>
    <xdr:clientData/>
  </xdr:twoCellAnchor>
  <xdr:twoCellAnchor editAs="oneCell">
    <xdr:from>
      <xdr:col>7</xdr:col>
      <xdr:colOff>733424</xdr:colOff>
      <xdr:row>2</xdr:row>
      <xdr:rowOff>61652</xdr:rowOff>
    </xdr:from>
    <xdr:to>
      <xdr:col>13</xdr:col>
      <xdr:colOff>685799</xdr:colOff>
      <xdr:row>19</xdr:row>
      <xdr:rowOff>163414</xdr:rowOff>
    </xdr:to>
    <xdr:pic>
      <xdr:nvPicPr>
        <xdr:cNvPr id="3" name="Imagen 2">
          <a:extLst>
            <a:ext uri="{FF2B5EF4-FFF2-40B4-BE49-F238E27FC236}">
              <a16:creationId xmlns:a16="http://schemas.microsoft.com/office/drawing/2014/main" id="{7121DA13-242F-B772-6AE0-8E05A8F4FAA6}"/>
            </a:ext>
          </a:extLst>
        </xdr:cNvPr>
        <xdr:cNvPicPr>
          <a:picLocks noChangeAspect="1"/>
        </xdr:cNvPicPr>
      </xdr:nvPicPr>
      <xdr:blipFill>
        <a:blip xmlns:r="http://schemas.openxmlformats.org/officeDocument/2006/relationships" r:embed="rId2"/>
        <a:stretch>
          <a:fillRect/>
        </a:stretch>
      </xdr:blipFill>
      <xdr:spPr>
        <a:xfrm>
          <a:off x="6067424" y="442652"/>
          <a:ext cx="4524375" cy="33402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RGIO%20MORALES\Desktop\BASE%20NACIONAL%20CALCULO%20PPC%20validada.xlsx" TargetMode="External"/><Relationship Id="rId1" Type="http://schemas.openxmlformats.org/officeDocument/2006/relationships/externalLinkPath" Target="/Users/SERGIO%20MORALES/Desktop/BASE%20NACIONAL%20CALCULO%20PPC%20valida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Din prom"/>
      <sheetName val="BASE PPC VALIDADA"/>
      <sheetName val="base de calculo"/>
      <sheetName val="Generacion DEP (2)"/>
      <sheetName val="Generacion cat"/>
    </sheetNames>
    <sheetDataSet>
      <sheetData sheetId="0"/>
      <sheetData sheetId="1">
        <row r="3">
          <cell r="A3" t="str">
            <v>Etiquetas de fila</v>
          </cell>
        </row>
      </sheetData>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SERGIO MAURICIO MORALES" id="{6B48DD38-8D85-4515-A7C2-244A44192CCB}" userId="S::ms4927166@postgradoutb.com::3bf3691b-c512-4b98-96e9-bb9b27250b6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Q56" dT="2025-07-14T21:29:15.68" personId="{6B48DD38-8D85-4515-A7C2-244A44192CCB}" id="{D0175451-12CF-4671-8FDE-368FCCDB06C2}">
    <text>INCORPORACION DEL PROGRAMA DE SAU DEL BID Y DEL PROGRAMA DE CIERRES DE BOTADEROS</text>
  </threadedComment>
  <threadedComment ref="AA56" dT="2025-07-14T21:29:25.87" personId="{6B48DD38-8D85-4515-A7C2-244A44192CCB}" id="{E5B19F03-0DD0-4E5B-A3DB-525F60E74E6B}">
    <text>INCORPORACION DEL PROGRAMA DE SAU DEL BID</text>
  </threadedComment>
  <threadedComment ref="AD56" dT="2025-07-14T21:29:28.87" personId="{6B48DD38-8D85-4515-A7C2-244A44192CCB}" id="{08C72DA5-317A-47C1-B74F-447C851E76B8}">
    <text>INCORPORACION DEL PROGRAMA DE SAU DEL BID</text>
  </threadedComment>
  <threadedComment ref="Q58" dT="2025-07-14T23:00:24.41" personId="{6B48DD38-8D85-4515-A7C2-244A44192CCB}" id="{358BC69E-3616-4A5F-8755-0B7CC6B3E84D}">
    <text>PROGRAMA NACIONAL DE INFRAESTRUCTURAS PARA LA IRS Y ECONOMIA CIRCULAR</text>
  </threadedComment>
  <threadedComment ref="AD58" dT="2025-07-14T23:00:39.72" personId="{6B48DD38-8D85-4515-A7C2-244A44192CCB}" id="{C3C2A269-3AF3-4715-8A1D-9063547A4C53}">
    <text>PROGRAMA NACIONAL DE INFRAESTRUCTURAS PARA LA IRS Y ECONOMIA CIRCULAR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9BB9-A7BC-43B4-8019-696DD6C33AE3}">
  <sheetPr>
    <tabColor rgb="FFFFC000"/>
  </sheetPr>
  <dimension ref="A1:AF81"/>
  <sheetViews>
    <sheetView topLeftCell="B1" zoomScale="110" zoomScaleNormal="110" workbookViewId="0">
      <pane xSplit="2" ySplit="3" topLeftCell="D4" activePane="bottomRight" state="frozen"/>
      <selection activeCell="B1" sqref="B1"/>
      <selection pane="topRight" activeCell="D1" sqref="D1"/>
      <selection pane="bottomLeft" activeCell="B4" sqref="B4"/>
      <selection pane="bottomRight" activeCell="K26" sqref="K26"/>
    </sheetView>
  </sheetViews>
  <sheetFormatPr baseColWidth="10" defaultColWidth="11.44140625" defaultRowHeight="12"/>
  <cols>
    <col min="1" max="2" width="17.5546875" style="161" customWidth="1"/>
    <col min="3" max="3" width="5" style="161" bestFit="1" customWidth="1"/>
    <col min="4" max="4" width="10.77734375" style="206" bestFit="1" customWidth="1"/>
    <col min="5" max="5" width="10.77734375" style="206" customWidth="1"/>
    <col min="6" max="6" width="13.33203125" style="206" customWidth="1"/>
    <col min="7" max="7" width="10.77734375" style="206" customWidth="1"/>
    <col min="8" max="8" width="10.33203125" style="161" customWidth="1"/>
    <col min="9" max="9" width="14.33203125" style="161" customWidth="1"/>
    <col min="10" max="10" width="34.5546875" style="161" customWidth="1"/>
    <col min="11" max="11" width="11.44140625" style="161"/>
    <col min="12" max="12" width="14.5546875" style="161" customWidth="1"/>
    <col min="13" max="13" width="11.44140625" style="161"/>
    <col min="14" max="14" width="15" style="161" customWidth="1"/>
    <col min="15" max="15" width="11.44140625" style="161"/>
    <col min="16" max="16" width="16.44140625" style="161" customWidth="1"/>
    <col min="17" max="17" width="139.6640625" style="207" customWidth="1"/>
    <col min="18" max="18" width="14.44140625" style="208" bestFit="1" customWidth="1"/>
    <col min="19" max="19" width="14.5546875" style="209" customWidth="1"/>
    <col min="20" max="20" width="22.5546875" style="208" customWidth="1"/>
    <col min="21" max="21" width="18.33203125" style="209" customWidth="1"/>
    <col min="22" max="22" width="10" style="208" bestFit="1" customWidth="1"/>
    <col min="23" max="25" width="20.21875" style="209" customWidth="1"/>
    <col min="26" max="26" width="17.88671875" style="208" customWidth="1"/>
    <col min="27" max="27" width="88" style="208" customWidth="1"/>
    <col min="28" max="28" width="13.33203125" style="208" customWidth="1"/>
    <col min="29" max="29" width="13.33203125" style="209" customWidth="1"/>
    <col min="30" max="30" width="83.109375" style="209" customWidth="1"/>
    <col min="31" max="31" width="16.109375" style="208" customWidth="1"/>
    <col min="32" max="32" width="13.33203125" style="209" bestFit="1" customWidth="1"/>
    <col min="33" max="16384" width="11.44140625" style="161"/>
  </cols>
  <sheetData>
    <row r="1" spans="1:32">
      <c r="A1" s="328" t="s">
        <v>1332</v>
      </c>
      <c r="B1" s="318" t="s">
        <v>473</v>
      </c>
      <c r="C1" s="318" t="s">
        <v>1</v>
      </c>
      <c r="D1" s="317" t="s">
        <v>1333</v>
      </c>
      <c r="E1" s="317" t="s">
        <v>1334</v>
      </c>
      <c r="F1" s="317" t="s">
        <v>1331</v>
      </c>
      <c r="G1" s="317" t="s">
        <v>2</v>
      </c>
      <c r="H1" s="318" t="s">
        <v>3</v>
      </c>
      <c r="I1" s="318" t="s">
        <v>0</v>
      </c>
      <c r="J1" s="318" t="s">
        <v>4</v>
      </c>
      <c r="K1" s="318"/>
      <c r="L1" s="318"/>
      <c r="M1" s="318"/>
      <c r="N1" s="318"/>
      <c r="O1" s="318"/>
      <c r="P1" s="318"/>
      <c r="Q1" s="318" t="s">
        <v>8</v>
      </c>
      <c r="R1" s="318"/>
      <c r="S1" s="318"/>
      <c r="T1" s="318"/>
      <c r="U1" s="318"/>
      <c r="V1" s="318"/>
      <c r="W1" s="318"/>
      <c r="X1" s="318"/>
      <c r="Y1" s="318"/>
      <c r="Z1" s="320" t="s">
        <v>9</v>
      </c>
      <c r="AA1" s="318" t="s">
        <v>466</v>
      </c>
      <c r="AB1" s="318"/>
      <c r="AC1" s="318"/>
      <c r="AD1" s="318"/>
      <c r="AE1" s="318"/>
      <c r="AF1" s="318"/>
    </row>
    <row r="2" spans="1:32">
      <c r="A2" s="328"/>
      <c r="B2" s="318"/>
      <c r="C2" s="318"/>
      <c r="D2" s="317"/>
      <c r="E2" s="317"/>
      <c r="F2" s="317"/>
      <c r="G2" s="317"/>
      <c r="H2" s="318"/>
      <c r="I2" s="318"/>
      <c r="J2" s="318" t="s">
        <v>1352</v>
      </c>
      <c r="K2" s="318" t="s">
        <v>5</v>
      </c>
      <c r="L2" s="318"/>
      <c r="M2" s="318" t="s">
        <v>556</v>
      </c>
      <c r="N2" s="318"/>
      <c r="O2" s="318" t="s">
        <v>469</v>
      </c>
      <c r="P2" s="318"/>
      <c r="Q2" s="319" t="s">
        <v>1335</v>
      </c>
      <c r="R2" s="318" t="s">
        <v>559</v>
      </c>
      <c r="S2" s="318"/>
      <c r="T2" s="318" t="s">
        <v>558</v>
      </c>
      <c r="U2" s="318"/>
      <c r="V2" s="318" t="s">
        <v>560</v>
      </c>
      <c r="W2" s="318"/>
      <c r="X2" s="318" t="s">
        <v>557</v>
      </c>
      <c r="Y2" s="318"/>
      <c r="Z2" s="320"/>
      <c r="AA2" s="318" t="s">
        <v>1341</v>
      </c>
      <c r="AB2" s="318" t="s">
        <v>467</v>
      </c>
      <c r="AC2" s="318"/>
      <c r="AD2" s="318" t="s">
        <v>1342</v>
      </c>
      <c r="AE2" s="318" t="s">
        <v>468</v>
      </c>
      <c r="AF2" s="318"/>
    </row>
    <row r="3" spans="1:32">
      <c r="A3" s="328"/>
      <c r="B3" s="318"/>
      <c r="C3" s="318"/>
      <c r="D3" s="317"/>
      <c r="E3" s="317"/>
      <c r="F3" s="317"/>
      <c r="G3" s="317"/>
      <c r="H3" s="318"/>
      <c r="I3" s="318"/>
      <c r="J3" s="318"/>
      <c r="K3" s="159" t="s">
        <v>6</v>
      </c>
      <c r="L3" s="159" t="s">
        <v>7</v>
      </c>
      <c r="M3" s="159" t="s">
        <v>6</v>
      </c>
      <c r="N3" s="159" t="s">
        <v>7</v>
      </c>
      <c r="O3" s="159" t="s">
        <v>6</v>
      </c>
      <c r="P3" s="159" t="s">
        <v>7</v>
      </c>
      <c r="Q3" s="319"/>
      <c r="R3" s="160" t="s">
        <v>6</v>
      </c>
      <c r="S3" s="162" t="s">
        <v>7</v>
      </c>
      <c r="T3" s="160" t="s">
        <v>6</v>
      </c>
      <c r="U3" s="162" t="s">
        <v>7</v>
      </c>
      <c r="V3" s="160" t="s">
        <v>6</v>
      </c>
      <c r="W3" s="163" t="s">
        <v>7</v>
      </c>
      <c r="X3" s="160" t="s">
        <v>6</v>
      </c>
      <c r="Y3" s="163" t="s">
        <v>7</v>
      </c>
      <c r="Z3" s="320"/>
      <c r="AA3" s="318"/>
      <c r="AB3" s="160" t="s">
        <v>6</v>
      </c>
      <c r="AC3" s="163" t="s">
        <v>7</v>
      </c>
      <c r="AD3" s="318"/>
      <c r="AE3" s="160" t="s">
        <v>6</v>
      </c>
      <c r="AF3" s="163" t="s">
        <v>7</v>
      </c>
    </row>
    <row r="4" spans="1:32" s="211" customFormat="1">
      <c r="A4" s="321" t="s">
        <v>470</v>
      </c>
      <c r="B4" s="322" t="s">
        <v>470</v>
      </c>
      <c r="C4" s="194">
        <v>1974</v>
      </c>
      <c r="D4" s="195">
        <f t="shared" ref="D4:D8" si="0">+D5*0.99725</f>
        <v>15011142.598911999</v>
      </c>
      <c r="E4" s="196">
        <f>+D4/G4</f>
        <v>2.9887938912412704</v>
      </c>
      <c r="F4" s="196">
        <f>+E4/H4</f>
        <v>13.338937562955763</v>
      </c>
      <c r="G4" s="195">
        <v>5022475</v>
      </c>
      <c r="H4" s="197">
        <f t="shared" ref="H4:H39" si="1">+H5*0.977</f>
        <v>0.22406536331211271</v>
      </c>
      <c r="I4" s="196">
        <f t="shared" ref="I4:I52" si="2">+((G4*H4)*365)/1000</f>
        <v>410757.38024436618</v>
      </c>
      <c r="J4" s="323" t="s">
        <v>1353</v>
      </c>
      <c r="K4" s="198">
        <v>0.47299999999999998</v>
      </c>
      <c r="L4" s="196">
        <f t="shared" ref="L4:L67" si="3">+K4*I4</f>
        <v>194288.2408555852</v>
      </c>
      <c r="M4" s="198">
        <v>0.32</v>
      </c>
      <c r="N4" s="196">
        <f t="shared" ref="N4:N67" si="4">+M4*I4</f>
        <v>131442.36167819719</v>
      </c>
      <c r="O4" s="198">
        <v>0.20699999999999999</v>
      </c>
      <c r="P4" s="196">
        <f t="shared" ref="P4:P67" si="5">+O4*I4</f>
        <v>85026.777710583803</v>
      </c>
      <c r="Q4" s="199" t="s">
        <v>1336</v>
      </c>
      <c r="R4" s="200">
        <v>1</v>
      </c>
      <c r="S4" s="196">
        <f>+R4*I4</f>
        <v>410757.38024436618</v>
      </c>
      <c r="T4" s="200">
        <v>0</v>
      </c>
      <c r="U4" s="196">
        <f>+T4*I4</f>
        <v>0</v>
      </c>
      <c r="V4" s="200">
        <v>0</v>
      </c>
      <c r="W4" s="201">
        <f>+I4*V4</f>
        <v>0</v>
      </c>
      <c r="X4" s="210">
        <v>0</v>
      </c>
      <c r="Y4" s="201">
        <f>+X4*I4</f>
        <v>0</v>
      </c>
      <c r="Z4" s="200">
        <v>0</v>
      </c>
      <c r="AA4" s="200"/>
      <c r="AB4" s="200">
        <v>0</v>
      </c>
      <c r="AC4" s="201">
        <f>+AB4*I4</f>
        <v>0</v>
      </c>
      <c r="AD4" s="201"/>
      <c r="AE4" s="200">
        <v>0</v>
      </c>
      <c r="AF4" s="201">
        <f>+AE4*I4</f>
        <v>0</v>
      </c>
    </row>
    <row r="5" spans="1:32" s="211" customFormat="1">
      <c r="A5" s="321"/>
      <c r="B5" s="322"/>
      <c r="C5" s="194">
        <v>1975</v>
      </c>
      <c r="D5" s="195">
        <f t="shared" si="0"/>
        <v>15052537.075870644</v>
      </c>
      <c r="E5" s="196">
        <f t="shared" ref="E5:F68" si="6">+D5/G5</f>
        <v>2.9591276571256961</v>
      </c>
      <c r="F5" s="196">
        <f t="shared" si="6"/>
        <v>12.902787286157571</v>
      </c>
      <c r="G5" s="195">
        <f>+G4*1.01281056</f>
        <v>5086815.7173359999</v>
      </c>
      <c r="H5" s="197">
        <f t="shared" si="1"/>
        <v>0.22934018762754629</v>
      </c>
      <c r="I5" s="196">
        <f t="shared" si="2"/>
        <v>425813.1139298153</v>
      </c>
      <c r="J5" s="323"/>
      <c r="K5" s="198">
        <v>0.47299999999999998</v>
      </c>
      <c r="L5" s="196">
        <f t="shared" si="3"/>
        <v>201409.60288880262</v>
      </c>
      <c r="M5" s="198">
        <v>0.32</v>
      </c>
      <c r="N5" s="196">
        <f t="shared" si="4"/>
        <v>136260.19645754091</v>
      </c>
      <c r="O5" s="198">
        <v>0.20699999999999999</v>
      </c>
      <c r="P5" s="196">
        <f t="shared" si="5"/>
        <v>88143.314583471758</v>
      </c>
      <c r="Q5" s="199" t="s">
        <v>1336</v>
      </c>
      <c r="R5" s="200">
        <v>1</v>
      </c>
      <c r="S5" s="196">
        <f t="shared" ref="S5:S40" si="7">+R5*I5</f>
        <v>425813.1139298153</v>
      </c>
      <c r="T5" s="200">
        <v>0</v>
      </c>
      <c r="U5" s="196">
        <f t="shared" ref="U5:U40" si="8">+T5*I5</f>
        <v>0</v>
      </c>
      <c r="V5" s="200">
        <v>0</v>
      </c>
      <c r="W5" s="201">
        <f t="shared" ref="W5:W21" si="9">+I5*V5</f>
        <v>0</v>
      </c>
      <c r="X5" s="210">
        <v>0</v>
      </c>
      <c r="Y5" s="201">
        <f t="shared" ref="Y5:Y21" si="10">+X5*I5</f>
        <v>0</v>
      </c>
      <c r="Z5" s="200">
        <v>0</v>
      </c>
      <c r="AA5" s="200"/>
      <c r="AB5" s="200">
        <v>0</v>
      </c>
      <c r="AC5" s="201">
        <f t="shared" ref="AC5:AC21" si="11">+AB5*I5</f>
        <v>0</v>
      </c>
      <c r="AD5" s="201"/>
      <c r="AE5" s="200">
        <v>0</v>
      </c>
      <c r="AF5" s="201">
        <f t="shared" ref="AF5:AF40" si="12">+AE5*I5</f>
        <v>0</v>
      </c>
    </row>
    <row r="6" spans="1:32" s="211" customFormat="1">
      <c r="A6" s="321"/>
      <c r="B6" s="322"/>
      <c r="C6" s="194">
        <v>1976</v>
      </c>
      <c r="D6" s="195">
        <f t="shared" si="0"/>
        <v>15094045.701549906</v>
      </c>
      <c r="E6" s="196">
        <f t="shared" si="6"/>
        <v>2.929755884749079</v>
      </c>
      <c r="F6" s="196">
        <f t="shared" si="6"/>
        <v>12.480898044996836</v>
      </c>
      <c r="G6" s="195">
        <f t="shared" ref="G6:G21" si="13">+G5*1.01281056</f>
        <v>5151980.6752918754</v>
      </c>
      <c r="H6" s="197">
        <f t="shared" si="1"/>
        <v>0.23473918897394708</v>
      </c>
      <c r="I6" s="196">
        <f t="shared" si="2"/>
        <v>441420.69434452394</v>
      </c>
      <c r="J6" s="323"/>
      <c r="K6" s="198">
        <v>0.47299999999999998</v>
      </c>
      <c r="L6" s="196">
        <f t="shared" si="3"/>
        <v>208791.98842495983</v>
      </c>
      <c r="M6" s="198">
        <v>0.32</v>
      </c>
      <c r="N6" s="196">
        <f t="shared" si="4"/>
        <v>141254.62219024767</v>
      </c>
      <c r="O6" s="198">
        <v>0.20699999999999999</v>
      </c>
      <c r="P6" s="196">
        <f t="shared" si="5"/>
        <v>91374.083729316451</v>
      </c>
      <c r="Q6" s="199" t="s">
        <v>1336</v>
      </c>
      <c r="R6" s="200">
        <v>1</v>
      </c>
      <c r="S6" s="196">
        <f t="shared" si="7"/>
        <v>441420.69434452394</v>
      </c>
      <c r="T6" s="200">
        <v>0</v>
      </c>
      <c r="U6" s="196">
        <f t="shared" si="8"/>
        <v>0</v>
      </c>
      <c r="V6" s="200">
        <v>0</v>
      </c>
      <c r="W6" s="201">
        <f t="shared" si="9"/>
        <v>0</v>
      </c>
      <c r="X6" s="210">
        <v>0</v>
      </c>
      <c r="Y6" s="201">
        <f t="shared" si="10"/>
        <v>0</v>
      </c>
      <c r="Z6" s="200">
        <v>0</v>
      </c>
      <c r="AA6" s="200"/>
      <c r="AB6" s="200">
        <v>0</v>
      </c>
      <c r="AC6" s="201">
        <f t="shared" si="11"/>
        <v>0</v>
      </c>
      <c r="AD6" s="201"/>
      <c r="AE6" s="200">
        <v>0</v>
      </c>
      <c r="AF6" s="201">
        <f t="shared" si="12"/>
        <v>0</v>
      </c>
    </row>
    <row r="7" spans="1:32" s="211" customFormat="1">
      <c r="A7" s="321"/>
      <c r="B7" s="322"/>
      <c r="C7" s="194">
        <v>1977</v>
      </c>
      <c r="D7" s="195">
        <f t="shared" si="0"/>
        <v>15135668.790724399</v>
      </c>
      <c r="E7" s="196">
        <f t="shared" si="6"/>
        <v>2.9006756513368144</v>
      </c>
      <c r="F7" s="196">
        <f t="shared" si="6"/>
        <v>12.072803538869683</v>
      </c>
      <c r="G7" s="195">
        <f t="shared" si="13"/>
        <v>5217980.4328515418</v>
      </c>
      <c r="H7" s="197">
        <f t="shared" si="1"/>
        <v>0.24026529065910654</v>
      </c>
      <c r="I7" s="196">
        <f t="shared" si="2"/>
        <v>457600.34865370125</v>
      </c>
      <c r="J7" s="323"/>
      <c r="K7" s="198">
        <v>0.47299999999999998</v>
      </c>
      <c r="L7" s="196">
        <f t="shared" si="3"/>
        <v>216444.96491320067</v>
      </c>
      <c r="M7" s="198">
        <v>0.32</v>
      </c>
      <c r="N7" s="196">
        <f t="shared" si="4"/>
        <v>146432.1115691844</v>
      </c>
      <c r="O7" s="198">
        <v>0.20699999999999999</v>
      </c>
      <c r="P7" s="196">
        <f t="shared" si="5"/>
        <v>94723.272171316159</v>
      </c>
      <c r="Q7" s="199" t="s">
        <v>1336</v>
      </c>
      <c r="R7" s="200">
        <v>1</v>
      </c>
      <c r="S7" s="196">
        <f t="shared" si="7"/>
        <v>457600.34865370125</v>
      </c>
      <c r="T7" s="200">
        <v>0</v>
      </c>
      <c r="U7" s="196">
        <f t="shared" si="8"/>
        <v>0</v>
      </c>
      <c r="V7" s="200">
        <v>0</v>
      </c>
      <c r="W7" s="201">
        <f t="shared" si="9"/>
        <v>0</v>
      </c>
      <c r="X7" s="210">
        <v>0</v>
      </c>
      <c r="Y7" s="201">
        <f t="shared" si="10"/>
        <v>0</v>
      </c>
      <c r="Z7" s="200">
        <v>0</v>
      </c>
      <c r="AA7" s="200"/>
      <c r="AB7" s="200">
        <v>0</v>
      </c>
      <c r="AC7" s="201">
        <f t="shared" si="11"/>
        <v>0</v>
      </c>
      <c r="AD7" s="201"/>
      <c r="AE7" s="200">
        <v>0</v>
      </c>
      <c r="AF7" s="201">
        <f t="shared" si="12"/>
        <v>0</v>
      </c>
    </row>
    <row r="8" spans="1:32" s="211" customFormat="1">
      <c r="A8" s="321"/>
      <c r="B8" s="322"/>
      <c r="C8" s="194">
        <v>1978</v>
      </c>
      <c r="D8" s="195">
        <f t="shared" si="0"/>
        <v>15177406.65903675</v>
      </c>
      <c r="E8" s="196">
        <f t="shared" si="6"/>
        <v>2.8718840631252345</v>
      </c>
      <c r="F8" s="196">
        <f t="shared" si="6"/>
        <v>11.678052714049013</v>
      </c>
      <c r="G8" s="195">
        <f t="shared" si="13"/>
        <v>5284825.6842654124</v>
      </c>
      <c r="H8" s="197">
        <f t="shared" si="1"/>
        <v>0.24592148480973033</v>
      </c>
      <c r="I8" s="196">
        <f t="shared" si="2"/>
        <v>474373.04542082956</v>
      </c>
      <c r="J8" s="323"/>
      <c r="K8" s="198">
        <v>0.47299999999999998</v>
      </c>
      <c r="L8" s="196">
        <f t="shared" si="3"/>
        <v>224378.45048405236</v>
      </c>
      <c r="M8" s="198">
        <v>0.32</v>
      </c>
      <c r="N8" s="196">
        <f t="shared" si="4"/>
        <v>151799.37453466546</v>
      </c>
      <c r="O8" s="198">
        <v>0.20699999999999999</v>
      </c>
      <c r="P8" s="196">
        <f t="shared" si="5"/>
        <v>98195.220402111707</v>
      </c>
      <c r="Q8" s="199" t="s">
        <v>1336</v>
      </c>
      <c r="R8" s="200">
        <v>1</v>
      </c>
      <c r="S8" s="196">
        <f t="shared" si="7"/>
        <v>474373.04542082956</v>
      </c>
      <c r="T8" s="200">
        <v>0</v>
      </c>
      <c r="U8" s="196">
        <f t="shared" si="8"/>
        <v>0</v>
      </c>
      <c r="V8" s="200">
        <v>0</v>
      </c>
      <c r="W8" s="201">
        <f t="shared" si="9"/>
        <v>0</v>
      </c>
      <c r="X8" s="210">
        <v>0</v>
      </c>
      <c r="Y8" s="201">
        <f t="shared" si="10"/>
        <v>0</v>
      </c>
      <c r="Z8" s="200">
        <v>0</v>
      </c>
      <c r="AA8" s="200"/>
      <c r="AB8" s="200">
        <v>0</v>
      </c>
      <c r="AC8" s="201">
        <f t="shared" si="11"/>
        <v>0</v>
      </c>
      <c r="AD8" s="201"/>
      <c r="AE8" s="200">
        <v>0</v>
      </c>
      <c r="AF8" s="201">
        <f t="shared" si="12"/>
        <v>0</v>
      </c>
    </row>
    <row r="9" spans="1:32" s="211" customFormat="1">
      <c r="A9" s="321"/>
      <c r="B9" s="322"/>
      <c r="C9" s="194">
        <v>1979</v>
      </c>
      <c r="D9" s="195">
        <f>+D10*0.99725</f>
        <v>15219259.623</v>
      </c>
      <c r="E9" s="196">
        <f t="shared" si="6"/>
        <v>2.8433782550736542</v>
      </c>
      <c r="F9" s="196">
        <f t="shared" si="6"/>
        <v>11.296209265149347</v>
      </c>
      <c r="G9" s="195">
        <f t="shared" si="13"/>
        <v>5352527.2607832346</v>
      </c>
      <c r="H9" s="197">
        <f t="shared" si="1"/>
        <v>0.25171083399153565</v>
      </c>
      <c r="I9" s="196">
        <f t="shared" si="2"/>
        <v>491760.52178257488</v>
      </c>
      <c r="J9" s="323"/>
      <c r="K9" s="198">
        <v>0.47299999999999998</v>
      </c>
      <c r="L9" s="196">
        <f t="shared" si="3"/>
        <v>232602.72680315792</v>
      </c>
      <c r="M9" s="198">
        <v>0.32</v>
      </c>
      <c r="N9" s="196">
        <f t="shared" si="4"/>
        <v>157363.36697042396</v>
      </c>
      <c r="O9" s="198">
        <v>0.20699999999999999</v>
      </c>
      <c r="P9" s="196">
        <f t="shared" si="5"/>
        <v>101794.428008993</v>
      </c>
      <c r="Q9" s="199" t="s">
        <v>1336</v>
      </c>
      <c r="R9" s="200">
        <v>1</v>
      </c>
      <c r="S9" s="196">
        <f t="shared" si="7"/>
        <v>491760.52178257488</v>
      </c>
      <c r="T9" s="200">
        <v>0</v>
      </c>
      <c r="U9" s="196">
        <f t="shared" si="8"/>
        <v>0</v>
      </c>
      <c r="V9" s="200">
        <v>0</v>
      </c>
      <c r="W9" s="201">
        <f t="shared" si="9"/>
        <v>0</v>
      </c>
      <c r="X9" s="210"/>
      <c r="Y9" s="201">
        <f t="shared" si="10"/>
        <v>0</v>
      </c>
      <c r="Z9" s="200">
        <v>0</v>
      </c>
      <c r="AA9" s="200"/>
      <c r="AB9" s="200">
        <v>0</v>
      </c>
      <c r="AC9" s="201">
        <f t="shared" si="11"/>
        <v>0</v>
      </c>
      <c r="AD9" s="201"/>
      <c r="AE9" s="200">
        <v>0</v>
      </c>
      <c r="AF9" s="201">
        <f t="shared" si="12"/>
        <v>0</v>
      </c>
    </row>
    <row r="10" spans="1:32" s="211" customFormat="1">
      <c r="A10" s="321"/>
      <c r="B10" s="322"/>
      <c r="C10" s="194">
        <v>1980</v>
      </c>
      <c r="D10" s="195">
        <v>15261228</v>
      </c>
      <c r="E10" s="196">
        <f t="shared" si="6"/>
        <v>2.8151553905792697</v>
      </c>
      <c r="F10" s="196">
        <f t="shared" si="6"/>
        <v>10.92685115289251</v>
      </c>
      <c r="G10" s="195">
        <f t="shared" si="13"/>
        <v>5421096.132409133</v>
      </c>
      <c r="H10" s="197">
        <f t="shared" si="1"/>
        <v>0.25763647286748786</v>
      </c>
      <c r="I10" s="196">
        <f t="shared" si="2"/>
        <v>509785.31161975616</v>
      </c>
      <c r="J10" s="323"/>
      <c r="K10" s="198">
        <v>0.47299999999999998</v>
      </c>
      <c r="L10" s="196">
        <f t="shared" si="3"/>
        <v>241128.45239614465</v>
      </c>
      <c r="M10" s="198">
        <v>0.32</v>
      </c>
      <c r="N10" s="196">
        <f t="shared" si="4"/>
        <v>163131.29971832197</v>
      </c>
      <c r="O10" s="198">
        <v>0.20699999999999999</v>
      </c>
      <c r="P10" s="196">
        <f t="shared" si="5"/>
        <v>105525.55950528952</v>
      </c>
      <c r="Q10" s="199" t="s">
        <v>1336</v>
      </c>
      <c r="R10" s="200">
        <v>1</v>
      </c>
      <c r="S10" s="196">
        <f t="shared" si="7"/>
        <v>509785.31161975616</v>
      </c>
      <c r="T10" s="200">
        <v>0</v>
      </c>
      <c r="U10" s="196">
        <f t="shared" si="8"/>
        <v>0</v>
      </c>
      <c r="V10" s="200">
        <v>0</v>
      </c>
      <c r="W10" s="201">
        <f t="shared" si="9"/>
        <v>0</v>
      </c>
      <c r="X10" s="210">
        <v>0</v>
      </c>
      <c r="Y10" s="201">
        <f t="shared" si="10"/>
        <v>0</v>
      </c>
      <c r="Z10" s="200">
        <v>0</v>
      </c>
      <c r="AA10" s="200"/>
      <c r="AB10" s="200">
        <v>0</v>
      </c>
      <c r="AC10" s="201">
        <f t="shared" si="11"/>
        <v>0</v>
      </c>
      <c r="AD10" s="201"/>
      <c r="AE10" s="200">
        <v>0</v>
      </c>
      <c r="AF10" s="201">
        <f t="shared" si="12"/>
        <v>0</v>
      </c>
    </row>
    <row r="11" spans="1:32" s="211" customFormat="1">
      <c r="A11" s="321"/>
      <c r="B11" s="322"/>
      <c r="C11" s="194">
        <v>1981</v>
      </c>
      <c r="D11" s="195">
        <v>15303291</v>
      </c>
      <c r="E11" s="196">
        <f t="shared" si="6"/>
        <v>2.7872088167124311</v>
      </c>
      <c r="F11" s="196">
        <f t="shared" si="6"/>
        <v>10.569555558729604</v>
      </c>
      <c r="G11" s="195">
        <f t="shared" si="13"/>
        <v>5490543.4096791279</v>
      </c>
      <c r="H11" s="197">
        <f t="shared" si="1"/>
        <v>0.26370160989507457</v>
      </c>
      <c r="I11" s="196">
        <f t="shared" si="2"/>
        <v>528470.77476088004</v>
      </c>
      <c r="J11" s="323"/>
      <c r="K11" s="198">
        <v>0.47299999999999998</v>
      </c>
      <c r="L11" s="196">
        <f t="shared" si="3"/>
        <v>249966.67646189625</v>
      </c>
      <c r="M11" s="198">
        <v>0.32</v>
      </c>
      <c r="N11" s="196">
        <f t="shared" si="4"/>
        <v>169110.64792348162</v>
      </c>
      <c r="O11" s="198">
        <v>0.20699999999999999</v>
      </c>
      <c r="P11" s="196">
        <f t="shared" si="5"/>
        <v>109393.45037550216</v>
      </c>
      <c r="Q11" s="199" t="s">
        <v>1336</v>
      </c>
      <c r="R11" s="200">
        <v>1</v>
      </c>
      <c r="S11" s="196">
        <f t="shared" si="7"/>
        <v>528470.77476088004</v>
      </c>
      <c r="T11" s="200">
        <v>0</v>
      </c>
      <c r="U11" s="196">
        <f t="shared" si="8"/>
        <v>0</v>
      </c>
      <c r="V11" s="200">
        <v>0</v>
      </c>
      <c r="W11" s="201">
        <f t="shared" si="9"/>
        <v>0</v>
      </c>
      <c r="X11" s="210">
        <v>0</v>
      </c>
      <c r="Y11" s="201">
        <f t="shared" si="10"/>
        <v>0</v>
      </c>
      <c r="Z11" s="200">
        <v>0</v>
      </c>
      <c r="AA11" s="200"/>
      <c r="AB11" s="200">
        <v>0</v>
      </c>
      <c r="AC11" s="201">
        <f t="shared" si="11"/>
        <v>0</v>
      </c>
      <c r="AD11" s="201"/>
      <c r="AE11" s="200">
        <v>0</v>
      </c>
      <c r="AF11" s="201">
        <f t="shared" si="12"/>
        <v>0</v>
      </c>
    </row>
    <row r="12" spans="1:32" s="211" customFormat="1">
      <c r="A12" s="321"/>
      <c r="B12" s="322"/>
      <c r="C12" s="194">
        <v>1982</v>
      </c>
      <c r="D12" s="195">
        <v>14700534</v>
      </c>
      <c r="E12" s="196">
        <f t="shared" si="6"/>
        <v>2.6435623654441698</v>
      </c>
      <c r="F12" s="196">
        <f t="shared" si="6"/>
        <v>9.7942535582798307</v>
      </c>
      <c r="G12" s="195">
        <f t="shared" si="13"/>
        <v>5560880.3454614263</v>
      </c>
      <c r="H12" s="197">
        <f t="shared" si="1"/>
        <v>0.26990952906353588</v>
      </c>
      <c r="I12" s="196">
        <f t="shared" si="2"/>
        <v>547841.12725609064</v>
      </c>
      <c r="J12" s="323"/>
      <c r="K12" s="198">
        <v>0.47299999999999998</v>
      </c>
      <c r="L12" s="196">
        <f t="shared" si="3"/>
        <v>259128.85319213086</v>
      </c>
      <c r="M12" s="198">
        <v>0.32</v>
      </c>
      <c r="N12" s="196">
        <f t="shared" si="4"/>
        <v>175309.16072194901</v>
      </c>
      <c r="O12" s="198">
        <v>0.20699999999999999</v>
      </c>
      <c r="P12" s="196">
        <f t="shared" si="5"/>
        <v>113403.11334201075</v>
      </c>
      <c r="Q12" s="199" t="s">
        <v>1336</v>
      </c>
      <c r="R12" s="200">
        <v>1</v>
      </c>
      <c r="S12" s="196">
        <f t="shared" si="7"/>
        <v>547841.12725609064</v>
      </c>
      <c r="T12" s="200">
        <v>0</v>
      </c>
      <c r="U12" s="196">
        <f t="shared" si="8"/>
        <v>0</v>
      </c>
      <c r="V12" s="200">
        <v>0</v>
      </c>
      <c r="W12" s="201">
        <f t="shared" si="9"/>
        <v>0</v>
      </c>
      <c r="X12" s="210">
        <v>0</v>
      </c>
      <c r="Y12" s="201">
        <f t="shared" si="10"/>
        <v>0</v>
      </c>
      <c r="Z12" s="200">
        <v>0</v>
      </c>
      <c r="AA12" s="200"/>
      <c r="AB12" s="200">
        <v>0</v>
      </c>
      <c r="AC12" s="201">
        <f t="shared" si="11"/>
        <v>0</v>
      </c>
      <c r="AD12" s="201"/>
      <c r="AE12" s="200">
        <v>0</v>
      </c>
      <c r="AF12" s="201">
        <f t="shared" si="12"/>
        <v>0</v>
      </c>
    </row>
    <row r="13" spans="1:32" s="211" customFormat="1">
      <c r="A13" s="321"/>
      <c r="B13" s="322"/>
      <c r="C13" s="194">
        <v>1983</v>
      </c>
      <c r="D13" s="195">
        <v>14106321</v>
      </c>
      <c r="E13" s="196">
        <f t="shared" si="6"/>
        <v>2.504620847165195</v>
      </c>
      <c r="F13" s="196">
        <f t="shared" si="6"/>
        <v>9.0660547486797896</v>
      </c>
      <c r="G13" s="195">
        <f t="shared" si="13"/>
        <v>5632118.3367797798</v>
      </c>
      <c r="H13" s="197">
        <f t="shared" si="1"/>
        <v>0.27626359167199172</v>
      </c>
      <c r="I13" s="196">
        <f t="shared" si="2"/>
        <v>567921.47276077024</v>
      </c>
      <c r="J13" s="323"/>
      <c r="K13" s="198">
        <v>0.47299999999999998</v>
      </c>
      <c r="L13" s="196">
        <f t="shared" si="3"/>
        <v>268626.8566158443</v>
      </c>
      <c r="M13" s="198">
        <v>0.32</v>
      </c>
      <c r="N13" s="196">
        <f t="shared" si="4"/>
        <v>181734.87128344647</v>
      </c>
      <c r="O13" s="198">
        <v>0.20699999999999999</v>
      </c>
      <c r="P13" s="196">
        <f t="shared" si="5"/>
        <v>117559.74486147943</v>
      </c>
      <c r="Q13" s="199" t="s">
        <v>1336</v>
      </c>
      <c r="R13" s="200">
        <v>1</v>
      </c>
      <c r="S13" s="196">
        <f t="shared" si="7"/>
        <v>567921.47276077024</v>
      </c>
      <c r="T13" s="200">
        <v>0</v>
      </c>
      <c r="U13" s="196">
        <f t="shared" si="8"/>
        <v>0</v>
      </c>
      <c r="V13" s="200">
        <v>0</v>
      </c>
      <c r="W13" s="201">
        <f t="shared" si="9"/>
        <v>0</v>
      </c>
      <c r="X13" s="210">
        <v>0</v>
      </c>
      <c r="Y13" s="201">
        <f t="shared" si="10"/>
        <v>0</v>
      </c>
      <c r="Z13" s="200">
        <v>0</v>
      </c>
      <c r="AA13" s="200"/>
      <c r="AB13" s="200">
        <v>0</v>
      </c>
      <c r="AC13" s="201">
        <f t="shared" si="11"/>
        <v>0</v>
      </c>
      <c r="AD13" s="201"/>
      <c r="AE13" s="200">
        <v>0</v>
      </c>
      <c r="AF13" s="201">
        <f t="shared" si="12"/>
        <v>0</v>
      </c>
    </row>
    <row r="14" spans="1:32" s="211" customFormat="1">
      <c r="A14" s="321"/>
      <c r="B14" s="322"/>
      <c r="C14" s="194">
        <v>1984</v>
      </c>
      <c r="D14" s="195">
        <v>14078013</v>
      </c>
      <c r="E14" s="196">
        <f t="shared" si="6"/>
        <v>2.4679784878660276</v>
      </c>
      <c r="F14" s="196">
        <f t="shared" si="6"/>
        <v>8.7279506070707615</v>
      </c>
      <c r="G14" s="195">
        <f t="shared" si="13"/>
        <v>5704268.9266601969</v>
      </c>
      <c r="H14" s="197">
        <f t="shared" si="1"/>
        <v>0.28276723814942856</v>
      </c>
      <c r="I14" s="196">
        <f t="shared" si="2"/>
        <v>588737.83506945777</v>
      </c>
      <c r="J14" s="323"/>
      <c r="K14" s="198">
        <v>0.47299999999999998</v>
      </c>
      <c r="L14" s="196">
        <f t="shared" si="3"/>
        <v>278472.9959878535</v>
      </c>
      <c r="M14" s="198">
        <v>0.32</v>
      </c>
      <c r="N14" s="196">
        <f t="shared" si="4"/>
        <v>188396.10722222648</v>
      </c>
      <c r="O14" s="198">
        <v>0.20699999999999999</v>
      </c>
      <c r="P14" s="196">
        <f t="shared" si="5"/>
        <v>121868.73185937775</v>
      </c>
      <c r="Q14" s="199" t="s">
        <v>1336</v>
      </c>
      <c r="R14" s="200">
        <v>1</v>
      </c>
      <c r="S14" s="196">
        <f t="shared" si="7"/>
        <v>588737.83506945777</v>
      </c>
      <c r="T14" s="200">
        <v>0</v>
      </c>
      <c r="U14" s="196">
        <f t="shared" si="8"/>
        <v>0</v>
      </c>
      <c r="V14" s="200">
        <v>0</v>
      </c>
      <c r="W14" s="201">
        <f t="shared" si="9"/>
        <v>0</v>
      </c>
      <c r="X14" s="210">
        <v>0</v>
      </c>
      <c r="Y14" s="201">
        <f t="shared" si="10"/>
        <v>0</v>
      </c>
      <c r="Z14" s="200">
        <v>0</v>
      </c>
      <c r="AA14" s="200"/>
      <c r="AB14" s="200">
        <v>0</v>
      </c>
      <c r="AC14" s="201">
        <f t="shared" si="11"/>
        <v>0</v>
      </c>
      <c r="AD14" s="201"/>
      <c r="AE14" s="200">
        <v>0</v>
      </c>
      <c r="AF14" s="201">
        <f t="shared" si="12"/>
        <v>0</v>
      </c>
    </row>
    <row r="15" spans="1:32" s="211" customFormat="1">
      <c r="A15" s="321"/>
      <c r="B15" s="322"/>
      <c r="C15" s="194">
        <v>1985</v>
      </c>
      <c r="D15" s="195">
        <v>13842011</v>
      </c>
      <c r="E15" s="196">
        <f t="shared" si="6"/>
        <v>2.3959126312720702</v>
      </c>
      <c r="F15" s="196">
        <f t="shared" si="6"/>
        <v>8.2782102200814762</v>
      </c>
      <c r="G15" s="195">
        <f t="shared" si="13"/>
        <v>5777343.8060013121</v>
      </c>
      <c r="H15" s="197">
        <f t="shared" si="1"/>
        <v>0.28942398991753182</v>
      </c>
      <c r="I15" s="196">
        <f t="shared" si="2"/>
        <v>610317.19184225716</v>
      </c>
      <c r="J15" s="323"/>
      <c r="K15" s="198">
        <v>0.47299999999999998</v>
      </c>
      <c r="L15" s="196">
        <f t="shared" si="3"/>
        <v>288680.03174138762</v>
      </c>
      <c r="M15" s="198">
        <v>0.32</v>
      </c>
      <c r="N15" s="196">
        <f t="shared" si="4"/>
        <v>195301.50138952231</v>
      </c>
      <c r="O15" s="198">
        <v>0.20699999999999999</v>
      </c>
      <c r="P15" s="196">
        <f t="shared" si="5"/>
        <v>126335.65871134722</v>
      </c>
      <c r="Q15" s="199" t="s">
        <v>1336</v>
      </c>
      <c r="R15" s="200">
        <v>1</v>
      </c>
      <c r="S15" s="196">
        <f t="shared" si="7"/>
        <v>610317.19184225716</v>
      </c>
      <c r="T15" s="200">
        <v>0</v>
      </c>
      <c r="U15" s="196">
        <f t="shared" si="8"/>
        <v>0</v>
      </c>
      <c r="V15" s="200">
        <v>0</v>
      </c>
      <c r="W15" s="201">
        <f t="shared" si="9"/>
        <v>0</v>
      </c>
      <c r="X15" s="210">
        <v>0</v>
      </c>
      <c r="Y15" s="201">
        <f t="shared" si="10"/>
        <v>0</v>
      </c>
      <c r="Z15" s="200">
        <v>0</v>
      </c>
      <c r="AA15" s="200"/>
      <c r="AB15" s="200">
        <v>0</v>
      </c>
      <c r="AC15" s="201">
        <f t="shared" si="11"/>
        <v>0</v>
      </c>
      <c r="AD15" s="201"/>
      <c r="AE15" s="200">
        <v>0</v>
      </c>
      <c r="AF15" s="201">
        <f t="shared" si="12"/>
        <v>0</v>
      </c>
    </row>
    <row r="16" spans="1:32" s="221" customFormat="1" ht="12" customHeight="1">
      <c r="A16" s="321"/>
      <c r="B16" s="322"/>
      <c r="C16" s="212">
        <v>1986</v>
      </c>
      <c r="D16" s="213">
        <v>13485735</v>
      </c>
      <c r="E16" s="214">
        <f t="shared" si="6"/>
        <v>2.3047200905248353</v>
      </c>
      <c r="F16" s="214">
        <f t="shared" si="6"/>
        <v>7.7799754231995912</v>
      </c>
      <c r="G16" s="213">
        <f t="shared" si="13"/>
        <v>5851354.8154687202</v>
      </c>
      <c r="H16" s="215">
        <f t="shared" si="1"/>
        <v>0.29623745129737139</v>
      </c>
      <c r="I16" s="214">
        <f t="shared" si="2"/>
        <v>632687.5095674349</v>
      </c>
      <c r="J16" s="324" t="s">
        <v>1354</v>
      </c>
      <c r="K16" s="216">
        <v>0.5</v>
      </c>
      <c r="L16" s="214">
        <f t="shared" si="3"/>
        <v>316343.75478371745</v>
      </c>
      <c r="M16" s="216">
        <v>0.31</v>
      </c>
      <c r="N16" s="214">
        <f t="shared" si="4"/>
        <v>196133.12796590483</v>
      </c>
      <c r="O16" s="216">
        <v>0.19</v>
      </c>
      <c r="P16" s="214">
        <f t="shared" si="5"/>
        <v>120210.62681781263</v>
      </c>
      <c r="Q16" s="217" t="s">
        <v>1336</v>
      </c>
      <c r="R16" s="218">
        <v>1</v>
      </c>
      <c r="S16" s="214">
        <f t="shared" si="7"/>
        <v>632687.5095674349</v>
      </c>
      <c r="T16" s="218">
        <v>0</v>
      </c>
      <c r="U16" s="214">
        <f t="shared" si="8"/>
        <v>0</v>
      </c>
      <c r="V16" s="218">
        <v>0</v>
      </c>
      <c r="W16" s="219">
        <f t="shared" si="9"/>
        <v>0</v>
      </c>
      <c r="X16" s="220">
        <v>0</v>
      </c>
      <c r="Y16" s="219">
        <f t="shared" si="10"/>
        <v>0</v>
      </c>
      <c r="Z16" s="218">
        <v>0</v>
      </c>
      <c r="AA16" s="218"/>
      <c r="AB16" s="218">
        <v>0</v>
      </c>
      <c r="AC16" s="219">
        <f t="shared" si="11"/>
        <v>0</v>
      </c>
      <c r="AD16" s="219"/>
      <c r="AE16" s="218">
        <v>0</v>
      </c>
      <c r="AF16" s="219">
        <f t="shared" si="12"/>
        <v>0</v>
      </c>
    </row>
    <row r="17" spans="1:32" s="221" customFormat="1">
      <c r="A17" s="321"/>
      <c r="B17" s="322"/>
      <c r="C17" s="212">
        <v>1987</v>
      </c>
      <c r="D17" s="213">
        <v>13817953</v>
      </c>
      <c r="E17" s="214">
        <f t="shared" si="6"/>
        <v>2.331626897024345</v>
      </c>
      <c r="F17" s="214">
        <f t="shared" si="6"/>
        <v>7.6897754433691299</v>
      </c>
      <c r="G17" s="213">
        <f t="shared" si="13"/>
        <v>5926313.9474135702</v>
      </c>
      <c r="H17" s="215">
        <f t="shared" si="1"/>
        <v>0.3032113114609738</v>
      </c>
      <c r="I17" s="214">
        <f t="shared" si="2"/>
        <v>655877.77980552614</v>
      </c>
      <c r="J17" s="325"/>
      <c r="K17" s="216">
        <v>0.5</v>
      </c>
      <c r="L17" s="214">
        <f t="shared" si="3"/>
        <v>327938.88990276307</v>
      </c>
      <c r="M17" s="216">
        <v>0.31</v>
      </c>
      <c r="N17" s="214">
        <f t="shared" si="4"/>
        <v>203322.11173971309</v>
      </c>
      <c r="O17" s="216">
        <v>0.19</v>
      </c>
      <c r="P17" s="214">
        <f t="shared" si="5"/>
        <v>124616.77816304997</v>
      </c>
      <c r="Q17" s="217" t="s">
        <v>1336</v>
      </c>
      <c r="R17" s="218">
        <v>1</v>
      </c>
      <c r="S17" s="214">
        <f t="shared" si="7"/>
        <v>655877.77980552614</v>
      </c>
      <c r="T17" s="218">
        <v>0</v>
      </c>
      <c r="U17" s="214">
        <f t="shared" si="8"/>
        <v>0</v>
      </c>
      <c r="V17" s="218">
        <v>0</v>
      </c>
      <c r="W17" s="219">
        <f t="shared" si="9"/>
        <v>0</v>
      </c>
      <c r="X17" s="220">
        <v>0</v>
      </c>
      <c r="Y17" s="219">
        <f t="shared" si="10"/>
        <v>0</v>
      </c>
      <c r="Z17" s="218">
        <v>0</v>
      </c>
      <c r="AA17" s="218"/>
      <c r="AB17" s="218">
        <v>0</v>
      </c>
      <c r="AC17" s="219">
        <f t="shared" si="11"/>
        <v>0</v>
      </c>
      <c r="AD17" s="219"/>
      <c r="AE17" s="218">
        <v>0</v>
      </c>
      <c r="AF17" s="219">
        <f t="shared" si="12"/>
        <v>0</v>
      </c>
    </row>
    <row r="18" spans="1:32" s="221" customFormat="1">
      <c r="A18" s="321"/>
      <c r="B18" s="322"/>
      <c r="C18" s="212">
        <v>1988</v>
      </c>
      <c r="D18" s="213">
        <v>14219987</v>
      </c>
      <c r="E18" s="214">
        <f t="shared" si="6"/>
        <v>2.3691159899964145</v>
      </c>
      <c r="F18" s="214">
        <f t="shared" si="6"/>
        <v>7.6337070377547951</v>
      </c>
      <c r="G18" s="213">
        <f t="shared" si="13"/>
        <v>6002233.3478157483</v>
      </c>
      <c r="H18" s="215">
        <f t="shared" si="1"/>
        <v>0.31034934642883705</v>
      </c>
      <c r="I18" s="214">
        <f t="shared" si="2"/>
        <v>679918.05676191568</v>
      </c>
      <c r="J18" s="325"/>
      <c r="K18" s="216">
        <v>0.5</v>
      </c>
      <c r="L18" s="214">
        <f t="shared" si="3"/>
        <v>339959.02838095784</v>
      </c>
      <c r="M18" s="216">
        <v>0.31</v>
      </c>
      <c r="N18" s="214">
        <f t="shared" si="4"/>
        <v>210774.59759619387</v>
      </c>
      <c r="O18" s="216">
        <v>0.19</v>
      </c>
      <c r="P18" s="214">
        <f t="shared" si="5"/>
        <v>129184.43078476399</v>
      </c>
      <c r="Q18" s="217" t="s">
        <v>1336</v>
      </c>
      <c r="R18" s="218">
        <v>1</v>
      </c>
      <c r="S18" s="214">
        <f t="shared" si="7"/>
        <v>679918.05676191568</v>
      </c>
      <c r="T18" s="218">
        <v>0</v>
      </c>
      <c r="U18" s="214">
        <f t="shared" si="8"/>
        <v>0</v>
      </c>
      <c r="V18" s="218">
        <v>0</v>
      </c>
      <c r="W18" s="219">
        <f t="shared" si="9"/>
        <v>0</v>
      </c>
      <c r="X18" s="220"/>
      <c r="Y18" s="219">
        <f t="shared" si="10"/>
        <v>0</v>
      </c>
      <c r="Z18" s="218">
        <v>0</v>
      </c>
      <c r="AA18" s="218"/>
      <c r="AB18" s="218">
        <v>0</v>
      </c>
      <c r="AC18" s="219">
        <f t="shared" si="11"/>
        <v>0</v>
      </c>
      <c r="AD18" s="219"/>
      <c r="AE18" s="218">
        <v>0</v>
      </c>
      <c r="AF18" s="219">
        <f t="shared" si="12"/>
        <v>0</v>
      </c>
    </row>
    <row r="19" spans="1:32" s="221" customFormat="1">
      <c r="A19" s="321"/>
      <c r="B19" s="322"/>
      <c r="C19" s="212">
        <v>1989</v>
      </c>
      <c r="D19" s="213">
        <v>14758943</v>
      </c>
      <c r="E19" s="214">
        <f t="shared" si="6"/>
        <v>2.4278069997484355</v>
      </c>
      <c r="F19" s="214">
        <f t="shared" si="6"/>
        <v>7.6428949055258038</v>
      </c>
      <c r="G19" s="213">
        <f t="shared" si="13"/>
        <v>6079125.3182519423</v>
      </c>
      <c r="H19" s="215">
        <f t="shared" si="1"/>
        <v>0.31765542111446987</v>
      </c>
      <c r="I19" s="214">
        <f t="shared" si="2"/>
        <v>704839.49623658904</v>
      </c>
      <c r="J19" s="325"/>
      <c r="K19" s="216">
        <v>0.5</v>
      </c>
      <c r="L19" s="214">
        <f t="shared" si="3"/>
        <v>352419.74811829452</v>
      </c>
      <c r="M19" s="216">
        <v>0.31</v>
      </c>
      <c r="N19" s="214">
        <f t="shared" si="4"/>
        <v>218500.2438333426</v>
      </c>
      <c r="O19" s="216">
        <v>0.19</v>
      </c>
      <c r="P19" s="214">
        <f t="shared" si="5"/>
        <v>133919.50428495192</v>
      </c>
      <c r="Q19" s="217" t="s">
        <v>1336</v>
      </c>
      <c r="R19" s="218">
        <v>1</v>
      </c>
      <c r="S19" s="214">
        <f t="shared" si="7"/>
        <v>704839.49623658904</v>
      </c>
      <c r="T19" s="218">
        <v>0</v>
      </c>
      <c r="U19" s="214">
        <f t="shared" si="8"/>
        <v>0</v>
      </c>
      <c r="V19" s="218">
        <v>0</v>
      </c>
      <c r="W19" s="219">
        <f t="shared" si="9"/>
        <v>0</v>
      </c>
      <c r="X19" s="220">
        <v>0</v>
      </c>
      <c r="Y19" s="219">
        <f t="shared" si="10"/>
        <v>0</v>
      </c>
      <c r="Z19" s="218">
        <v>0</v>
      </c>
      <c r="AA19" s="218"/>
      <c r="AB19" s="218">
        <v>0</v>
      </c>
      <c r="AC19" s="219">
        <f t="shared" si="11"/>
        <v>0</v>
      </c>
      <c r="AD19" s="219"/>
      <c r="AE19" s="218">
        <v>0</v>
      </c>
      <c r="AF19" s="219">
        <f t="shared" si="12"/>
        <v>0</v>
      </c>
    </row>
    <row r="20" spans="1:32" s="221" customFormat="1">
      <c r="A20" s="321"/>
      <c r="B20" s="322"/>
      <c r="C20" s="212">
        <v>1990</v>
      </c>
      <c r="D20" s="213">
        <v>15443136</v>
      </c>
      <c r="E20" s="214">
        <f t="shared" si="6"/>
        <v>2.5082231908749777</v>
      </c>
      <c r="F20" s="214">
        <f t="shared" si="6"/>
        <v>7.7144411667439545</v>
      </c>
      <c r="G20" s="213">
        <f t="shared" si="13"/>
        <v>6157002.3178889276</v>
      </c>
      <c r="H20" s="215">
        <f t="shared" si="1"/>
        <v>0.32513349141706233</v>
      </c>
      <c r="I20" s="214">
        <f t="shared" si="2"/>
        <v>730674.39600153291</v>
      </c>
      <c r="J20" s="325"/>
      <c r="K20" s="216">
        <v>0.5</v>
      </c>
      <c r="L20" s="214">
        <f t="shared" si="3"/>
        <v>365337.19800076645</v>
      </c>
      <c r="M20" s="216">
        <v>0.31</v>
      </c>
      <c r="N20" s="214">
        <f t="shared" si="4"/>
        <v>226509.06276047521</v>
      </c>
      <c r="O20" s="216">
        <v>0.19</v>
      </c>
      <c r="P20" s="214">
        <f t="shared" si="5"/>
        <v>138828.13524029125</v>
      </c>
      <c r="Q20" s="217" t="s">
        <v>1336</v>
      </c>
      <c r="R20" s="218">
        <v>1</v>
      </c>
      <c r="S20" s="214">
        <f t="shared" si="7"/>
        <v>730674.39600153291</v>
      </c>
      <c r="T20" s="218">
        <v>0</v>
      </c>
      <c r="U20" s="214">
        <f t="shared" si="8"/>
        <v>0</v>
      </c>
      <c r="V20" s="218">
        <v>0</v>
      </c>
      <c r="W20" s="219">
        <f t="shared" si="9"/>
        <v>0</v>
      </c>
      <c r="X20" s="220">
        <v>0</v>
      </c>
      <c r="Y20" s="219">
        <f t="shared" si="10"/>
        <v>0</v>
      </c>
      <c r="Z20" s="218">
        <v>0</v>
      </c>
      <c r="AA20" s="218"/>
      <c r="AB20" s="218">
        <v>0</v>
      </c>
      <c r="AC20" s="219">
        <f t="shared" si="11"/>
        <v>0</v>
      </c>
      <c r="AD20" s="219"/>
      <c r="AE20" s="218">
        <v>0</v>
      </c>
      <c r="AF20" s="219">
        <f t="shared" si="12"/>
        <v>0</v>
      </c>
    </row>
    <row r="21" spans="1:32" s="221" customFormat="1">
      <c r="A21" s="321"/>
      <c r="B21" s="322"/>
      <c r="C21" s="212">
        <v>1991</v>
      </c>
      <c r="D21" s="213">
        <v>16256453</v>
      </c>
      <c r="E21" s="214">
        <f t="shared" si="6"/>
        <v>2.6069233068472397</v>
      </c>
      <c r="F21" s="214">
        <f t="shared" si="6"/>
        <v>7.8335949326200165</v>
      </c>
      <c r="G21" s="213">
        <f t="shared" si="13"/>
        <v>6235876.9655023823</v>
      </c>
      <c r="H21" s="215">
        <f t="shared" si="1"/>
        <v>0.33278760636342103</v>
      </c>
      <c r="I21" s="214">
        <f t="shared" si="2"/>
        <v>757456.23765811091</v>
      </c>
      <c r="J21" s="325"/>
      <c r="K21" s="216">
        <v>0.5</v>
      </c>
      <c r="L21" s="214">
        <f t="shared" si="3"/>
        <v>378728.11882905546</v>
      </c>
      <c r="M21" s="216">
        <v>0.31</v>
      </c>
      <c r="N21" s="214">
        <f t="shared" si="4"/>
        <v>234811.43367401438</v>
      </c>
      <c r="O21" s="216">
        <v>0.19</v>
      </c>
      <c r="P21" s="214">
        <f t="shared" si="5"/>
        <v>143916.68515504108</v>
      </c>
      <c r="Q21" s="217" t="s">
        <v>1336</v>
      </c>
      <c r="R21" s="218">
        <v>1</v>
      </c>
      <c r="S21" s="214">
        <f t="shared" si="7"/>
        <v>757456.23765811091</v>
      </c>
      <c r="T21" s="218">
        <v>0</v>
      </c>
      <c r="U21" s="214">
        <f t="shared" si="8"/>
        <v>0</v>
      </c>
      <c r="V21" s="218">
        <v>0</v>
      </c>
      <c r="W21" s="219">
        <f t="shared" si="9"/>
        <v>0</v>
      </c>
      <c r="X21" s="220">
        <v>0</v>
      </c>
      <c r="Y21" s="219">
        <f t="shared" si="10"/>
        <v>0</v>
      </c>
      <c r="Z21" s="218">
        <v>0</v>
      </c>
      <c r="AA21" s="218"/>
      <c r="AB21" s="218">
        <v>0</v>
      </c>
      <c r="AC21" s="219">
        <f t="shared" si="11"/>
        <v>0</v>
      </c>
      <c r="AD21" s="219"/>
      <c r="AE21" s="218">
        <v>0</v>
      </c>
      <c r="AF21" s="219">
        <f t="shared" si="12"/>
        <v>0</v>
      </c>
    </row>
    <row r="22" spans="1:32" s="221" customFormat="1">
      <c r="A22" s="327" t="s">
        <v>1363</v>
      </c>
      <c r="B22" s="322" t="s">
        <v>471</v>
      </c>
      <c r="C22" s="212">
        <v>1992</v>
      </c>
      <c r="D22" s="213">
        <v>16524115</v>
      </c>
      <c r="E22" s="214">
        <f t="shared" si="6"/>
        <v>2.5735322059957713</v>
      </c>
      <c r="F22" s="214">
        <f t="shared" si="6"/>
        <v>7.5553924400420129</v>
      </c>
      <c r="G22" s="213">
        <v>6420792</v>
      </c>
      <c r="H22" s="215">
        <f t="shared" si="1"/>
        <v>0.34062191030032857</v>
      </c>
      <c r="I22" s="214">
        <f t="shared" si="2"/>
        <v>798277.78938858944</v>
      </c>
      <c r="J22" s="325"/>
      <c r="K22" s="216">
        <v>0.5</v>
      </c>
      <c r="L22" s="214">
        <f t="shared" si="3"/>
        <v>399138.89469429472</v>
      </c>
      <c r="M22" s="216">
        <v>0.31</v>
      </c>
      <c r="N22" s="214">
        <f t="shared" si="4"/>
        <v>247466.11471046272</v>
      </c>
      <c r="O22" s="216">
        <v>0.19</v>
      </c>
      <c r="P22" s="214">
        <f t="shared" si="5"/>
        <v>151672.77998383201</v>
      </c>
      <c r="Q22" s="217" t="s">
        <v>30</v>
      </c>
      <c r="R22" s="218">
        <v>0.37</v>
      </c>
      <c r="S22" s="214">
        <f t="shared" si="7"/>
        <v>295362.7820737781</v>
      </c>
      <c r="T22" s="218">
        <v>0.63</v>
      </c>
      <c r="U22" s="214">
        <f t="shared" si="8"/>
        <v>502915.00731481134</v>
      </c>
      <c r="V22" s="218">
        <v>0</v>
      </c>
      <c r="W22" s="219">
        <f t="shared" ref="W22:W40" si="14">+V22*I22</f>
        <v>0</v>
      </c>
      <c r="X22" s="222">
        <v>0</v>
      </c>
      <c r="Y22" s="219">
        <v>0</v>
      </c>
      <c r="Z22" s="218">
        <v>0</v>
      </c>
      <c r="AA22" s="218"/>
      <c r="AB22" s="218">
        <v>0</v>
      </c>
      <c r="AC22" s="219">
        <f>+AB22*I22</f>
        <v>0</v>
      </c>
      <c r="AD22" s="219"/>
      <c r="AE22" s="218">
        <v>0</v>
      </c>
      <c r="AF22" s="219">
        <f t="shared" si="12"/>
        <v>0</v>
      </c>
    </row>
    <row r="23" spans="1:32" s="221" customFormat="1">
      <c r="A23" s="327"/>
      <c r="B23" s="322"/>
      <c r="C23" s="212">
        <v>1993</v>
      </c>
      <c r="D23" s="213">
        <v>17229578</v>
      </c>
      <c r="E23" s="214">
        <f t="shared" si="6"/>
        <v>2.6103118084947257</v>
      </c>
      <c r="F23" s="214">
        <f t="shared" si="6"/>
        <v>7.4871127187641955</v>
      </c>
      <c r="G23" s="213">
        <f>+G22*1.02800127</f>
        <v>6600582.3304058407</v>
      </c>
      <c r="H23" s="215">
        <f t="shared" si="1"/>
        <v>0.34864064513851439</v>
      </c>
      <c r="I23" s="214">
        <f t="shared" si="2"/>
        <v>839949.41791633843</v>
      </c>
      <c r="J23" s="325"/>
      <c r="K23" s="216">
        <v>0.5</v>
      </c>
      <c r="L23" s="214">
        <f t="shared" si="3"/>
        <v>419974.70895816921</v>
      </c>
      <c r="M23" s="216">
        <v>0.31</v>
      </c>
      <c r="N23" s="214">
        <f t="shared" si="4"/>
        <v>260384.31955406492</v>
      </c>
      <c r="O23" s="216">
        <v>0.19</v>
      </c>
      <c r="P23" s="214">
        <f t="shared" si="5"/>
        <v>159590.38940410429</v>
      </c>
      <c r="Q23" s="217" t="s">
        <v>30</v>
      </c>
      <c r="R23" s="218">
        <v>0.37</v>
      </c>
      <c r="S23" s="214">
        <f t="shared" si="7"/>
        <v>310781.28462904523</v>
      </c>
      <c r="T23" s="218">
        <v>0.63</v>
      </c>
      <c r="U23" s="214">
        <f t="shared" si="8"/>
        <v>529168.13328729325</v>
      </c>
      <c r="V23" s="218">
        <v>0</v>
      </c>
      <c r="W23" s="219">
        <f t="shared" si="14"/>
        <v>0</v>
      </c>
      <c r="X23" s="222">
        <v>0</v>
      </c>
      <c r="Y23" s="219">
        <v>0</v>
      </c>
      <c r="Z23" s="218">
        <v>0</v>
      </c>
      <c r="AA23" s="218"/>
      <c r="AB23" s="218">
        <v>0</v>
      </c>
      <c r="AC23" s="219">
        <f t="shared" ref="AC23:AC40" si="15">+AB23*I23</f>
        <v>0</v>
      </c>
      <c r="AD23" s="219"/>
      <c r="AE23" s="218">
        <v>0</v>
      </c>
      <c r="AF23" s="219">
        <f t="shared" si="12"/>
        <v>0</v>
      </c>
    </row>
    <row r="24" spans="1:32" s="221" customFormat="1">
      <c r="A24" s="327"/>
      <c r="B24" s="322"/>
      <c r="C24" s="212">
        <v>1994</v>
      </c>
      <c r="D24" s="213">
        <v>18033729</v>
      </c>
      <c r="E24" s="214">
        <f t="shared" si="6"/>
        <v>2.6577225140815437</v>
      </c>
      <c r="F24" s="214">
        <f t="shared" si="6"/>
        <v>7.4477687339812171</v>
      </c>
      <c r="G24" s="213">
        <f t="shared" ref="G24:G30" si="16">+G23*1.02800127</f>
        <v>6785407.0183967641</v>
      </c>
      <c r="H24" s="215">
        <f t="shared" si="1"/>
        <v>0.3568481526494518</v>
      </c>
      <c r="I24" s="214">
        <f t="shared" si="2"/>
        <v>883796.38521367114</v>
      </c>
      <c r="J24" s="325"/>
      <c r="K24" s="216">
        <v>0.5</v>
      </c>
      <c r="L24" s="214">
        <f t="shared" si="3"/>
        <v>441898.19260683557</v>
      </c>
      <c r="M24" s="216">
        <v>0.31</v>
      </c>
      <c r="N24" s="214">
        <f t="shared" si="4"/>
        <v>273976.87941623805</v>
      </c>
      <c r="O24" s="216">
        <v>0.19</v>
      </c>
      <c r="P24" s="214">
        <f t="shared" si="5"/>
        <v>167921.31319059752</v>
      </c>
      <c r="Q24" s="217" t="s">
        <v>1338</v>
      </c>
      <c r="R24" s="218">
        <v>0.37</v>
      </c>
      <c r="S24" s="214">
        <f t="shared" si="7"/>
        <v>327004.66252905829</v>
      </c>
      <c r="T24" s="218">
        <v>0.18</v>
      </c>
      <c r="U24" s="214">
        <f t="shared" si="8"/>
        <v>159083.3493384608</v>
      </c>
      <c r="V24" s="218">
        <v>0.45</v>
      </c>
      <c r="W24" s="219">
        <f t="shared" si="14"/>
        <v>397708.37334615202</v>
      </c>
      <c r="X24" s="222">
        <v>0</v>
      </c>
      <c r="Y24" s="219">
        <v>0</v>
      </c>
      <c r="Z24" s="218">
        <v>0</v>
      </c>
      <c r="AA24" s="218"/>
      <c r="AB24" s="218">
        <v>0</v>
      </c>
      <c r="AC24" s="219">
        <f t="shared" si="15"/>
        <v>0</v>
      </c>
      <c r="AD24" s="219"/>
      <c r="AE24" s="218">
        <v>0</v>
      </c>
      <c r="AF24" s="219">
        <f t="shared" si="12"/>
        <v>0</v>
      </c>
    </row>
    <row r="25" spans="1:32" s="221" customFormat="1">
      <c r="A25" s="327"/>
      <c r="B25" s="322"/>
      <c r="C25" s="212">
        <v>1995</v>
      </c>
      <c r="D25" s="213">
        <v>18877396</v>
      </c>
      <c r="E25" s="214">
        <f t="shared" si="6"/>
        <v>2.7062787751845843</v>
      </c>
      <c r="F25" s="214">
        <f t="shared" si="6"/>
        <v>7.4094102595865037</v>
      </c>
      <c r="G25" s="213">
        <f t="shared" si="16"/>
        <v>6975407.0323787872</v>
      </c>
      <c r="H25" s="215">
        <f t="shared" si="1"/>
        <v>0.36524887681622498</v>
      </c>
      <c r="I25" s="214">
        <f t="shared" si="2"/>
        <v>929932.24812800728</v>
      </c>
      <c r="J25" s="326"/>
      <c r="K25" s="216">
        <v>0.5</v>
      </c>
      <c r="L25" s="214">
        <f t="shared" si="3"/>
        <v>464966.12406400364</v>
      </c>
      <c r="M25" s="216">
        <v>0.31</v>
      </c>
      <c r="N25" s="214">
        <f t="shared" si="4"/>
        <v>288278.99691968225</v>
      </c>
      <c r="O25" s="216">
        <v>0.19</v>
      </c>
      <c r="P25" s="214">
        <f t="shared" si="5"/>
        <v>176687.12714432139</v>
      </c>
      <c r="Q25" s="217" t="s">
        <v>1338</v>
      </c>
      <c r="R25" s="218">
        <v>0.37</v>
      </c>
      <c r="S25" s="214">
        <f t="shared" si="7"/>
        <v>344074.93180736271</v>
      </c>
      <c r="T25" s="218">
        <v>0.18</v>
      </c>
      <c r="U25" s="214">
        <f t="shared" si="8"/>
        <v>167387.80466304132</v>
      </c>
      <c r="V25" s="218">
        <v>0.45</v>
      </c>
      <c r="W25" s="219">
        <f t="shared" si="14"/>
        <v>418469.51165760326</v>
      </c>
      <c r="X25" s="222">
        <v>0</v>
      </c>
      <c r="Y25" s="219">
        <v>0</v>
      </c>
      <c r="Z25" s="218">
        <v>0</v>
      </c>
      <c r="AA25" s="218"/>
      <c r="AB25" s="218">
        <v>0</v>
      </c>
      <c r="AC25" s="219">
        <f t="shared" si="15"/>
        <v>0</v>
      </c>
      <c r="AD25" s="219"/>
      <c r="AE25" s="218">
        <v>0</v>
      </c>
      <c r="AF25" s="219">
        <f t="shared" si="12"/>
        <v>0</v>
      </c>
    </row>
    <row r="26" spans="1:32" s="223" customFormat="1" ht="12" customHeight="1">
      <c r="A26" s="327"/>
      <c r="B26" s="322"/>
      <c r="C26" s="165">
        <v>1996</v>
      </c>
      <c r="D26" s="166">
        <v>19700704</v>
      </c>
      <c r="E26" s="167">
        <f t="shared" si="6"/>
        <v>2.7473787816230004</v>
      </c>
      <c r="F26" s="167">
        <f t="shared" si="6"/>
        <v>7.3489317559112486</v>
      </c>
      <c r="G26" s="166">
        <f t="shared" si="16"/>
        <v>7170727.2880523251</v>
      </c>
      <c r="H26" s="168">
        <f t="shared" si="1"/>
        <v>0.37384736623973897</v>
      </c>
      <c r="I26" s="167">
        <f t="shared" si="2"/>
        <v>978476.49139155261</v>
      </c>
      <c r="J26" s="331" t="s">
        <v>1355</v>
      </c>
      <c r="K26" s="169">
        <v>0.52</v>
      </c>
      <c r="L26" s="167">
        <f t="shared" si="3"/>
        <v>508807.77552360739</v>
      </c>
      <c r="M26" s="169">
        <v>0.3</v>
      </c>
      <c r="N26" s="167">
        <f t="shared" si="4"/>
        <v>293542.9474174658</v>
      </c>
      <c r="O26" s="169">
        <v>0.18</v>
      </c>
      <c r="P26" s="167">
        <f t="shared" si="5"/>
        <v>176125.76845047946</v>
      </c>
      <c r="Q26" s="170" t="s">
        <v>1338</v>
      </c>
      <c r="R26" s="171">
        <v>0.37</v>
      </c>
      <c r="S26" s="167">
        <f t="shared" si="7"/>
        <v>362036.30181487446</v>
      </c>
      <c r="T26" s="171">
        <v>0.18</v>
      </c>
      <c r="U26" s="167">
        <f t="shared" si="8"/>
        <v>176125.76845047946</v>
      </c>
      <c r="V26" s="171">
        <v>0.45</v>
      </c>
      <c r="W26" s="172">
        <f t="shared" si="14"/>
        <v>440314.42112619866</v>
      </c>
      <c r="X26" s="173">
        <v>0</v>
      </c>
      <c r="Y26" s="172">
        <v>0</v>
      </c>
      <c r="Z26" s="171">
        <v>0</v>
      </c>
      <c r="AA26" s="171"/>
      <c r="AB26" s="171">
        <v>0</v>
      </c>
      <c r="AC26" s="172">
        <f t="shared" si="15"/>
        <v>0</v>
      </c>
      <c r="AD26" s="172"/>
      <c r="AE26" s="171">
        <v>0</v>
      </c>
      <c r="AF26" s="172">
        <f t="shared" si="12"/>
        <v>0</v>
      </c>
    </row>
    <row r="27" spans="1:32" s="223" customFormat="1">
      <c r="A27" s="327"/>
      <c r="B27" s="322"/>
      <c r="C27" s="165">
        <v>1997</v>
      </c>
      <c r="D27" s="166">
        <v>20676718</v>
      </c>
      <c r="E27" s="167">
        <f t="shared" si="6"/>
        <v>2.8049475672587616</v>
      </c>
      <c r="F27" s="167">
        <f t="shared" si="6"/>
        <v>7.3303546331644833</v>
      </c>
      <c r="G27" s="166">
        <f t="shared" si="16"/>
        <v>7371516.7589414464</v>
      </c>
      <c r="H27" s="168">
        <f t="shared" si="1"/>
        <v>0.38264827660157519</v>
      </c>
      <c r="I27" s="167">
        <f t="shared" si="2"/>
        <v>1029554.8370682293</v>
      </c>
      <c r="J27" s="332"/>
      <c r="K27" s="169">
        <v>0.52</v>
      </c>
      <c r="L27" s="167">
        <f t="shared" si="3"/>
        <v>535368.51527547929</v>
      </c>
      <c r="M27" s="169">
        <v>0.3</v>
      </c>
      <c r="N27" s="167">
        <f t="shared" si="4"/>
        <v>308866.45112046879</v>
      </c>
      <c r="O27" s="169">
        <v>0.18</v>
      </c>
      <c r="P27" s="167">
        <f t="shared" si="5"/>
        <v>185319.87067228128</v>
      </c>
      <c r="Q27" s="170" t="s">
        <v>1338</v>
      </c>
      <c r="R27" s="171">
        <v>0.37</v>
      </c>
      <c r="S27" s="167">
        <f t="shared" si="7"/>
        <v>380935.28971524484</v>
      </c>
      <c r="T27" s="171">
        <v>0.18</v>
      </c>
      <c r="U27" s="167">
        <f t="shared" si="8"/>
        <v>185319.87067228128</v>
      </c>
      <c r="V27" s="171">
        <v>0.45</v>
      </c>
      <c r="W27" s="172">
        <f t="shared" si="14"/>
        <v>463299.67668070318</v>
      </c>
      <c r="X27" s="173">
        <v>0</v>
      </c>
      <c r="Y27" s="172">
        <v>0</v>
      </c>
      <c r="Z27" s="171">
        <v>0</v>
      </c>
      <c r="AA27" s="171"/>
      <c r="AB27" s="171">
        <v>0</v>
      </c>
      <c r="AC27" s="172">
        <f t="shared" si="15"/>
        <v>0</v>
      </c>
      <c r="AD27" s="172"/>
      <c r="AE27" s="171">
        <v>0</v>
      </c>
      <c r="AF27" s="172">
        <f t="shared" si="12"/>
        <v>0</v>
      </c>
    </row>
    <row r="28" spans="1:32" s="223" customFormat="1">
      <c r="A28" s="327"/>
      <c r="B28" s="322"/>
      <c r="C28" s="165">
        <v>1998</v>
      </c>
      <c r="D28" s="166">
        <v>21716623</v>
      </c>
      <c r="E28" s="167">
        <f t="shared" si="6"/>
        <v>2.8657729803109895</v>
      </c>
      <c r="F28" s="167">
        <f t="shared" si="6"/>
        <v>7.3170594850976807</v>
      </c>
      <c r="G28" s="166">
        <f t="shared" si="16"/>
        <v>7577928.5900180917</v>
      </c>
      <c r="H28" s="168">
        <f t="shared" si="1"/>
        <v>0.39165637318482621</v>
      </c>
      <c r="I28" s="167">
        <f t="shared" si="2"/>
        <v>1083299.5701543328</v>
      </c>
      <c r="J28" s="332"/>
      <c r="K28" s="169">
        <v>0.52</v>
      </c>
      <c r="L28" s="167">
        <f t="shared" si="3"/>
        <v>563315.77648025309</v>
      </c>
      <c r="M28" s="169">
        <v>0.3</v>
      </c>
      <c r="N28" s="167">
        <f t="shared" si="4"/>
        <v>324989.87104629981</v>
      </c>
      <c r="O28" s="169">
        <v>0.18</v>
      </c>
      <c r="P28" s="167">
        <f t="shared" si="5"/>
        <v>194993.92262777989</v>
      </c>
      <c r="Q28" s="170" t="s">
        <v>1338</v>
      </c>
      <c r="R28" s="171">
        <v>0.37</v>
      </c>
      <c r="S28" s="167">
        <f t="shared" si="7"/>
        <v>400820.84095710312</v>
      </c>
      <c r="T28" s="171">
        <v>0.18</v>
      </c>
      <c r="U28" s="167">
        <f t="shared" si="8"/>
        <v>194993.92262777989</v>
      </c>
      <c r="V28" s="171">
        <v>0.45</v>
      </c>
      <c r="W28" s="172">
        <f t="shared" si="14"/>
        <v>487484.80656944978</v>
      </c>
      <c r="X28" s="173">
        <v>0</v>
      </c>
      <c r="Y28" s="172">
        <v>0</v>
      </c>
      <c r="Z28" s="171">
        <v>0</v>
      </c>
      <c r="AA28" s="171"/>
      <c r="AB28" s="171">
        <v>0</v>
      </c>
      <c r="AC28" s="172">
        <f t="shared" si="15"/>
        <v>0</v>
      </c>
      <c r="AD28" s="172"/>
      <c r="AE28" s="171">
        <v>0</v>
      </c>
      <c r="AF28" s="172">
        <f t="shared" si="12"/>
        <v>0</v>
      </c>
    </row>
    <row r="29" spans="1:32" s="223" customFormat="1">
      <c r="A29" s="327"/>
      <c r="B29" s="322"/>
      <c r="C29" s="165">
        <v>1999</v>
      </c>
      <c r="D29" s="166">
        <v>21809329</v>
      </c>
      <c r="E29" s="167">
        <f t="shared" si="6"/>
        <v>2.7996139211540609</v>
      </c>
      <c r="F29" s="167">
        <f t="shared" si="6"/>
        <v>6.9837311179837247</v>
      </c>
      <c r="G29" s="166">
        <f t="shared" si="16"/>
        <v>7790120.2145079086</v>
      </c>
      <c r="H29" s="168">
        <f t="shared" si="1"/>
        <v>0.40087653345427454</v>
      </c>
      <c r="I29" s="167">
        <f t="shared" si="2"/>
        <v>1139849.8811761599</v>
      </c>
      <c r="J29" s="332"/>
      <c r="K29" s="169">
        <v>0.52</v>
      </c>
      <c r="L29" s="167">
        <f t="shared" si="3"/>
        <v>592721.93821160321</v>
      </c>
      <c r="M29" s="169">
        <v>0.3</v>
      </c>
      <c r="N29" s="167">
        <f t="shared" si="4"/>
        <v>341954.96435284795</v>
      </c>
      <c r="O29" s="169">
        <v>0.18</v>
      </c>
      <c r="P29" s="167">
        <f t="shared" si="5"/>
        <v>205172.97861170879</v>
      </c>
      <c r="Q29" s="170" t="s">
        <v>1338</v>
      </c>
      <c r="R29" s="171">
        <v>0.37</v>
      </c>
      <c r="S29" s="167">
        <f t="shared" si="7"/>
        <v>421744.4560351792</v>
      </c>
      <c r="T29" s="171">
        <v>0.18</v>
      </c>
      <c r="U29" s="167">
        <f t="shared" si="8"/>
        <v>205172.97861170879</v>
      </c>
      <c r="V29" s="171">
        <v>0.45</v>
      </c>
      <c r="W29" s="172">
        <f t="shared" si="14"/>
        <v>512932.44652927201</v>
      </c>
      <c r="X29" s="173">
        <v>0</v>
      </c>
      <c r="Y29" s="172">
        <v>0</v>
      </c>
      <c r="Z29" s="171">
        <v>0</v>
      </c>
      <c r="AA29" s="171"/>
      <c r="AB29" s="171">
        <v>0</v>
      </c>
      <c r="AC29" s="172">
        <f t="shared" si="15"/>
        <v>0</v>
      </c>
      <c r="AD29" s="172"/>
      <c r="AE29" s="171">
        <v>0</v>
      </c>
      <c r="AF29" s="172">
        <f t="shared" si="12"/>
        <v>0</v>
      </c>
    </row>
    <row r="30" spans="1:32" s="223" customFormat="1">
      <c r="A30" s="327"/>
      <c r="B30" s="322"/>
      <c r="C30" s="165">
        <v>2000</v>
      </c>
      <c r="D30" s="166">
        <v>22356265</v>
      </c>
      <c r="E30" s="167">
        <f t="shared" si="6"/>
        <v>2.7916530205588086</v>
      </c>
      <c r="F30" s="167">
        <f t="shared" si="6"/>
        <v>6.803703318785205</v>
      </c>
      <c r="G30" s="166">
        <f t="shared" si="16"/>
        <v>8008253.4739668034</v>
      </c>
      <c r="H30" s="168">
        <f t="shared" si="1"/>
        <v>0.41031374969731277</v>
      </c>
      <c r="I30" s="167">
        <f t="shared" si="2"/>
        <v>1199352.2266718955</v>
      </c>
      <c r="J30" s="332"/>
      <c r="K30" s="169">
        <v>0.52</v>
      </c>
      <c r="L30" s="167">
        <f t="shared" si="3"/>
        <v>623663.15786938567</v>
      </c>
      <c r="M30" s="169">
        <v>0.3</v>
      </c>
      <c r="N30" s="167">
        <f t="shared" si="4"/>
        <v>359805.66800156864</v>
      </c>
      <c r="O30" s="169">
        <v>0.18</v>
      </c>
      <c r="P30" s="167">
        <f t="shared" si="5"/>
        <v>215883.40080094119</v>
      </c>
      <c r="Q30" s="170" t="s">
        <v>1338</v>
      </c>
      <c r="R30" s="171">
        <v>0.37</v>
      </c>
      <c r="S30" s="167">
        <f t="shared" si="7"/>
        <v>443760.32386860135</v>
      </c>
      <c r="T30" s="171">
        <v>0.18</v>
      </c>
      <c r="U30" s="167">
        <f t="shared" si="8"/>
        <v>215883.40080094119</v>
      </c>
      <c r="V30" s="171">
        <v>0.45</v>
      </c>
      <c r="W30" s="172">
        <f t="shared" si="14"/>
        <v>539708.50200235297</v>
      </c>
      <c r="X30" s="173">
        <v>0</v>
      </c>
      <c r="Y30" s="172">
        <v>0</v>
      </c>
      <c r="Z30" s="171">
        <v>0</v>
      </c>
      <c r="AA30" s="171"/>
      <c r="AB30" s="171">
        <v>0</v>
      </c>
      <c r="AC30" s="172">
        <f t="shared" si="15"/>
        <v>0</v>
      </c>
      <c r="AD30" s="172"/>
      <c r="AE30" s="171">
        <v>0</v>
      </c>
      <c r="AF30" s="172">
        <f t="shared" si="12"/>
        <v>0</v>
      </c>
    </row>
    <row r="31" spans="1:32" s="223" customFormat="1">
      <c r="A31" s="334" t="s">
        <v>472</v>
      </c>
      <c r="B31" s="322" t="s">
        <v>480</v>
      </c>
      <c r="C31" s="165">
        <v>2001</v>
      </c>
      <c r="D31" s="166">
        <v>22732700</v>
      </c>
      <c r="E31" s="167">
        <f t="shared" si="6"/>
        <v>2.7473781849274714</v>
      </c>
      <c r="F31" s="167">
        <f t="shared" si="6"/>
        <v>6.541795123010762</v>
      </c>
      <c r="G31" s="166">
        <v>8274325</v>
      </c>
      <c r="H31" s="168">
        <f t="shared" si="1"/>
        <v>0.4199731317270346</v>
      </c>
      <c r="I31" s="167">
        <f t="shared" si="2"/>
        <v>1268372.8768597129</v>
      </c>
      <c r="J31" s="332"/>
      <c r="K31" s="169">
        <v>0.52</v>
      </c>
      <c r="L31" s="167">
        <f t="shared" si="3"/>
        <v>659553.89596705069</v>
      </c>
      <c r="M31" s="169">
        <v>0.3</v>
      </c>
      <c r="N31" s="167">
        <f t="shared" si="4"/>
        <v>380511.86305791384</v>
      </c>
      <c r="O31" s="169">
        <v>0.18</v>
      </c>
      <c r="P31" s="167">
        <f t="shared" si="5"/>
        <v>228307.11783474832</v>
      </c>
      <c r="Q31" s="170" t="s">
        <v>1337</v>
      </c>
      <c r="R31" s="171">
        <v>0.37</v>
      </c>
      <c r="S31" s="167">
        <f t="shared" si="7"/>
        <v>469297.96443809377</v>
      </c>
      <c r="T31" s="171">
        <v>0.18</v>
      </c>
      <c r="U31" s="167">
        <f t="shared" si="8"/>
        <v>228307.11783474832</v>
      </c>
      <c r="V31" s="171">
        <v>0.45</v>
      </c>
      <c r="W31" s="172">
        <f t="shared" si="14"/>
        <v>570767.79458687082</v>
      </c>
      <c r="X31" s="173">
        <v>0</v>
      </c>
      <c r="Y31" s="172">
        <v>0</v>
      </c>
      <c r="Z31" s="171">
        <v>0</v>
      </c>
      <c r="AA31" s="171"/>
      <c r="AB31" s="171">
        <v>0</v>
      </c>
      <c r="AC31" s="172">
        <f t="shared" si="15"/>
        <v>0</v>
      </c>
      <c r="AD31" s="172"/>
      <c r="AE31" s="171">
        <v>0</v>
      </c>
      <c r="AF31" s="172">
        <f t="shared" si="12"/>
        <v>0</v>
      </c>
    </row>
    <row r="32" spans="1:32" s="223" customFormat="1">
      <c r="A32" s="334"/>
      <c r="B32" s="322"/>
      <c r="C32" s="165">
        <v>2002</v>
      </c>
      <c r="D32" s="166">
        <v>23297736</v>
      </c>
      <c r="E32" s="167">
        <f t="shared" si="6"/>
        <v>2.7665621429661931</v>
      </c>
      <c r="F32" s="167">
        <f t="shared" si="6"/>
        <v>6.4359622306380437</v>
      </c>
      <c r="G32" s="166">
        <f>+G31*1.01774907115966</f>
        <v>8421186.5832231529</v>
      </c>
      <c r="H32" s="168">
        <f t="shared" si="1"/>
        <v>0.4298599096489607</v>
      </c>
      <c r="I32" s="167">
        <f t="shared" si="2"/>
        <v>1321274.6338874907</v>
      </c>
      <c r="J32" s="332"/>
      <c r="K32" s="169">
        <v>0.52</v>
      </c>
      <c r="L32" s="167">
        <f t="shared" si="3"/>
        <v>687062.80962149519</v>
      </c>
      <c r="M32" s="169">
        <v>0.3</v>
      </c>
      <c r="N32" s="167">
        <f t="shared" si="4"/>
        <v>396382.39016624721</v>
      </c>
      <c r="O32" s="169">
        <v>0.18</v>
      </c>
      <c r="P32" s="167">
        <f t="shared" si="5"/>
        <v>237829.43409974832</v>
      </c>
      <c r="Q32" s="170" t="s">
        <v>1337</v>
      </c>
      <c r="R32" s="171">
        <v>0.37</v>
      </c>
      <c r="S32" s="167">
        <f t="shared" si="7"/>
        <v>488871.61453837156</v>
      </c>
      <c r="T32" s="171">
        <v>0.18</v>
      </c>
      <c r="U32" s="167">
        <f t="shared" si="8"/>
        <v>237829.43409974832</v>
      </c>
      <c r="V32" s="171">
        <v>0.45</v>
      </c>
      <c r="W32" s="172">
        <f t="shared" si="14"/>
        <v>594573.5852493709</v>
      </c>
      <c r="X32" s="173">
        <v>0</v>
      </c>
      <c r="Y32" s="172">
        <v>0</v>
      </c>
      <c r="Z32" s="171">
        <v>0</v>
      </c>
      <c r="AA32" s="171"/>
      <c r="AB32" s="171">
        <v>0</v>
      </c>
      <c r="AC32" s="172">
        <f t="shared" si="15"/>
        <v>0</v>
      </c>
      <c r="AD32" s="172"/>
      <c r="AE32" s="171">
        <v>0</v>
      </c>
      <c r="AF32" s="172">
        <f t="shared" si="12"/>
        <v>0</v>
      </c>
    </row>
    <row r="33" spans="1:32" s="223" customFormat="1">
      <c r="A33" s="334"/>
      <c r="B33" s="322"/>
      <c r="C33" s="165">
        <v>2003</v>
      </c>
      <c r="D33" s="166">
        <v>23929417</v>
      </c>
      <c r="E33" s="167">
        <f t="shared" si="6"/>
        <v>2.7920173538432027</v>
      </c>
      <c r="F33" s="167">
        <f t="shared" si="6"/>
        <v>6.3457905551890867</v>
      </c>
      <c r="G33" s="166">
        <f t="shared" ref="G33:G41" si="17">+G32*1.01774907115966</f>
        <v>8570654.8231375553</v>
      </c>
      <c r="H33" s="168">
        <f t="shared" si="1"/>
        <v>0.43997943669289735</v>
      </c>
      <c r="I33" s="167">
        <f t="shared" si="2"/>
        <v>1376382.8366282638</v>
      </c>
      <c r="J33" s="332"/>
      <c r="K33" s="169">
        <v>0.52</v>
      </c>
      <c r="L33" s="167">
        <f t="shared" si="3"/>
        <v>715719.07504669717</v>
      </c>
      <c r="M33" s="169">
        <v>0.3</v>
      </c>
      <c r="N33" s="167">
        <f t="shared" si="4"/>
        <v>412914.85098847916</v>
      </c>
      <c r="O33" s="169">
        <v>0.18</v>
      </c>
      <c r="P33" s="167">
        <f t="shared" si="5"/>
        <v>247748.91059308746</v>
      </c>
      <c r="Q33" s="170" t="s">
        <v>1337</v>
      </c>
      <c r="R33" s="171">
        <v>0.37</v>
      </c>
      <c r="S33" s="167">
        <f t="shared" si="7"/>
        <v>509261.64955245762</v>
      </c>
      <c r="T33" s="171">
        <v>0.18</v>
      </c>
      <c r="U33" s="167">
        <f t="shared" si="8"/>
        <v>247748.91059308746</v>
      </c>
      <c r="V33" s="171">
        <v>0.45</v>
      </c>
      <c r="W33" s="172">
        <f t="shared" si="14"/>
        <v>619372.27648271876</v>
      </c>
      <c r="X33" s="173">
        <v>0</v>
      </c>
      <c r="Y33" s="172">
        <v>0</v>
      </c>
      <c r="Z33" s="171">
        <v>0</v>
      </c>
      <c r="AA33" s="171"/>
      <c r="AB33" s="171">
        <v>0</v>
      </c>
      <c r="AC33" s="172">
        <f t="shared" si="15"/>
        <v>0</v>
      </c>
      <c r="AD33" s="172"/>
      <c r="AE33" s="171">
        <v>0</v>
      </c>
      <c r="AF33" s="172">
        <f t="shared" si="12"/>
        <v>0</v>
      </c>
    </row>
    <row r="34" spans="1:32" s="223" customFormat="1">
      <c r="A34" s="334"/>
      <c r="B34" s="322"/>
      <c r="C34" s="165">
        <v>2004</v>
      </c>
      <c r="D34" s="166">
        <v>24928062</v>
      </c>
      <c r="E34" s="167">
        <f t="shared" si="6"/>
        <v>2.8578129303676127</v>
      </c>
      <c r="F34" s="167">
        <f t="shared" si="6"/>
        <v>6.3459402874730548</v>
      </c>
      <c r="G34" s="166">
        <f t="shared" si="17"/>
        <v>8722775.9854783062</v>
      </c>
      <c r="H34" s="168">
        <f t="shared" si="1"/>
        <v>0.45033719211146095</v>
      </c>
      <c r="I34" s="167">
        <f t="shared" si="2"/>
        <v>1433789.5123219173</v>
      </c>
      <c r="J34" s="332"/>
      <c r="K34" s="169">
        <v>0.52</v>
      </c>
      <c r="L34" s="167">
        <f t="shared" si="3"/>
        <v>745570.54640739702</v>
      </c>
      <c r="M34" s="169">
        <v>0.3</v>
      </c>
      <c r="N34" s="167">
        <f t="shared" si="4"/>
        <v>430136.85369657521</v>
      </c>
      <c r="O34" s="169">
        <v>0.18</v>
      </c>
      <c r="P34" s="167">
        <f t="shared" si="5"/>
        <v>258082.1122179451</v>
      </c>
      <c r="Q34" s="170" t="s">
        <v>1337</v>
      </c>
      <c r="R34" s="171">
        <v>0.37</v>
      </c>
      <c r="S34" s="167">
        <f t="shared" si="7"/>
        <v>530502.11955910944</v>
      </c>
      <c r="T34" s="171">
        <v>0.18</v>
      </c>
      <c r="U34" s="167">
        <f t="shared" si="8"/>
        <v>258082.1122179451</v>
      </c>
      <c r="V34" s="171">
        <v>0.45</v>
      </c>
      <c r="W34" s="172">
        <f t="shared" si="14"/>
        <v>645205.28054486285</v>
      </c>
      <c r="X34" s="173">
        <v>0</v>
      </c>
      <c r="Y34" s="172">
        <v>0</v>
      </c>
      <c r="Z34" s="171">
        <v>0</v>
      </c>
      <c r="AA34" s="171"/>
      <c r="AB34" s="171">
        <v>0</v>
      </c>
      <c r="AC34" s="172">
        <f t="shared" si="15"/>
        <v>0</v>
      </c>
      <c r="AD34" s="172"/>
      <c r="AE34" s="171">
        <v>0</v>
      </c>
      <c r="AF34" s="172">
        <f t="shared" si="12"/>
        <v>0</v>
      </c>
    </row>
    <row r="35" spans="1:32" s="223" customFormat="1">
      <c r="A35" s="334"/>
      <c r="B35" s="322"/>
      <c r="C35" s="165">
        <v>2005</v>
      </c>
      <c r="D35" s="166">
        <v>26030240</v>
      </c>
      <c r="E35" s="167">
        <f t="shared" si="6"/>
        <v>2.9321267387113403</v>
      </c>
      <c r="F35" s="167">
        <f t="shared" si="6"/>
        <v>6.3612063891270907</v>
      </c>
      <c r="G35" s="166">
        <f t="shared" si="17"/>
        <v>8877597.1571543328</v>
      </c>
      <c r="H35" s="168">
        <f t="shared" si="1"/>
        <v>0.46093878414683825</v>
      </c>
      <c r="I35" s="167">
        <f t="shared" si="2"/>
        <v>1493590.5265139134</v>
      </c>
      <c r="J35" s="333"/>
      <c r="K35" s="169">
        <v>0.52</v>
      </c>
      <c r="L35" s="167">
        <f t="shared" si="3"/>
        <v>776667.07378723496</v>
      </c>
      <c r="M35" s="169">
        <v>0.3</v>
      </c>
      <c r="N35" s="167">
        <f t="shared" si="4"/>
        <v>448077.15795417404</v>
      </c>
      <c r="O35" s="169">
        <v>0.18</v>
      </c>
      <c r="P35" s="167">
        <f t="shared" si="5"/>
        <v>268846.29477250442</v>
      </c>
      <c r="Q35" s="170" t="s">
        <v>1337</v>
      </c>
      <c r="R35" s="171">
        <v>0.37</v>
      </c>
      <c r="S35" s="167">
        <f t="shared" si="7"/>
        <v>552628.49481014791</v>
      </c>
      <c r="T35" s="171">
        <v>0.18</v>
      </c>
      <c r="U35" s="167">
        <f t="shared" si="8"/>
        <v>268846.29477250442</v>
      </c>
      <c r="V35" s="171">
        <v>0.45</v>
      </c>
      <c r="W35" s="172">
        <f t="shared" si="14"/>
        <v>672115.73693126102</v>
      </c>
      <c r="X35" s="173">
        <v>0</v>
      </c>
      <c r="Y35" s="172">
        <v>0</v>
      </c>
      <c r="Z35" s="171">
        <v>0</v>
      </c>
      <c r="AA35" s="171"/>
      <c r="AB35" s="171">
        <v>0</v>
      </c>
      <c r="AC35" s="172">
        <f t="shared" si="15"/>
        <v>0</v>
      </c>
      <c r="AD35" s="172"/>
      <c r="AE35" s="171">
        <v>0</v>
      </c>
      <c r="AF35" s="172">
        <f t="shared" si="12"/>
        <v>0</v>
      </c>
    </row>
    <row r="36" spans="1:32" s="224" customFormat="1" ht="12" customHeight="1">
      <c r="A36" s="334"/>
      <c r="B36" s="322"/>
      <c r="C36" s="174">
        <v>2006</v>
      </c>
      <c r="D36" s="175">
        <v>27278913</v>
      </c>
      <c r="E36" s="176">
        <f t="shared" si="6"/>
        <v>3.0191932514049626</v>
      </c>
      <c r="F36" s="176">
        <f t="shared" si="6"/>
        <v>6.3994437180685697</v>
      </c>
      <c r="G36" s="175">
        <f t="shared" si="17"/>
        <v>9035166.2608234603</v>
      </c>
      <c r="H36" s="177">
        <f t="shared" si="1"/>
        <v>0.47178995306738819</v>
      </c>
      <c r="I36" s="176">
        <f t="shared" si="2"/>
        <v>1555885.7431447315</v>
      </c>
      <c r="J36" s="335" t="s">
        <v>1356</v>
      </c>
      <c r="K36" s="178">
        <v>0.55000000000000004</v>
      </c>
      <c r="L36" s="176">
        <f t="shared" si="3"/>
        <v>855737.15872960235</v>
      </c>
      <c r="M36" s="178">
        <v>0.28000000000000003</v>
      </c>
      <c r="N36" s="176">
        <f t="shared" si="4"/>
        <v>435648.00808052486</v>
      </c>
      <c r="O36" s="178">
        <v>0.17</v>
      </c>
      <c r="P36" s="176">
        <f t="shared" si="5"/>
        <v>264500.57633460435</v>
      </c>
      <c r="Q36" s="179" t="s">
        <v>1337</v>
      </c>
      <c r="R36" s="180">
        <v>0.37</v>
      </c>
      <c r="S36" s="176">
        <f t="shared" si="7"/>
        <v>575677.72496355069</v>
      </c>
      <c r="T36" s="180">
        <v>0.18</v>
      </c>
      <c r="U36" s="176">
        <f t="shared" si="8"/>
        <v>280059.43376605166</v>
      </c>
      <c r="V36" s="180">
        <v>0.45</v>
      </c>
      <c r="W36" s="181">
        <f t="shared" si="14"/>
        <v>700148.58441512915</v>
      </c>
      <c r="X36" s="182">
        <v>0</v>
      </c>
      <c r="Y36" s="181">
        <v>0</v>
      </c>
      <c r="Z36" s="180">
        <v>0</v>
      </c>
      <c r="AA36" s="180"/>
      <c r="AB36" s="180">
        <v>0</v>
      </c>
      <c r="AC36" s="181">
        <f t="shared" si="15"/>
        <v>0</v>
      </c>
      <c r="AD36" s="181"/>
      <c r="AE36" s="180">
        <v>0</v>
      </c>
      <c r="AF36" s="181">
        <f t="shared" si="12"/>
        <v>0</v>
      </c>
    </row>
    <row r="37" spans="1:32" s="224" customFormat="1">
      <c r="A37" s="334"/>
      <c r="B37" s="322"/>
      <c r="C37" s="174">
        <v>2007</v>
      </c>
      <c r="D37" s="175">
        <v>28524027</v>
      </c>
      <c r="E37" s="176">
        <f t="shared" si="6"/>
        <v>3.1019441598064472</v>
      </c>
      <c r="F37" s="176">
        <f t="shared" si="6"/>
        <v>6.4236201394861476</v>
      </c>
      <c r="G37" s="175">
        <f t="shared" si="17"/>
        <v>9195532.0697261747</v>
      </c>
      <c r="H37" s="177">
        <f t="shared" si="1"/>
        <v>0.48289657427572996</v>
      </c>
      <c r="I37" s="176">
        <f t="shared" si="2"/>
        <v>1620779.1913163846</v>
      </c>
      <c r="J37" s="336"/>
      <c r="K37" s="178">
        <v>0.55000000000000004</v>
      </c>
      <c r="L37" s="176">
        <f t="shared" si="3"/>
        <v>891428.55522401165</v>
      </c>
      <c r="M37" s="178">
        <v>0.28000000000000003</v>
      </c>
      <c r="N37" s="176">
        <f t="shared" si="4"/>
        <v>453818.17356858775</v>
      </c>
      <c r="O37" s="178">
        <v>0.17</v>
      </c>
      <c r="P37" s="176">
        <f t="shared" si="5"/>
        <v>275532.46252378542</v>
      </c>
      <c r="Q37" s="179" t="s">
        <v>1337</v>
      </c>
      <c r="R37" s="180">
        <v>0.37</v>
      </c>
      <c r="S37" s="176">
        <f t="shared" si="7"/>
        <v>599688.30078706227</v>
      </c>
      <c r="T37" s="180">
        <v>0.18</v>
      </c>
      <c r="U37" s="176">
        <f t="shared" si="8"/>
        <v>291740.25443694921</v>
      </c>
      <c r="V37" s="180">
        <v>0.45</v>
      </c>
      <c r="W37" s="181">
        <f t="shared" si="14"/>
        <v>729350.63609237305</v>
      </c>
      <c r="X37" s="182">
        <v>0</v>
      </c>
      <c r="Y37" s="181">
        <v>0</v>
      </c>
      <c r="Z37" s="180">
        <v>0</v>
      </c>
      <c r="AA37" s="180"/>
      <c r="AB37" s="180">
        <v>0</v>
      </c>
      <c r="AC37" s="181">
        <f t="shared" si="15"/>
        <v>0</v>
      </c>
      <c r="AD37" s="181"/>
      <c r="AE37" s="180">
        <v>0</v>
      </c>
      <c r="AF37" s="181">
        <f t="shared" si="12"/>
        <v>0</v>
      </c>
    </row>
    <row r="38" spans="1:32" s="224" customFormat="1">
      <c r="A38" s="334"/>
      <c r="B38" s="322"/>
      <c r="C38" s="174">
        <v>2008</v>
      </c>
      <c r="D38" s="175">
        <v>30277826</v>
      </c>
      <c r="E38" s="176">
        <f t="shared" si="6"/>
        <v>3.2352445241843948</v>
      </c>
      <c r="F38" s="176">
        <f t="shared" si="6"/>
        <v>6.5455711813009128</v>
      </c>
      <c r="G38" s="175">
        <f t="shared" si="17"/>
        <v>9358744.2227826789</v>
      </c>
      <c r="H38" s="177">
        <f t="shared" si="1"/>
        <v>0.49426466148999998</v>
      </c>
      <c r="I38" s="176">
        <f t="shared" si="2"/>
        <v>1688379.2390144882</v>
      </c>
      <c r="J38" s="336"/>
      <c r="K38" s="178">
        <v>0.55000000000000004</v>
      </c>
      <c r="L38" s="176">
        <f t="shared" si="3"/>
        <v>928608.58145796857</v>
      </c>
      <c r="M38" s="178">
        <v>0.28000000000000003</v>
      </c>
      <c r="N38" s="176">
        <f t="shared" si="4"/>
        <v>472746.18692405673</v>
      </c>
      <c r="O38" s="178">
        <v>0.17</v>
      </c>
      <c r="P38" s="176">
        <f t="shared" si="5"/>
        <v>287024.470632463</v>
      </c>
      <c r="Q38" s="179" t="s">
        <v>1337</v>
      </c>
      <c r="R38" s="180">
        <v>0.37</v>
      </c>
      <c r="S38" s="176">
        <f t="shared" si="7"/>
        <v>624700.31843536056</v>
      </c>
      <c r="T38" s="180">
        <v>0.18</v>
      </c>
      <c r="U38" s="176">
        <f t="shared" si="8"/>
        <v>303908.26302260783</v>
      </c>
      <c r="V38" s="180">
        <v>0.45</v>
      </c>
      <c r="W38" s="181">
        <f t="shared" si="14"/>
        <v>759770.65755651973</v>
      </c>
      <c r="X38" s="182">
        <v>0</v>
      </c>
      <c r="Y38" s="181">
        <v>0</v>
      </c>
      <c r="Z38" s="180">
        <v>0</v>
      </c>
      <c r="AA38" s="180"/>
      <c r="AB38" s="180">
        <v>0</v>
      </c>
      <c r="AC38" s="181">
        <f t="shared" si="15"/>
        <v>0</v>
      </c>
      <c r="AD38" s="181"/>
      <c r="AE38" s="180">
        <v>0</v>
      </c>
      <c r="AF38" s="181">
        <f t="shared" si="12"/>
        <v>0</v>
      </c>
    </row>
    <row r="39" spans="1:32" s="224" customFormat="1">
      <c r="A39" s="334"/>
      <c r="B39" s="322"/>
      <c r="C39" s="174">
        <v>2009</v>
      </c>
      <c r="D39" s="175">
        <v>31294253</v>
      </c>
      <c r="E39" s="176">
        <f t="shared" si="6"/>
        <v>3.2855365024121155</v>
      </c>
      <c r="F39" s="176">
        <f t="shared" si="6"/>
        <v>6.4944338791689669</v>
      </c>
      <c r="G39" s="175">
        <f t="shared" si="17"/>
        <v>9524853.2399579044</v>
      </c>
      <c r="H39" s="177">
        <f t="shared" si="1"/>
        <v>0.50590036999999999</v>
      </c>
      <c r="I39" s="176">
        <f t="shared" si="2"/>
        <v>1758798.7740759968</v>
      </c>
      <c r="J39" s="336"/>
      <c r="K39" s="178">
        <v>0.55000000000000004</v>
      </c>
      <c r="L39" s="176">
        <f t="shared" si="3"/>
        <v>967339.32574179838</v>
      </c>
      <c r="M39" s="178">
        <v>0.28000000000000003</v>
      </c>
      <c r="N39" s="176">
        <f t="shared" si="4"/>
        <v>492463.65674127918</v>
      </c>
      <c r="O39" s="178">
        <v>0.17</v>
      </c>
      <c r="P39" s="176">
        <f t="shared" si="5"/>
        <v>298995.7915929195</v>
      </c>
      <c r="Q39" s="179" t="s">
        <v>1337</v>
      </c>
      <c r="R39" s="180">
        <v>0.37</v>
      </c>
      <c r="S39" s="176">
        <f t="shared" si="7"/>
        <v>650755.5464081188</v>
      </c>
      <c r="T39" s="180">
        <v>0.18</v>
      </c>
      <c r="U39" s="176">
        <f t="shared" si="8"/>
        <v>316583.77933367941</v>
      </c>
      <c r="V39" s="180">
        <v>0.45</v>
      </c>
      <c r="W39" s="181">
        <f t="shared" si="14"/>
        <v>791459.44833419856</v>
      </c>
      <c r="X39" s="182">
        <v>0</v>
      </c>
      <c r="Y39" s="181">
        <v>0</v>
      </c>
      <c r="Z39" s="180">
        <v>0</v>
      </c>
      <c r="AA39" s="180"/>
      <c r="AB39" s="180">
        <v>0</v>
      </c>
      <c r="AC39" s="181">
        <f t="shared" si="15"/>
        <v>0</v>
      </c>
      <c r="AD39" s="181"/>
      <c r="AE39" s="180">
        <v>0</v>
      </c>
      <c r="AF39" s="181">
        <f t="shared" si="12"/>
        <v>0</v>
      </c>
    </row>
    <row r="40" spans="1:32" s="224" customFormat="1">
      <c r="A40" s="334"/>
      <c r="B40" s="322"/>
      <c r="C40" s="174">
        <v>2010</v>
      </c>
      <c r="D40" s="175">
        <v>32585680</v>
      </c>
      <c r="E40" s="176">
        <f t="shared" si="6"/>
        <v>3.3614587088052117</v>
      </c>
      <c r="F40" s="176">
        <f t="shared" si="6"/>
        <v>6.4916836461350913</v>
      </c>
      <c r="G40" s="175">
        <f t="shared" si="17"/>
        <v>9693910.5378992353</v>
      </c>
      <c r="H40" s="177">
        <f>+H41*0.977</f>
        <v>0.51780999999999999</v>
      </c>
      <c r="I40" s="176">
        <f t="shared" si="2"/>
        <v>1832155.3927048051</v>
      </c>
      <c r="J40" s="336"/>
      <c r="K40" s="178">
        <v>0.55000000000000004</v>
      </c>
      <c r="L40" s="176">
        <f t="shared" si="3"/>
        <v>1007685.4659876429</v>
      </c>
      <c r="M40" s="178">
        <v>0.28000000000000003</v>
      </c>
      <c r="N40" s="176">
        <f t="shared" si="4"/>
        <v>513003.50995734549</v>
      </c>
      <c r="O40" s="178">
        <v>0.17</v>
      </c>
      <c r="P40" s="176">
        <f t="shared" si="5"/>
        <v>311466.41675981687</v>
      </c>
      <c r="Q40" s="179" t="s">
        <v>1337</v>
      </c>
      <c r="R40" s="180">
        <v>0.37</v>
      </c>
      <c r="S40" s="176">
        <f t="shared" si="7"/>
        <v>677897.49530077784</v>
      </c>
      <c r="T40" s="180">
        <v>0.18</v>
      </c>
      <c r="U40" s="176">
        <f t="shared" si="8"/>
        <v>329787.97068686492</v>
      </c>
      <c r="V40" s="180">
        <v>0.45</v>
      </c>
      <c r="W40" s="181">
        <f t="shared" si="14"/>
        <v>824469.92671716237</v>
      </c>
      <c r="X40" s="182">
        <v>0</v>
      </c>
      <c r="Y40" s="181">
        <v>0</v>
      </c>
      <c r="Z40" s="180">
        <v>0</v>
      </c>
      <c r="AA40" s="180"/>
      <c r="AB40" s="180">
        <v>0</v>
      </c>
      <c r="AC40" s="181">
        <f t="shared" si="15"/>
        <v>0</v>
      </c>
      <c r="AD40" s="181"/>
      <c r="AE40" s="180">
        <v>0</v>
      </c>
      <c r="AF40" s="181">
        <f t="shared" si="12"/>
        <v>0</v>
      </c>
    </row>
    <row r="41" spans="1:32" s="224" customFormat="1">
      <c r="A41" s="334"/>
      <c r="B41" s="322"/>
      <c r="C41" s="174">
        <v>2011</v>
      </c>
      <c r="D41" s="175">
        <v>34281469</v>
      </c>
      <c r="E41" s="176">
        <f t="shared" si="6"/>
        <v>3.4747191001217805</v>
      </c>
      <c r="F41" s="176">
        <f t="shared" si="6"/>
        <v>6.5560737738146795</v>
      </c>
      <c r="G41" s="175">
        <f t="shared" si="17"/>
        <v>9865968.4458517861</v>
      </c>
      <c r="H41" s="177">
        <v>0.53</v>
      </c>
      <c r="I41" s="176">
        <f t="shared" si="2"/>
        <v>1908571.5958500283</v>
      </c>
      <c r="J41" s="336"/>
      <c r="K41" s="178">
        <v>0.55200000000000005</v>
      </c>
      <c r="L41" s="176">
        <f t="shared" si="3"/>
        <v>1053531.5209092158</v>
      </c>
      <c r="M41" s="178">
        <v>0.221</v>
      </c>
      <c r="N41" s="176">
        <f t="shared" si="4"/>
        <v>421794.32268285629</v>
      </c>
      <c r="O41" s="178">
        <v>0.22700000000000001</v>
      </c>
      <c r="P41" s="176">
        <f t="shared" si="5"/>
        <v>433245.75225795642</v>
      </c>
      <c r="Q41" s="179" t="s">
        <v>1337</v>
      </c>
      <c r="R41" s="180">
        <v>0.37</v>
      </c>
      <c r="S41" s="176">
        <f>+R41*I41</f>
        <v>706171.49046451051</v>
      </c>
      <c r="T41" s="180">
        <v>0.18</v>
      </c>
      <c r="U41" s="176">
        <f>+T41*I41</f>
        <v>343542.88725300512</v>
      </c>
      <c r="V41" s="180">
        <v>0.45</v>
      </c>
      <c r="W41" s="181">
        <f>+V41*I41</f>
        <v>858857.21813251276</v>
      </c>
      <c r="X41" s="182">
        <v>0</v>
      </c>
      <c r="Y41" s="181">
        <v>0</v>
      </c>
      <c r="Z41" s="180">
        <v>0</v>
      </c>
      <c r="AA41" s="180" t="s">
        <v>1339</v>
      </c>
      <c r="AB41" s="180">
        <v>8.9999999999999993E-3</v>
      </c>
      <c r="AC41" s="181">
        <f>+AB41*L41</f>
        <v>9481.7836881829408</v>
      </c>
      <c r="AD41" s="180" t="s">
        <v>1339</v>
      </c>
      <c r="AE41" s="180">
        <v>3.6999999999999998E-2</v>
      </c>
      <c r="AF41" s="183">
        <f>+AE41*N41</f>
        <v>15606.389939265682</v>
      </c>
    </row>
    <row r="42" spans="1:32" s="224" customFormat="1">
      <c r="A42" s="338" t="s">
        <v>474</v>
      </c>
      <c r="B42" s="322" t="s">
        <v>476</v>
      </c>
      <c r="C42" s="174">
        <v>2012</v>
      </c>
      <c r="D42" s="175">
        <v>36037460</v>
      </c>
      <c r="E42" s="176">
        <f t="shared" si="6"/>
        <v>3.5823037625985901</v>
      </c>
      <c r="F42" s="176">
        <f t="shared" si="6"/>
        <v>6.6071003939552382</v>
      </c>
      <c r="G42" s="175">
        <v>10059856</v>
      </c>
      <c r="H42" s="177">
        <f>+H41*1.023</f>
        <v>0.54218999999999995</v>
      </c>
      <c r="I42" s="176">
        <f t="shared" si="2"/>
        <v>1990838.9634935996</v>
      </c>
      <c r="J42" s="336"/>
      <c r="K42" s="178">
        <v>0.55200000000000005</v>
      </c>
      <c r="L42" s="176">
        <f t="shared" si="3"/>
        <v>1098943.1078484671</v>
      </c>
      <c r="M42" s="178">
        <v>0.221</v>
      </c>
      <c r="N42" s="176">
        <f t="shared" si="4"/>
        <v>439975.41093208554</v>
      </c>
      <c r="O42" s="178">
        <v>0.22700000000000001</v>
      </c>
      <c r="P42" s="176">
        <f t="shared" si="5"/>
        <v>451920.44471304712</v>
      </c>
      <c r="Q42" s="179" t="s">
        <v>1337</v>
      </c>
      <c r="R42" s="180">
        <v>0.37</v>
      </c>
      <c r="S42" s="176">
        <f>+R42*I42</f>
        <v>736610.41649263178</v>
      </c>
      <c r="T42" s="180">
        <v>0.18</v>
      </c>
      <c r="U42" s="176">
        <f>+T42*I42</f>
        <v>358351.01342884789</v>
      </c>
      <c r="V42" s="180">
        <v>0.45</v>
      </c>
      <c r="W42" s="181">
        <f>+V42*I42</f>
        <v>895877.53357211978</v>
      </c>
      <c r="X42" s="182">
        <v>0</v>
      </c>
      <c r="Y42" s="181">
        <v>0</v>
      </c>
      <c r="Z42" s="180">
        <v>0</v>
      </c>
      <c r="AA42" s="180" t="s">
        <v>1340</v>
      </c>
      <c r="AB42" s="180">
        <v>8.9999999999999993E-3</v>
      </c>
      <c r="AC42" s="181">
        <f>+AB42*L42</f>
        <v>9890.4879706362026</v>
      </c>
      <c r="AD42" s="180" t="s">
        <v>1340</v>
      </c>
      <c r="AE42" s="180">
        <v>3.6999999999999998E-2</v>
      </c>
      <c r="AF42" s="183">
        <f>+AE42*N42</f>
        <v>16279.090204487164</v>
      </c>
    </row>
    <row r="43" spans="1:32" s="224" customFormat="1">
      <c r="A43" s="338"/>
      <c r="B43" s="322"/>
      <c r="C43" s="174">
        <v>2013</v>
      </c>
      <c r="D43" s="175">
        <v>38486570</v>
      </c>
      <c r="E43" s="176">
        <f t="shared" si="6"/>
        <v>3.6579855980949785</v>
      </c>
      <c r="F43" s="176">
        <f t="shared" si="6"/>
        <v>6.5950008256313302</v>
      </c>
      <c r="G43" s="175">
        <f>+'POB 2012 - 2022'!$D$5</f>
        <v>10521247</v>
      </c>
      <c r="H43" s="177">
        <f t="shared" ref="H43:H80" si="18">+H42*1.023</f>
        <v>0.5546603699999999</v>
      </c>
      <c r="I43" s="176">
        <f t="shared" si="2"/>
        <v>2130037.3451667069</v>
      </c>
      <c r="J43" s="336"/>
      <c r="K43" s="178">
        <v>0.55200000000000005</v>
      </c>
      <c r="L43" s="176">
        <f t="shared" si="3"/>
        <v>1175780.6145320223</v>
      </c>
      <c r="M43" s="178">
        <v>0.221</v>
      </c>
      <c r="N43" s="176">
        <f t="shared" si="4"/>
        <v>470738.25328184222</v>
      </c>
      <c r="O43" s="178">
        <v>0.22700000000000001</v>
      </c>
      <c r="P43" s="176">
        <f t="shared" si="5"/>
        <v>483518.47735284251</v>
      </c>
      <c r="Q43" s="179" t="s">
        <v>1337</v>
      </c>
      <c r="R43" s="180">
        <v>0.37</v>
      </c>
      <c r="S43" s="176">
        <f t="shared" ref="S43:S51" si="19">+R43*I43</f>
        <v>788113.81771168159</v>
      </c>
      <c r="T43" s="180">
        <v>0.18</v>
      </c>
      <c r="U43" s="176">
        <f t="shared" ref="U43:U51" si="20">+T43*I43</f>
        <v>383406.72213000723</v>
      </c>
      <c r="V43" s="180">
        <v>0.45</v>
      </c>
      <c r="W43" s="181">
        <f t="shared" ref="W43:W51" si="21">+V43*I43</f>
        <v>958516.80532501813</v>
      </c>
      <c r="X43" s="182">
        <v>0</v>
      </c>
      <c r="Y43" s="181">
        <v>0</v>
      </c>
      <c r="Z43" s="180">
        <v>0</v>
      </c>
      <c r="AA43" s="180" t="s">
        <v>1343</v>
      </c>
      <c r="AB43" s="180">
        <v>8.9999999999999993E-3</v>
      </c>
      <c r="AC43" s="181">
        <f t="shared" ref="AC43:AC80" si="22">+AB43*L43</f>
        <v>10582.0255307882</v>
      </c>
      <c r="AD43" s="180" t="s">
        <v>1343</v>
      </c>
      <c r="AE43" s="180">
        <v>3.6999999999999998E-2</v>
      </c>
      <c r="AF43" s="183">
        <f t="shared" ref="AF43:AF80" si="23">+AE43*N43</f>
        <v>17417.315371428162</v>
      </c>
    </row>
    <row r="44" spans="1:32" s="224" customFormat="1">
      <c r="A44" s="338"/>
      <c r="B44" s="322"/>
      <c r="C44" s="174">
        <v>2014</v>
      </c>
      <c r="D44" s="175">
        <v>40588156</v>
      </c>
      <c r="E44" s="176">
        <f t="shared" si="6"/>
        <v>3.7982574199461463</v>
      </c>
      <c r="F44" s="176">
        <f t="shared" si="6"/>
        <v>6.6939370539045591</v>
      </c>
      <c r="G44" s="175">
        <f>+'POB 2012 - 2022'!$E$5</f>
        <v>10685994</v>
      </c>
      <c r="H44" s="177">
        <f t="shared" si="18"/>
        <v>0.56741755850999986</v>
      </c>
      <c r="I44" s="176">
        <f t="shared" si="2"/>
        <v>2213148.5283923657</v>
      </c>
      <c r="J44" s="336"/>
      <c r="K44" s="178">
        <v>0.55200000000000005</v>
      </c>
      <c r="L44" s="176">
        <f t="shared" si="3"/>
        <v>1221657.987672586</v>
      </c>
      <c r="M44" s="178">
        <v>0.221</v>
      </c>
      <c r="N44" s="176">
        <f t="shared" si="4"/>
        <v>489105.82477471279</v>
      </c>
      <c r="O44" s="178">
        <v>0.22700000000000001</v>
      </c>
      <c r="P44" s="176">
        <f t="shared" si="5"/>
        <v>502384.715945067</v>
      </c>
      <c r="Q44" s="179" t="s">
        <v>1337</v>
      </c>
      <c r="R44" s="180">
        <v>0.37</v>
      </c>
      <c r="S44" s="176">
        <f t="shared" si="19"/>
        <v>818864.95550517528</v>
      </c>
      <c r="T44" s="180">
        <v>0.18</v>
      </c>
      <c r="U44" s="176">
        <f t="shared" si="20"/>
        <v>398366.7351106258</v>
      </c>
      <c r="V44" s="180">
        <v>0.45</v>
      </c>
      <c r="W44" s="181">
        <f t="shared" si="21"/>
        <v>995916.83777656453</v>
      </c>
      <c r="X44" s="182">
        <v>0</v>
      </c>
      <c r="Y44" s="181">
        <v>0</v>
      </c>
      <c r="Z44" s="180">
        <v>0</v>
      </c>
      <c r="AA44" s="180" t="s">
        <v>1343</v>
      </c>
      <c r="AB44" s="180">
        <v>8.9999999999999993E-3</v>
      </c>
      <c r="AC44" s="181">
        <f t="shared" si="22"/>
        <v>10994.921889053274</v>
      </c>
      <c r="AD44" s="180" t="s">
        <v>1343</v>
      </c>
      <c r="AE44" s="180">
        <v>3.6999999999999998E-2</v>
      </c>
      <c r="AF44" s="183">
        <f t="shared" si="23"/>
        <v>18096.915516664372</v>
      </c>
    </row>
    <row r="45" spans="1:32" s="224" customFormat="1">
      <c r="A45" s="338"/>
      <c r="B45" s="322"/>
      <c r="C45" s="174">
        <v>2015</v>
      </c>
      <c r="D45" s="175">
        <v>42559599</v>
      </c>
      <c r="E45" s="176">
        <f t="shared" si="6"/>
        <v>3.9221449653551348</v>
      </c>
      <c r="F45" s="176">
        <f t="shared" si="6"/>
        <v>6.7568649233711398</v>
      </c>
      <c r="G45" s="175">
        <f>+'POB 2012 - 2022'!$F$5</f>
        <v>10851103</v>
      </c>
      <c r="H45" s="177">
        <f t="shared" si="18"/>
        <v>0.58046816235572984</v>
      </c>
      <c r="I45" s="176">
        <f t="shared" si="2"/>
        <v>2299032.7335491027</v>
      </c>
      <c r="J45" s="337"/>
      <c r="K45" s="178">
        <v>0.55200000000000005</v>
      </c>
      <c r="L45" s="176">
        <f t="shared" si="3"/>
        <v>1269066.0689191048</v>
      </c>
      <c r="M45" s="178">
        <v>0.221</v>
      </c>
      <c r="N45" s="176">
        <f t="shared" si="4"/>
        <v>508086.23411435168</v>
      </c>
      <c r="O45" s="178">
        <v>0.22700000000000001</v>
      </c>
      <c r="P45" s="176">
        <f t="shared" si="5"/>
        <v>521880.43051564635</v>
      </c>
      <c r="Q45" s="179" t="s">
        <v>1344</v>
      </c>
      <c r="R45" s="180">
        <v>0.37</v>
      </c>
      <c r="S45" s="176">
        <f t="shared" si="19"/>
        <v>850642.11141316802</v>
      </c>
      <c r="T45" s="180">
        <v>0.18</v>
      </c>
      <c r="U45" s="176">
        <f t="shared" si="20"/>
        <v>413825.89203883847</v>
      </c>
      <c r="V45" s="180">
        <v>0.45</v>
      </c>
      <c r="W45" s="181">
        <f t="shared" si="21"/>
        <v>1034564.7300970962</v>
      </c>
      <c r="X45" s="182">
        <v>0</v>
      </c>
      <c r="Y45" s="181">
        <v>0</v>
      </c>
      <c r="Z45" s="180">
        <v>0</v>
      </c>
      <c r="AA45" s="180" t="s">
        <v>1343</v>
      </c>
      <c r="AB45" s="180">
        <v>8.9999999999999993E-3</v>
      </c>
      <c r="AC45" s="181">
        <f t="shared" si="22"/>
        <v>11421.594620271942</v>
      </c>
      <c r="AD45" s="180" t="s">
        <v>1347</v>
      </c>
      <c r="AE45" s="180">
        <v>3.6999999999999998E-2</v>
      </c>
      <c r="AF45" s="183">
        <f t="shared" si="23"/>
        <v>18799.190662231013</v>
      </c>
    </row>
    <row r="46" spans="1:32" s="225" customFormat="1" ht="12" customHeight="1">
      <c r="A46" s="338"/>
      <c r="B46" s="322"/>
      <c r="C46" s="184">
        <v>2016</v>
      </c>
      <c r="D46" s="185">
        <v>44374306</v>
      </c>
      <c r="E46" s="186">
        <f t="shared" si="6"/>
        <v>4.0280085087393944</v>
      </c>
      <c r="F46" s="186">
        <f t="shared" si="6"/>
        <v>6.7832268468260244</v>
      </c>
      <c r="G46" s="185">
        <f>+'POB 2012 - 2022'!$G$5</f>
        <v>11016438</v>
      </c>
      <c r="H46" s="187">
        <f t="shared" si="18"/>
        <v>0.5938189300899116</v>
      </c>
      <c r="I46" s="186">
        <f t="shared" si="2"/>
        <v>2387745.8406950738</v>
      </c>
      <c r="J46" s="339" t="s">
        <v>1357</v>
      </c>
      <c r="K46" s="188">
        <v>0.6</v>
      </c>
      <c r="L46" s="186">
        <f t="shared" si="3"/>
        <v>1432647.5044170443</v>
      </c>
      <c r="M46" s="188">
        <v>0.25</v>
      </c>
      <c r="N46" s="186">
        <f t="shared" si="4"/>
        <v>596936.46017376846</v>
      </c>
      <c r="O46" s="188">
        <v>0.15</v>
      </c>
      <c r="P46" s="186">
        <f t="shared" si="5"/>
        <v>358161.87610426109</v>
      </c>
      <c r="Q46" s="189" t="s">
        <v>1344</v>
      </c>
      <c r="R46" s="190">
        <v>0.37</v>
      </c>
      <c r="S46" s="186">
        <f t="shared" si="19"/>
        <v>883465.96105717728</v>
      </c>
      <c r="T46" s="190">
        <v>0.18</v>
      </c>
      <c r="U46" s="186">
        <f t="shared" si="20"/>
        <v>429794.25132511329</v>
      </c>
      <c r="V46" s="190">
        <v>0.45</v>
      </c>
      <c r="W46" s="191">
        <f t="shared" si="21"/>
        <v>1074485.6283127833</v>
      </c>
      <c r="X46" s="192">
        <v>0</v>
      </c>
      <c r="Y46" s="191">
        <v>0</v>
      </c>
      <c r="Z46" s="190">
        <v>0</v>
      </c>
      <c r="AA46" s="190" t="s">
        <v>1343</v>
      </c>
      <c r="AB46" s="190">
        <v>8.9999999999999993E-3</v>
      </c>
      <c r="AC46" s="191">
        <f t="shared" si="22"/>
        <v>12893.827539753398</v>
      </c>
      <c r="AD46" s="190" t="s">
        <v>1347</v>
      </c>
      <c r="AE46" s="190">
        <v>3.6999999999999998E-2</v>
      </c>
      <c r="AF46" s="193">
        <f t="shared" si="23"/>
        <v>22086.649026429433</v>
      </c>
    </row>
    <row r="47" spans="1:32" s="225" customFormat="1">
      <c r="A47" s="338"/>
      <c r="B47" s="322"/>
      <c r="C47" s="184">
        <v>2017</v>
      </c>
      <c r="D47" s="185">
        <v>46235900</v>
      </c>
      <c r="E47" s="186">
        <f t="shared" si="6"/>
        <v>4.1349020525295384</v>
      </c>
      <c r="F47" s="186">
        <f t="shared" si="6"/>
        <v>6.8066834609696665</v>
      </c>
      <c r="G47" s="185">
        <f>+'POB 2012 - 2022'!$H$5</f>
        <v>11181861</v>
      </c>
      <c r="H47" s="187">
        <f t="shared" si="18"/>
        <v>0.60747676548197949</v>
      </c>
      <c r="I47" s="186">
        <f t="shared" si="2"/>
        <v>2479343.0746074189</v>
      </c>
      <c r="J47" s="340"/>
      <c r="K47" s="188">
        <v>0.6</v>
      </c>
      <c r="L47" s="186">
        <f t="shared" si="3"/>
        <v>1487605.8447644513</v>
      </c>
      <c r="M47" s="188">
        <v>0.25</v>
      </c>
      <c r="N47" s="186">
        <f t="shared" si="4"/>
        <v>619835.76865185471</v>
      </c>
      <c r="O47" s="188">
        <v>0.15</v>
      </c>
      <c r="P47" s="186">
        <f t="shared" si="5"/>
        <v>371901.46119111282</v>
      </c>
      <c r="Q47" s="189" t="s">
        <v>1344</v>
      </c>
      <c r="R47" s="190">
        <v>0.37</v>
      </c>
      <c r="S47" s="186">
        <f t="shared" si="19"/>
        <v>917356.93760474492</v>
      </c>
      <c r="T47" s="190">
        <v>0.18</v>
      </c>
      <c r="U47" s="186">
        <f t="shared" si="20"/>
        <v>446281.75342933537</v>
      </c>
      <c r="V47" s="190">
        <v>0.45</v>
      </c>
      <c r="W47" s="191">
        <f t="shared" si="21"/>
        <v>1115704.3835733386</v>
      </c>
      <c r="X47" s="192">
        <v>0</v>
      </c>
      <c r="Y47" s="191">
        <v>0</v>
      </c>
      <c r="Z47" s="190">
        <v>0</v>
      </c>
      <c r="AA47" s="190" t="s">
        <v>1346</v>
      </c>
      <c r="AB47" s="190">
        <v>8.9999999999999993E-3</v>
      </c>
      <c r="AC47" s="191">
        <f t="shared" si="22"/>
        <v>13388.452602880061</v>
      </c>
      <c r="AD47" s="190" t="s">
        <v>1347</v>
      </c>
      <c r="AE47" s="190">
        <v>3.6999999999999998E-2</v>
      </c>
      <c r="AF47" s="193">
        <f t="shared" si="23"/>
        <v>22933.923440118622</v>
      </c>
    </row>
    <row r="48" spans="1:32" s="225" customFormat="1">
      <c r="A48" s="338"/>
      <c r="B48" s="322"/>
      <c r="C48" s="184">
        <v>2018</v>
      </c>
      <c r="D48" s="185">
        <v>48188730</v>
      </c>
      <c r="E48" s="186">
        <f t="shared" si="6"/>
        <v>4.2467353958552572</v>
      </c>
      <c r="F48" s="186">
        <f t="shared" si="6"/>
        <v>6.8336053859501016</v>
      </c>
      <c r="G48" s="185">
        <f>+'POB 2012 - 2022'!$I$5</f>
        <v>11347241</v>
      </c>
      <c r="H48" s="187">
        <f t="shared" si="18"/>
        <v>0.62144873108806498</v>
      </c>
      <c r="I48" s="186">
        <f t="shared" si="2"/>
        <v>2573880.9100921699</v>
      </c>
      <c r="J48" s="340"/>
      <c r="K48" s="188">
        <v>0.6</v>
      </c>
      <c r="L48" s="186">
        <f t="shared" si="3"/>
        <v>1544328.5460553018</v>
      </c>
      <c r="M48" s="188">
        <v>0.25</v>
      </c>
      <c r="N48" s="186">
        <f t="shared" si="4"/>
        <v>643470.22752304247</v>
      </c>
      <c r="O48" s="188">
        <v>0.15</v>
      </c>
      <c r="P48" s="186">
        <f t="shared" si="5"/>
        <v>386082.13651382545</v>
      </c>
      <c r="Q48" s="189" t="s">
        <v>1345</v>
      </c>
      <c r="R48" s="190">
        <v>0.37</v>
      </c>
      <c r="S48" s="186">
        <f t="shared" si="19"/>
        <v>952335.9367341029</v>
      </c>
      <c r="T48" s="190">
        <v>0.18</v>
      </c>
      <c r="U48" s="186">
        <f t="shared" si="20"/>
        <v>463298.56381659058</v>
      </c>
      <c r="V48" s="190">
        <v>0.45</v>
      </c>
      <c r="W48" s="191">
        <f t="shared" si="21"/>
        <v>1158246.4095414765</v>
      </c>
      <c r="X48" s="192">
        <v>0</v>
      </c>
      <c r="Y48" s="191">
        <v>0</v>
      </c>
      <c r="Z48" s="190">
        <v>0</v>
      </c>
      <c r="AA48" s="190" t="s">
        <v>1346</v>
      </c>
      <c r="AB48" s="190">
        <v>8.9999999999999993E-3</v>
      </c>
      <c r="AC48" s="191">
        <f t="shared" si="22"/>
        <v>13898.956914497716</v>
      </c>
      <c r="AD48" s="190" t="s">
        <v>1347</v>
      </c>
      <c r="AE48" s="190">
        <v>3.6999999999999998E-2</v>
      </c>
      <c r="AF48" s="193">
        <f t="shared" si="23"/>
        <v>23808.398418352572</v>
      </c>
    </row>
    <row r="49" spans="1:32" s="225" customFormat="1" ht="24">
      <c r="A49" s="338"/>
      <c r="B49" s="322"/>
      <c r="C49" s="184">
        <v>2019</v>
      </c>
      <c r="D49" s="185">
        <v>49256933</v>
      </c>
      <c r="E49" s="186">
        <f t="shared" si="6"/>
        <v>4.2785728481503709</v>
      </c>
      <c r="F49" s="186">
        <f t="shared" si="6"/>
        <v>6.7300453624901575</v>
      </c>
      <c r="G49" s="185">
        <f>+'POB 2012 - 2022'!$J$5</f>
        <v>11512468</v>
      </c>
      <c r="H49" s="187">
        <f t="shared" si="18"/>
        <v>0.63574205190309041</v>
      </c>
      <c r="I49" s="186">
        <f t="shared" si="2"/>
        <v>2671420.4105078634</v>
      </c>
      <c r="J49" s="340"/>
      <c r="K49" s="188">
        <v>0.6</v>
      </c>
      <c r="L49" s="186">
        <f t="shared" si="3"/>
        <v>1602852.2463047181</v>
      </c>
      <c r="M49" s="188">
        <v>0.25</v>
      </c>
      <c r="N49" s="186">
        <f t="shared" si="4"/>
        <v>667855.10262696585</v>
      </c>
      <c r="O49" s="188">
        <v>0.15</v>
      </c>
      <c r="P49" s="186">
        <f t="shared" si="5"/>
        <v>400713.06157617952</v>
      </c>
      <c r="Q49" s="189" t="s">
        <v>1348</v>
      </c>
      <c r="R49" s="190">
        <v>0.37</v>
      </c>
      <c r="S49" s="186">
        <f t="shared" si="19"/>
        <v>988425.55188790942</v>
      </c>
      <c r="T49" s="190">
        <v>0.18</v>
      </c>
      <c r="U49" s="186">
        <f t="shared" si="20"/>
        <v>480855.67389141541</v>
      </c>
      <c r="V49" s="190">
        <v>0.45</v>
      </c>
      <c r="W49" s="191">
        <f t="shared" si="21"/>
        <v>1202139.1847285386</v>
      </c>
      <c r="X49" s="192">
        <v>0</v>
      </c>
      <c r="Y49" s="191">
        <v>0</v>
      </c>
      <c r="Z49" s="190">
        <v>0</v>
      </c>
      <c r="AA49" s="190" t="s">
        <v>1346</v>
      </c>
      <c r="AB49" s="190">
        <v>8.9999999999999993E-3</v>
      </c>
      <c r="AC49" s="191">
        <f t="shared" si="22"/>
        <v>14425.670216742461</v>
      </c>
      <c r="AD49" s="190" t="s">
        <v>1347</v>
      </c>
      <c r="AE49" s="190">
        <v>3.6999999999999998E-2</v>
      </c>
      <c r="AF49" s="193">
        <f t="shared" si="23"/>
        <v>24710.638797197735</v>
      </c>
    </row>
    <row r="50" spans="1:32" s="225" customFormat="1" ht="24">
      <c r="A50" s="338"/>
      <c r="B50" s="322"/>
      <c r="C50" s="184">
        <v>2020</v>
      </c>
      <c r="D50" s="185">
        <v>44952919</v>
      </c>
      <c r="E50" s="186">
        <f t="shared" si="6"/>
        <v>3.8495637644182277</v>
      </c>
      <c r="F50" s="186">
        <f t="shared" si="6"/>
        <v>5.9190900164725972</v>
      </c>
      <c r="G50" s="185">
        <f>+'POB 2012 - 2022'!$K$5</f>
        <v>11677406</v>
      </c>
      <c r="H50" s="187">
        <f t="shared" si="18"/>
        <v>0.65036411909686143</v>
      </c>
      <c r="I50" s="186">
        <f t="shared" si="2"/>
        <v>2772016.5412821374</v>
      </c>
      <c r="J50" s="340"/>
      <c r="K50" s="188">
        <v>0.6</v>
      </c>
      <c r="L50" s="186">
        <f t="shared" si="3"/>
        <v>1663209.9247692823</v>
      </c>
      <c r="M50" s="188">
        <v>0.25</v>
      </c>
      <c r="N50" s="186">
        <f t="shared" si="4"/>
        <v>693004.13532053435</v>
      </c>
      <c r="O50" s="188">
        <v>0.15</v>
      </c>
      <c r="P50" s="186">
        <f t="shared" si="5"/>
        <v>415802.48119232059</v>
      </c>
      <c r="Q50" s="189" t="s">
        <v>1350</v>
      </c>
      <c r="R50" s="190">
        <v>0.37</v>
      </c>
      <c r="S50" s="186">
        <f t="shared" si="19"/>
        <v>1025646.1202743908</v>
      </c>
      <c r="T50" s="190">
        <v>0.18</v>
      </c>
      <c r="U50" s="186">
        <f t="shared" si="20"/>
        <v>498962.97743078473</v>
      </c>
      <c r="V50" s="190">
        <v>0.45</v>
      </c>
      <c r="W50" s="191">
        <f t="shared" si="21"/>
        <v>1247407.4435769618</v>
      </c>
      <c r="X50" s="192">
        <v>0</v>
      </c>
      <c r="Y50" s="191">
        <v>0</v>
      </c>
      <c r="Z50" s="190">
        <v>0</v>
      </c>
      <c r="AA50" s="190" t="s">
        <v>1346</v>
      </c>
      <c r="AB50" s="190">
        <v>8.9999999999999993E-3</v>
      </c>
      <c r="AC50" s="191">
        <f t="shared" si="22"/>
        <v>14968.88932292354</v>
      </c>
      <c r="AD50" s="190" t="s">
        <v>1347</v>
      </c>
      <c r="AE50" s="190">
        <v>3.6999999999999998E-2</v>
      </c>
      <c r="AF50" s="193">
        <f t="shared" si="23"/>
        <v>25641.153006859771</v>
      </c>
    </row>
    <row r="51" spans="1:32" s="225" customFormat="1" ht="24">
      <c r="A51" s="338"/>
      <c r="B51" s="322"/>
      <c r="C51" s="184">
        <v>2021</v>
      </c>
      <c r="D51" s="185">
        <v>47700159</v>
      </c>
      <c r="E51" s="186">
        <f t="shared" si="6"/>
        <v>4.0280645383300309</v>
      </c>
      <c r="F51" s="186">
        <f t="shared" si="6"/>
        <v>6.0543038536171849</v>
      </c>
      <c r="G51" s="185">
        <f>+'POB 2012 - 2022'!$L$5</f>
        <v>11841955</v>
      </c>
      <c r="H51" s="187">
        <f t="shared" si="18"/>
        <v>0.66532249383608921</v>
      </c>
      <c r="I51" s="186">
        <f t="shared" si="2"/>
        <v>2875732.4468605826</v>
      </c>
      <c r="J51" s="340"/>
      <c r="K51" s="188">
        <v>0.6</v>
      </c>
      <c r="L51" s="186">
        <f t="shared" si="3"/>
        <v>1725439.4681163495</v>
      </c>
      <c r="M51" s="188">
        <v>0.25</v>
      </c>
      <c r="N51" s="186">
        <f t="shared" si="4"/>
        <v>718933.11171514564</v>
      </c>
      <c r="O51" s="188">
        <v>0.15</v>
      </c>
      <c r="P51" s="186">
        <f t="shared" si="5"/>
        <v>431359.86702908739</v>
      </c>
      <c r="Q51" s="189" t="s">
        <v>1349</v>
      </c>
      <c r="R51" s="190">
        <v>0.37</v>
      </c>
      <c r="S51" s="186">
        <f t="shared" si="19"/>
        <v>1064021.0053384155</v>
      </c>
      <c r="T51" s="190">
        <v>0.18</v>
      </c>
      <c r="U51" s="186">
        <f t="shared" si="20"/>
        <v>517631.84043490485</v>
      </c>
      <c r="V51" s="190">
        <v>0.45</v>
      </c>
      <c r="W51" s="191">
        <f t="shared" si="21"/>
        <v>1294079.6010872622</v>
      </c>
      <c r="X51" s="192">
        <v>0</v>
      </c>
      <c r="Y51" s="191">
        <v>0</v>
      </c>
      <c r="Z51" s="190">
        <v>0</v>
      </c>
      <c r="AA51" s="190" t="s">
        <v>1346</v>
      </c>
      <c r="AB51" s="190">
        <v>8.9999999999999993E-3</v>
      </c>
      <c r="AC51" s="191">
        <f t="shared" si="22"/>
        <v>15528.955213047144</v>
      </c>
      <c r="AD51" s="190" t="s">
        <v>1347</v>
      </c>
      <c r="AE51" s="190">
        <v>3.6999999999999998E-2</v>
      </c>
      <c r="AF51" s="193">
        <f t="shared" si="23"/>
        <v>26600.525133460389</v>
      </c>
    </row>
    <row r="52" spans="1:32" s="225" customFormat="1" ht="36">
      <c r="A52" s="338"/>
      <c r="B52" s="322"/>
      <c r="C52" s="184">
        <v>2022</v>
      </c>
      <c r="D52" s="185">
        <v>49420074</v>
      </c>
      <c r="E52" s="186">
        <f t="shared" si="6"/>
        <v>4.1162707309351445</v>
      </c>
      <c r="F52" s="186">
        <f t="shared" si="6"/>
        <v>5.9656097549784706</v>
      </c>
      <c r="G52" s="185">
        <f>+'POB 2012 - 2022'!$M$5</f>
        <v>12006031</v>
      </c>
      <c r="H52" s="187">
        <v>0.69</v>
      </c>
      <c r="I52" s="186">
        <f t="shared" si="2"/>
        <v>3023718.90735</v>
      </c>
      <c r="J52" s="340"/>
      <c r="K52" s="188">
        <v>0.6</v>
      </c>
      <c r="L52" s="186">
        <f t="shared" si="3"/>
        <v>1814231.3444099999</v>
      </c>
      <c r="M52" s="188">
        <v>0.25</v>
      </c>
      <c r="N52" s="186">
        <f t="shared" si="4"/>
        <v>755929.7268375</v>
      </c>
      <c r="O52" s="188">
        <v>0.15</v>
      </c>
      <c r="P52" s="186">
        <f t="shared" si="5"/>
        <v>453557.83610249998</v>
      </c>
      <c r="Q52" s="189" t="s">
        <v>1351</v>
      </c>
      <c r="R52" s="190">
        <v>0.37909999999999999</v>
      </c>
      <c r="S52" s="186">
        <f>+R52*I52</f>
        <v>1146291.837776385</v>
      </c>
      <c r="T52" s="190">
        <v>0.1439</v>
      </c>
      <c r="U52" s="186">
        <f>+T52*I52</f>
        <v>435113.15076766501</v>
      </c>
      <c r="V52" s="190">
        <v>0.47699999999999998</v>
      </c>
      <c r="W52" s="191">
        <f>+V52*I52</f>
        <v>1442313.9188059499</v>
      </c>
      <c r="X52" s="192">
        <v>0</v>
      </c>
      <c r="Y52" s="191">
        <v>0</v>
      </c>
      <c r="Z52" s="190">
        <v>0</v>
      </c>
      <c r="AA52" s="190" t="s">
        <v>1346</v>
      </c>
      <c r="AB52" s="190">
        <v>2E-3</v>
      </c>
      <c r="AC52" s="191">
        <f t="shared" si="22"/>
        <v>3628.46268882</v>
      </c>
      <c r="AD52" s="190" t="s">
        <v>1347</v>
      </c>
      <c r="AE52" s="190">
        <v>5.5E-2</v>
      </c>
      <c r="AF52" s="193">
        <f t="shared" si="23"/>
        <v>41576.134976062502</v>
      </c>
    </row>
    <row r="53" spans="1:32" s="225" customFormat="1" ht="36">
      <c r="A53" s="338"/>
      <c r="B53" s="322"/>
      <c r="C53" s="184">
        <v>2023</v>
      </c>
      <c r="D53" s="185">
        <v>50943184</v>
      </c>
      <c r="E53" s="186">
        <f t="shared" si="6"/>
        <v>4.1859273777887465</v>
      </c>
      <c r="F53" s="186">
        <f t="shared" si="6"/>
        <v>5.9301675631330797</v>
      </c>
      <c r="G53" s="185">
        <f>+G52*1.01366613</f>
        <v>12170106.980430031</v>
      </c>
      <c r="H53" s="187">
        <f t="shared" si="18"/>
        <v>0.70586999999999989</v>
      </c>
      <c r="I53" s="186">
        <f>+((G53*H53)*365)/1000</f>
        <v>3135537.3962107929</v>
      </c>
      <c r="J53" s="340"/>
      <c r="K53" s="188">
        <v>0.6</v>
      </c>
      <c r="L53" s="186">
        <f t="shared" si="3"/>
        <v>1881322.4377264758</v>
      </c>
      <c r="M53" s="188">
        <v>0.25</v>
      </c>
      <c r="N53" s="186">
        <f t="shared" si="4"/>
        <v>783884.34905269824</v>
      </c>
      <c r="O53" s="188">
        <v>0.15</v>
      </c>
      <c r="P53" s="186">
        <f t="shared" si="5"/>
        <v>470330.60943161894</v>
      </c>
      <c r="Q53" s="189" t="s">
        <v>1351</v>
      </c>
      <c r="R53" s="190">
        <v>0.379</v>
      </c>
      <c r="S53" s="186">
        <f>+R53*I53</f>
        <v>1188368.6731638906</v>
      </c>
      <c r="T53" s="190">
        <v>0.14399999999999999</v>
      </c>
      <c r="U53" s="186">
        <f>+T53*I53</f>
        <v>451517.38505435415</v>
      </c>
      <c r="V53" s="190">
        <v>0.47699999999999998</v>
      </c>
      <c r="W53" s="191">
        <f>+V53*I53</f>
        <v>1495651.3379925482</v>
      </c>
      <c r="X53" s="192">
        <v>0</v>
      </c>
      <c r="Y53" s="191">
        <v>0</v>
      </c>
      <c r="Z53" s="190">
        <v>0</v>
      </c>
      <c r="AA53" s="190" t="s">
        <v>1346</v>
      </c>
      <c r="AB53" s="190">
        <v>2E-3</v>
      </c>
      <c r="AC53" s="191">
        <f t="shared" si="22"/>
        <v>3762.6448754529515</v>
      </c>
      <c r="AD53" s="190" t="s">
        <v>1347</v>
      </c>
      <c r="AE53" s="190">
        <v>5.5E-2</v>
      </c>
      <c r="AF53" s="193">
        <f t="shared" si="23"/>
        <v>43113.639197898403</v>
      </c>
    </row>
    <row r="54" spans="1:32" s="225" customFormat="1" ht="36">
      <c r="A54" s="342" t="s">
        <v>475</v>
      </c>
      <c r="B54" s="322" t="s">
        <v>477</v>
      </c>
      <c r="C54" s="184">
        <v>2024</v>
      </c>
      <c r="D54" s="185">
        <v>51314663</v>
      </c>
      <c r="E54" s="186">
        <f t="shared" si="6"/>
        <v>4.5360546893646214</v>
      </c>
      <c r="F54" s="186">
        <f t="shared" si="6"/>
        <v>6.2817105913233071</v>
      </c>
      <c r="G54" s="185">
        <v>11312620</v>
      </c>
      <c r="H54" s="187">
        <f t="shared" si="18"/>
        <v>0.72210500999999983</v>
      </c>
      <c r="I54" s="186">
        <f>+((G54*H54)*365)/1000</f>
        <v>2981648.3460525624</v>
      </c>
      <c r="J54" s="340"/>
      <c r="K54" s="188">
        <v>0.65300000000000002</v>
      </c>
      <c r="L54" s="186">
        <f t="shared" si="3"/>
        <v>1947016.3699723233</v>
      </c>
      <c r="M54" s="188">
        <v>0.20200000000000001</v>
      </c>
      <c r="N54" s="186">
        <f t="shared" si="4"/>
        <v>602292.96590261767</v>
      </c>
      <c r="O54" s="188">
        <v>0.14499999999999999</v>
      </c>
      <c r="P54" s="186">
        <f t="shared" si="5"/>
        <v>432339.0101776215</v>
      </c>
      <c r="Q54" s="189" t="s">
        <v>1351</v>
      </c>
      <c r="R54" s="190">
        <v>0.379</v>
      </c>
      <c r="S54" s="186">
        <f>+R54*I54</f>
        <v>1130044.7231539211</v>
      </c>
      <c r="T54" s="190">
        <v>0.14399999999999999</v>
      </c>
      <c r="U54" s="186">
        <f>+T54*I54</f>
        <v>429357.36183156894</v>
      </c>
      <c r="V54" s="190">
        <v>0.47699999999999998</v>
      </c>
      <c r="W54" s="191">
        <f>+V54*I54</f>
        <v>1422246.2610670722</v>
      </c>
      <c r="X54" s="192">
        <v>0</v>
      </c>
      <c r="Y54" s="191">
        <v>0</v>
      </c>
      <c r="Z54" s="190">
        <v>0</v>
      </c>
      <c r="AA54" s="190" t="s">
        <v>1361</v>
      </c>
      <c r="AB54" s="190">
        <v>2E-3</v>
      </c>
      <c r="AC54" s="191">
        <f t="shared" si="22"/>
        <v>3894.0327399446469</v>
      </c>
      <c r="AD54" s="226" t="s">
        <v>1362</v>
      </c>
      <c r="AE54" s="190">
        <v>5.5E-2</v>
      </c>
      <c r="AF54" s="193">
        <f t="shared" si="23"/>
        <v>33126.113124643969</v>
      </c>
    </row>
    <row r="55" spans="1:32" s="225" customFormat="1" ht="36">
      <c r="A55" s="342"/>
      <c r="B55" s="322"/>
      <c r="C55" s="184">
        <v>2025</v>
      </c>
      <c r="D55" s="185">
        <f>+D54*1.00099276</f>
        <v>51365606.144839875</v>
      </c>
      <c r="E55" s="186">
        <f t="shared" si="6"/>
        <v>4.4796348688023224</v>
      </c>
      <c r="F55" s="186">
        <f t="shared" si="6"/>
        <v>6.0641037725929783</v>
      </c>
      <c r="G55" s="185">
        <f>+G54*1.0136</f>
        <v>11466471.632000001</v>
      </c>
      <c r="H55" s="187">
        <f t="shared" si="18"/>
        <v>0.73871342522999972</v>
      </c>
      <c r="I55" s="186">
        <f t="shared" ref="I55:I80" si="24">+((G55*H55)*365)/1000</f>
        <v>3091709.335120731</v>
      </c>
      <c r="J55" s="341"/>
      <c r="K55" s="188">
        <v>0.65300000000000002</v>
      </c>
      <c r="L55" s="186">
        <f t="shared" si="3"/>
        <v>2018886.1958338374</v>
      </c>
      <c r="M55" s="188">
        <v>0.20200000000000001</v>
      </c>
      <c r="N55" s="186">
        <f t="shared" si="4"/>
        <v>624525.28569438774</v>
      </c>
      <c r="O55" s="188">
        <v>0.14499999999999999</v>
      </c>
      <c r="P55" s="186">
        <f t="shared" si="5"/>
        <v>448297.85359250597</v>
      </c>
      <c r="Q55" s="189" t="s">
        <v>1351</v>
      </c>
      <c r="R55" s="190">
        <v>0.379</v>
      </c>
      <c r="S55" s="186">
        <f t="shared" ref="S55:S80" si="25">+R55*I55</f>
        <v>1171757.838010757</v>
      </c>
      <c r="T55" s="190">
        <v>0.14399999999999999</v>
      </c>
      <c r="U55" s="186">
        <f t="shared" ref="U55:U80" si="26">+T55*I55</f>
        <v>445206.14425738523</v>
      </c>
      <c r="V55" s="190">
        <v>0.47699999999999998</v>
      </c>
      <c r="W55" s="191">
        <f t="shared" ref="W55:W80" si="27">+V55*I55</f>
        <v>1474745.3528525888</v>
      </c>
      <c r="X55" s="192">
        <v>0</v>
      </c>
      <c r="Y55" s="191">
        <v>0</v>
      </c>
      <c r="Z55" s="190">
        <v>0</v>
      </c>
      <c r="AA55" s="190" t="s">
        <v>1361</v>
      </c>
      <c r="AB55" s="190">
        <v>2E-3</v>
      </c>
      <c r="AC55" s="191">
        <f t="shared" si="22"/>
        <v>4037.772391667675</v>
      </c>
      <c r="AD55" s="226" t="s">
        <v>1362</v>
      </c>
      <c r="AE55" s="190">
        <v>5.5E-2</v>
      </c>
      <c r="AF55" s="193">
        <f t="shared" si="23"/>
        <v>34348.890713191329</v>
      </c>
    </row>
    <row r="56" spans="1:32" s="238" customFormat="1" ht="60">
      <c r="A56" s="342"/>
      <c r="B56" s="322"/>
      <c r="C56" s="227">
        <v>2026</v>
      </c>
      <c r="D56" s="228">
        <f t="shared" ref="D56:D80" si="28">+D55*1.00099276</f>
        <v>51416599.863996223</v>
      </c>
      <c r="E56" s="229">
        <f t="shared" si="6"/>
        <v>4.4239168025993232</v>
      </c>
      <c r="F56" s="229">
        <f t="shared" si="6"/>
        <v>5.854035143798261</v>
      </c>
      <c r="G56" s="228">
        <f t="shared" ref="G56:G80" si="29">+G55*1.0136</f>
        <v>11622415.646195201</v>
      </c>
      <c r="H56" s="230">
        <f t="shared" si="18"/>
        <v>0.75570383401028962</v>
      </c>
      <c r="I56" s="229">
        <f t="shared" si="24"/>
        <v>3205832.9834661749</v>
      </c>
      <c r="J56" s="343" t="s">
        <v>1358</v>
      </c>
      <c r="K56" s="231">
        <v>0.63</v>
      </c>
      <c r="L56" s="229">
        <f t="shared" si="3"/>
        <v>2019674.7795836902</v>
      </c>
      <c r="M56" s="231">
        <v>0.22</v>
      </c>
      <c r="N56" s="229">
        <f t="shared" si="4"/>
        <v>705283.25636255846</v>
      </c>
      <c r="O56" s="231">
        <v>0.15</v>
      </c>
      <c r="P56" s="229">
        <f t="shared" si="5"/>
        <v>480874.94751992624</v>
      </c>
      <c r="Q56" s="232" t="s">
        <v>1366</v>
      </c>
      <c r="R56" s="233">
        <v>0.35089999999999999</v>
      </c>
      <c r="S56" s="229">
        <f t="shared" si="25"/>
        <v>1124926.7938982807</v>
      </c>
      <c r="T56" s="233">
        <v>0.14399999999999999</v>
      </c>
      <c r="U56" s="229">
        <f t="shared" si="26"/>
        <v>461639.94961912913</v>
      </c>
      <c r="V56" s="233">
        <v>0.50509999999999999</v>
      </c>
      <c r="W56" s="234">
        <f t="shared" si="27"/>
        <v>1619266.2399487649</v>
      </c>
      <c r="X56" s="235">
        <v>0</v>
      </c>
      <c r="Y56" s="234">
        <v>0</v>
      </c>
      <c r="Z56" s="233">
        <v>0</v>
      </c>
      <c r="AA56" s="233" t="s">
        <v>1364</v>
      </c>
      <c r="AB56" s="233">
        <v>5.9700000000000003E-2</v>
      </c>
      <c r="AC56" s="234">
        <f t="shared" si="22"/>
        <v>120574.58434114631</v>
      </c>
      <c r="AD56" s="236" t="s">
        <v>1365</v>
      </c>
      <c r="AE56" s="233">
        <v>8.1799999999999998E-2</v>
      </c>
      <c r="AF56" s="237">
        <f t="shared" si="23"/>
        <v>57692.170370457279</v>
      </c>
    </row>
    <row r="57" spans="1:32" s="238" customFormat="1" ht="60">
      <c r="A57" s="342"/>
      <c r="B57" s="322"/>
      <c r="C57" s="227">
        <v>2027</v>
      </c>
      <c r="D57" s="228">
        <f t="shared" si="28"/>
        <v>51467644.2076772</v>
      </c>
      <c r="E57" s="229">
        <f t="shared" si="6"/>
        <v>4.3688917622773005</v>
      </c>
      <c r="F57" s="229">
        <f t="shared" si="6"/>
        <v>5.6512435720029872</v>
      </c>
      <c r="G57" s="228">
        <f t="shared" si="29"/>
        <v>11780480.498983456</v>
      </c>
      <c r="H57" s="230">
        <f t="shared" si="18"/>
        <v>0.77308502219252617</v>
      </c>
      <c r="I57" s="229">
        <f t="shared" si="24"/>
        <v>3324169.2552182656</v>
      </c>
      <c r="J57" s="343"/>
      <c r="K57" s="231">
        <v>0.63</v>
      </c>
      <c r="L57" s="229">
        <f t="shared" si="3"/>
        <v>2094226.6307875074</v>
      </c>
      <c r="M57" s="231">
        <v>0.22</v>
      </c>
      <c r="N57" s="229">
        <f t="shared" si="4"/>
        <v>731317.23614801839</v>
      </c>
      <c r="O57" s="231">
        <v>0.15</v>
      </c>
      <c r="P57" s="229">
        <f t="shared" si="5"/>
        <v>498625.38828273979</v>
      </c>
      <c r="Q57" s="232" t="s">
        <v>1366</v>
      </c>
      <c r="R57" s="233">
        <v>0.35089999999999999</v>
      </c>
      <c r="S57" s="229">
        <f t="shared" si="25"/>
        <v>1166450.9916560894</v>
      </c>
      <c r="T57" s="233">
        <v>0.14399999999999999</v>
      </c>
      <c r="U57" s="229">
        <f t="shared" si="26"/>
        <v>478680.3727514302</v>
      </c>
      <c r="V57" s="233">
        <v>0.50509999999999999</v>
      </c>
      <c r="W57" s="234">
        <f t="shared" si="27"/>
        <v>1679037.890810746</v>
      </c>
      <c r="X57" s="235">
        <v>0</v>
      </c>
      <c r="Y57" s="234">
        <v>0</v>
      </c>
      <c r="Z57" s="233">
        <v>0</v>
      </c>
      <c r="AA57" s="233" t="s">
        <v>1364</v>
      </c>
      <c r="AB57" s="233">
        <v>5.9700000000000003E-2</v>
      </c>
      <c r="AC57" s="234">
        <f t="shared" si="22"/>
        <v>125025.3298580142</v>
      </c>
      <c r="AD57" s="236" t="s">
        <v>1365</v>
      </c>
      <c r="AE57" s="233">
        <v>8.1799999999999998E-2</v>
      </c>
      <c r="AF57" s="237">
        <f t="shared" si="23"/>
        <v>59821.749916907902</v>
      </c>
    </row>
    <row r="58" spans="1:32" s="238" customFormat="1" ht="72">
      <c r="A58" s="342"/>
      <c r="B58" s="322"/>
      <c r="C58" s="227">
        <v>2028</v>
      </c>
      <c r="D58" s="228">
        <f t="shared" si="28"/>
        <v>51518739.226140812</v>
      </c>
      <c r="E58" s="229">
        <f t="shared" si="6"/>
        <v>4.3145511279234592</v>
      </c>
      <c r="F58" s="229">
        <f t="shared" si="6"/>
        <v>5.4554769702635832</v>
      </c>
      <c r="G58" s="228">
        <f t="shared" si="29"/>
        <v>11940695.033769632</v>
      </c>
      <c r="H58" s="230">
        <f t="shared" si="18"/>
        <v>0.79086597770295419</v>
      </c>
      <c r="I58" s="229">
        <f t="shared" si="24"/>
        <v>3446873.6501022857</v>
      </c>
      <c r="J58" s="343"/>
      <c r="K58" s="231">
        <v>0.63</v>
      </c>
      <c r="L58" s="229">
        <f t="shared" si="3"/>
        <v>2171530.3995644399</v>
      </c>
      <c r="M58" s="231">
        <v>0.22</v>
      </c>
      <c r="N58" s="229">
        <f t="shared" si="4"/>
        <v>758312.20302250283</v>
      </c>
      <c r="O58" s="231">
        <v>0.15</v>
      </c>
      <c r="P58" s="229">
        <f t="shared" si="5"/>
        <v>517031.04751534283</v>
      </c>
      <c r="Q58" s="232" t="s">
        <v>1462</v>
      </c>
      <c r="R58" s="233">
        <v>0.33210000000000001</v>
      </c>
      <c r="S58" s="229">
        <f t="shared" si="25"/>
        <v>1144706.739198969</v>
      </c>
      <c r="T58" s="233">
        <v>0.14399999999999999</v>
      </c>
      <c r="U58" s="229">
        <f t="shared" si="26"/>
        <v>496349.80561472912</v>
      </c>
      <c r="V58" s="233">
        <v>0.52390000000000003</v>
      </c>
      <c r="W58" s="234">
        <f t="shared" si="27"/>
        <v>1805817.1052885875</v>
      </c>
      <c r="X58" s="235">
        <v>0</v>
      </c>
      <c r="Y58" s="234">
        <v>0</v>
      </c>
      <c r="Z58" s="233">
        <v>0</v>
      </c>
      <c r="AA58" s="233" t="s">
        <v>1364</v>
      </c>
      <c r="AB58" s="233">
        <v>6.1899999999999997E-2</v>
      </c>
      <c r="AC58" s="234">
        <f t="shared" si="22"/>
        <v>134417.73173303882</v>
      </c>
      <c r="AD58" s="236" t="s">
        <v>1461</v>
      </c>
      <c r="AE58" s="233">
        <v>8.3900000000000002E-2</v>
      </c>
      <c r="AF58" s="237">
        <f t="shared" si="23"/>
        <v>63622.393833587987</v>
      </c>
    </row>
    <row r="59" spans="1:32" s="238" customFormat="1" ht="72">
      <c r="A59" s="342"/>
      <c r="B59" s="322"/>
      <c r="C59" s="227">
        <v>2029</v>
      </c>
      <c r="D59" s="228">
        <f t="shared" si="28"/>
        <v>51569884.96969495</v>
      </c>
      <c r="E59" s="229">
        <f t="shared" si="6"/>
        <v>4.2608863868401885</v>
      </c>
      <c r="F59" s="229">
        <f t="shared" si="6"/>
        <v>5.2664919842638458</v>
      </c>
      <c r="G59" s="228">
        <f t="shared" si="29"/>
        <v>12103088.4862289</v>
      </c>
      <c r="H59" s="230">
        <f t="shared" si="18"/>
        <v>0.80905589519012211</v>
      </c>
      <c r="I59" s="229">
        <f t="shared" si="24"/>
        <v>3574107.4077737816</v>
      </c>
      <c r="J59" s="343"/>
      <c r="K59" s="231">
        <v>0.63</v>
      </c>
      <c r="L59" s="229">
        <f t="shared" si="3"/>
        <v>2251687.6668974822</v>
      </c>
      <c r="M59" s="231">
        <v>0.22</v>
      </c>
      <c r="N59" s="229">
        <f t="shared" si="4"/>
        <v>786303.62971023191</v>
      </c>
      <c r="O59" s="231">
        <v>0.15</v>
      </c>
      <c r="P59" s="229">
        <f t="shared" si="5"/>
        <v>536116.11116606719</v>
      </c>
      <c r="Q59" s="232" t="s">
        <v>1462</v>
      </c>
      <c r="R59" s="233">
        <v>0.33210000000000001</v>
      </c>
      <c r="S59" s="229">
        <f t="shared" si="25"/>
        <v>1186961.0701216729</v>
      </c>
      <c r="T59" s="233">
        <v>0.14399999999999999</v>
      </c>
      <c r="U59" s="229">
        <f t="shared" si="26"/>
        <v>514671.46671942453</v>
      </c>
      <c r="V59" s="233">
        <v>0.52390000000000003</v>
      </c>
      <c r="W59" s="234">
        <f t="shared" si="27"/>
        <v>1872474.8709326843</v>
      </c>
      <c r="X59" s="235">
        <v>0</v>
      </c>
      <c r="Y59" s="234">
        <v>0</v>
      </c>
      <c r="Z59" s="233">
        <v>0</v>
      </c>
      <c r="AA59" s="233" t="s">
        <v>1364</v>
      </c>
      <c r="AB59" s="233">
        <v>6.1899999999999997E-2</v>
      </c>
      <c r="AC59" s="234">
        <f t="shared" si="22"/>
        <v>139379.46658095415</v>
      </c>
      <c r="AD59" s="236" t="s">
        <v>1461</v>
      </c>
      <c r="AE59" s="233">
        <v>8.3900000000000002E-2</v>
      </c>
      <c r="AF59" s="237">
        <f t="shared" si="23"/>
        <v>65970.874532688453</v>
      </c>
    </row>
    <row r="60" spans="1:32" s="238" customFormat="1" ht="72">
      <c r="A60" s="342"/>
      <c r="B60" s="322"/>
      <c r="C60" s="227">
        <v>2030</v>
      </c>
      <c r="D60" s="228">
        <f t="shared" si="28"/>
        <v>51621081.488697462</v>
      </c>
      <c r="E60" s="229">
        <f t="shared" si="6"/>
        <v>4.2078891322115108</v>
      </c>
      <c r="F60" s="229">
        <f t="shared" si="6"/>
        <v>5.0840536898051054</v>
      </c>
      <c r="G60" s="228">
        <f t="shared" si="29"/>
        <v>12267690.489641614</v>
      </c>
      <c r="H60" s="230">
        <f t="shared" si="18"/>
        <v>0.82766418077949488</v>
      </c>
      <c r="I60" s="229">
        <f t="shared" si="24"/>
        <v>3706037.7196954535</v>
      </c>
      <c r="J60" s="343"/>
      <c r="K60" s="231">
        <v>0.63</v>
      </c>
      <c r="L60" s="229">
        <f t="shared" si="3"/>
        <v>2334803.7634081356</v>
      </c>
      <c r="M60" s="231">
        <v>0.22</v>
      </c>
      <c r="N60" s="229">
        <f t="shared" si="4"/>
        <v>815328.29833299981</v>
      </c>
      <c r="O60" s="231">
        <v>0.15</v>
      </c>
      <c r="P60" s="229">
        <f t="shared" si="5"/>
        <v>555905.65795431798</v>
      </c>
      <c r="Q60" s="232" t="s">
        <v>1462</v>
      </c>
      <c r="R60" s="233">
        <v>0.33210000000000001</v>
      </c>
      <c r="S60" s="229">
        <f t="shared" si="25"/>
        <v>1230775.1267108601</v>
      </c>
      <c r="T60" s="233">
        <v>0.14399999999999999</v>
      </c>
      <c r="U60" s="229">
        <f t="shared" si="26"/>
        <v>533669.43163614522</v>
      </c>
      <c r="V60" s="233">
        <v>0.52390000000000003</v>
      </c>
      <c r="W60" s="234">
        <f t="shared" si="27"/>
        <v>1941593.1613484481</v>
      </c>
      <c r="X60" s="235">
        <v>0</v>
      </c>
      <c r="Y60" s="234">
        <v>0</v>
      </c>
      <c r="Z60" s="233">
        <v>0</v>
      </c>
      <c r="AA60" s="233" t="s">
        <v>1364</v>
      </c>
      <c r="AB60" s="233">
        <v>6.1899999999999997E-2</v>
      </c>
      <c r="AC60" s="234">
        <f t="shared" si="22"/>
        <v>144524.3529549636</v>
      </c>
      <c r="AD60" s="236" t="s">
        <v>1461</v>
      </c>
      <c r="AE60" s="233">
        <v>8.3900000000000002E-2</v>
      </c>
      <c r="AF60" s="237">
        <f t="shared" si="23"/>
        <v>68406.044230138679</v>
      </c>
    </row>
    <row r="61" spans="1:32" s="238" customFormat="1" ht="72">
      <c r="A61" s="342"/>
      <c r="B61" s="322"/>
      <c r="C61" s="227">
        <v>2031</v>
      </c>
      <c r="D61" s="228">
        <f t="shared" si="28"/>
        <v>51672328.833556175</v>
      </c>
      <c r="E61" s="229">
        <f t="shared" si="6"/>
        <v>4.155551061786114</v>
      </c>
      <c r="F61" s="229">
        <f t="shared" si="6"/>
        <v>4.9079353007757227</v>
      </c>
      <c r="G61" s="228">
        <f t="shared" si="29"/>
        <v>12434531.080300741</v>
      </c>
      <c r="H61" s="230">
        <f t="shared" si="18"/>
        <v>0.84670045693742324</v>
      </c>
      <c r="I61" s="229">
        <f t="shared" si="24"/>
        <v>3842837.9488350283</v>
      </c>
      <c r="J61" s="343"/>
      <c r="K61" s="231">
        <v>0.63</v>
      </c>
      <c r="L61" s="229">
        <f t="shared" si="3"/>
        <v>2420987.9077660679</v>
      </c>
      <c r="M61" s="231">
        <v>0.22</v>
      </c>
      <c r="N61" s="229">
        <f t="shared" si="4"/>
        <v>845424.34874370624</v>
      </c>
      <c r="O61" s="231">
        <v>0.15</v>
      </c>
      <c r="P61" s="229">
        <f t="shared" si="5"/>
        <v>576425.6923252542</v>
      </c>
      <c r="Q61" s="232" t="s">
        <v>1462</v>
      </c>
      <c r="R61" s="233">
        <v>0.33210000000000001</v>
      </c>
      <c r="S61" s="229">
        <f t="shared" si="25"/>
        <v>1276206.4828081129</v>
      </c>
      <c r="T61" s="233">
        <v>0.14399999999999999</v>
      </c>
      <c r="U61" s="229">
        <f t="shared" si="26"/>
        <v>553368.66463224404</v>
      </c>
      <c r="V61" s="233">
        <v>0.52390000000000003</v>
      </c>
      <c r="W61" s="234">
        <f t="shared" si="27"/>
        <v>2013262.8013946714</v>
      </c>
      <c r="X61" s="235">
        <v>0</v>
      </c>
      <c r="Y61" s="234">
        <v>0</v>
      </c>
      <c r="Z61" s="233">
        <v>0</v>
      </c>
      <c r="AA61" s="233" t="s">
        <v>1364</v>
      </c>
      <c r="AB61" s="233">
        <v>6.1899999999999997E-2</v>
      </c>
      <c r="AC61" s="234">
        <f t="shared" si="22"/>
        <v>149859.15149071958</v>
      </c>
      <c r="AD61" s="236" t="s">
        <v>1461</v>
      </c>
      <c r="AE61" s="233">
        <v>8.3900000000000002E-2</v>
      </c>
      <c r="AF61" s="237">
        <f t="shared" si="23"/>
        <v>70931.102859596955</v>
      </c>
    </row>
    <row r="62" spans="1:32" s="238" customFormat="1" ht="72">
      <c r="A62" s="342"/>
      <c r="B62" s="322"/>
      <c r="C62" s="227">
        <v>2032</v>
      </c>
      <c r="D62" s="228">
        <f t="shared" si="28"/>
        <v>51723627.05472897</v>
      </c>
      <c r="E62" s="229">
        <f t="shared" si="6"/>
        <v>4.1038639765767675</v>
      </c>
      <c r="F62" s="229">
        <f t="shared" si="6"/>
        <v>4.7379178872369208</v>
      </c>
      <c r="G62" s="228">
        <f t="shared" si="29"/>
        <v>12603640.702992832</v>
      </c>
      <c r="H62" s="230">
        <f t="shared" si="18"/>
        <v>0.86617456744698385</v>
      </c>
      <c r="I62" s="229">
        <f t="shared" si="24"/>
        <v>3984687.8574727853</v>
      </c>
      <c r="J62" s="343"/>
      <c r="K62" s="231">
        <v>0.63</v>
      </c>
      <c r="L62" s="229">
        <f t="shared" si="3"/>
        <v>2510353.3502078545</v>
      </c>
      <c r="M62" s="231">
        <v>0.22</v>
      </c>
      <c r="N62" s="229">
        <f t="shared" si="4"/>
        <v>876631.3286440128</v>
      </c>
      <c r="O62" s="231">
        <v>0.15</v>
      </c>
      <c r="P62" s="229">
        <f t="shared" si="5"/>
        <v>597703.17862091772</v>
      </c>
      <c r="Q62" s="232" t="s">
        <v>1462</v>
      </c>
      <c r="R62" s="233">
        <v>0.33210000000000001</v>
      </c>
      <c r="S62" s="229">
        <f t="shared" si="25"/>
        <v>1323314.8374667121</v>
      </c>
      <c r="T62" s="233">
        <v>0.14399999999999999</v>
      </c>
      <c r="U62" s="229">
        <f t="shared" si="26"/>
        <v>573795.05147608102</v>
      </c>
      <c r="V62" s="233">
        <v>0.52390000000000003</v>
      </c>
      <c r="W62" s="234">
        <f t="shared" si="27"/>
        <v>2087577.9685299923</v>
      </c>
      <c r="X62" s="235">
        <v>0</v>
      </c>
      <c r="Y62" s="234">
        <v>0</v>
      </c>
      <c r="Z62" s="233">
        <v>0</v>
      </c>
      <c r="AA62" s="233" t="s">
        <v>1364</v>
      </c>
      <c r="AB62" s="233">
        <v>6.1899999999999997E-2</v>
      </c>
      <c r="AC62" s="234">
        <f t="shared" si="22"/>
        <v>155390.87237786618</v>
      </c>
      <c r="AD62" s="236" t="s">
        <v>1461</v>
      </c>
      <c r="AE62" s="233">
        <v>8.3900000000000002E-2</v>
      </c>
      <c r="AF62" s="237">
        <f t="shared" si="23"/>
        <v>73549.36847323268</v>
      </c>
    </row>
    <row r="63" spans="1:32" s="238" customFormat="1" ht="72">
      <c r="A63" s="342"/>
      <c r="B63" s="322"/>
      <c r="C63" s="227">
        <v>2033</v>
      </c>
      <c r="D63" s="228">
        <f t="shared" si="28"/>
        <v>51774976.202723816</v>
      </c>
      <c r="E63" s="229">
        <f t="shared" si="6"/>
        <v>4.0528197795759207</v>
      </c>
      <c r="F63" s="229">
        <f t="shared" si="6"/>
        <v>4.5737901032745025</v>
      </c>
      <c r="G63" s="228">
        <f t="shared" si="29"/>
        <v>12775050.216553535</v>
      </c>
      <c r="H63" s="230">
        <f t="shared" si="18"/>
        <v>0.8860965824982644</v>
      </c>
      <c r="I63" s="229">
        <f t="shared" si="24"/>
        <v>4131773.8434181069</v>
      </c>
      <c r="J63" s="343"/>
      <c r="K63" s="231">
        <v>0.63</v>
      </c>
      <c r="L63" s="229">
        <f t="shared" si="3"/>
        <v>2603017.5213534073</v>
      </c>
      <c r="M63" s="231">
        <v>0.22</v>
      </c>
      <c r="N63" s="229">
        <f t="shared" si="4"/>
        <v>908990.24555198348</v>
      </c>
      <c r="O63" s="231">
        <v>0.15</v>
      </c>
      <c r="P63" s="229">
        <f t="shared" si="5"/>
        <v>619766.07651271601</v>
      </c>
      <c r="Q63" s="232" t="s">
        <v>1462</v>
      </c>
      <c r="R63" s="233">
        <v>0.33210000000000001</v>
      </c>
      <c r="S63" s="229">
        <f t="shared" si="25"/>
        <v>1372162.0933991533</v>
      </c>
      <c r="T63" s="233">
        <v>0.14399999999999999</v>
      </c>
      <c r="U63" s="229">
        <f t="shared" si="26"/>
        <v>594975.43345220736</v>
      </c>
      <c r="V63" s="233">
        <v>0.52390000000000003</v>
      </c>
      <c r="W63" s="234">
        <f t="shared" si="27"/>
        <v>2164636.3165667462</v>
      </c>
      <c r="X63" s="235">
        <v>0</v>
      </c>
      <c r="Y63" s="234">
        <v>0</v>
      </c>
      <c r="Z63" s="233">
        <v>0</v>
      </c>
      <c r="AA63" s="233" t="s">
        <v>1364</v>
      </c>
      <c r="AB63" s="233">
        <v>6.1899999999999997E-2</v>
      </c>
      <c r="AC63" s="234">
        <f t="shared" si="22"/>
        <v>161126.7845717759</v>
      </c>
      <c r="AD63" s="236" t="s">
        <v>1461</v>
      </c>
      <c r="AE63" s="233">
        <v>8.3900000000000002E-2</v>
      </c>
      <c r="AF63" s="237">
        <f t="shared" si="23"/>
        <v>76264.28160181141</v>
      </c>
    </row>
    <row r="64" spans="1:32" s="238" customFormat="1" ht="72">
      <c r="A64" s="342"/>
      <c r="B64" s="322"/>
      <c r="C64" s="227">
        <v>2034</v>
      </c>
      <c r="D64" s="228">
        <f t="shared" si="28"/>
        <v>51826376.328098826</v>
      </c>
      <c r="E64" s="229">
        <f t="shared" si="6"/>
        <v>4.0024104744872648</v>
      </c>
      <c r="F64" s="229">
        <f t="shared" si="6"/>
        <v>4.4153479242781355</v>
      </c>
      <c r="G64" s="228">
        <f t="shared" si="29"/>
        <v>12948790.899498664</v>
      </c>
      <c r="H64" s="230">
        <f t="shared" si="18"/>
        <v>0.90647680389572438</v>
      </c>
      <c r="I64" s="229">
        <f t="shared" si="24"/>
        <v>4284289.1849454306</v>
      </c>
      <c r="J64" s="343"/>
      <c r="K64" s="231">
        <v>0.63</v>
      </c>
      <c r="L64" s="229">
        <f t="shared" si="3"/>
        <v>2699102.1865156214</v>
      </c>
      <c r="M64" s="231">
        <v>0.22</v>
      </c>
      <c r="N64" s="229">
        <f t="shared" si="4"/>
        <v>942543.62068799476</v>
      </c>
      <c r="O64" s="231">
        <v>0.15</v>
      </c>
      <c r="P64" s="229">
        <f t="shared" si="5"/>
        <v>642643.37774181459</v>
      </c>
      <c r="Q64" s="232" t="s">
        <v>1462</v>
      </c>
      <c r="R64" s="233">
        <v>0.33210000000000001</v>
      </c>
      <c r="S64" s="229">
        <f t="shared" si="25"/>
        <v>1422812.4383203776</v>
      </c>
      <c r="T64" s="233">
        <v>0.14399999999999999</v>
      </c>
      <c r="U64" s="229">
        <f t="shared" si="26"/>
        <v>616937.64263214194</v>
      </c>
      <c r="V64" s="233">
        <v>0.52390000000000003</v>
      </c>
      <c r="W64" s="234">
        <f t="shared" si="27"/>
        <v>2244539.1039929111</v>
      </c>
      <c r="X64" s="235">
        <v>0</v>
      </c>
      <c r="Y64" s="234">
        <v>0</v>
      </c>
      <c r="Z64" s="233">
        <v>0</v>
      </c>
      <c r="AA64" s="233" t="s">
        <v>1364</v>
      </c>
      <c r="AB64" s="233">
        <v>6.1899999999999997E-2</v>
      </c>
      <c r="AC64" s="234">
        <f t="shared" si="22"/>
        <v>167074.42534531697</v>
      </c>
      <c r="AD64" s="236" t="s">
        <v>1461</v>
      </c>
      <c r="AE64" s="233">
        <v>8.3900000000000002E-2</v>
      </c>
      <c r="AF64" s="237">
        <f t="shared" si="23"/>
        <v>79079.409775722757</v>
      </c>
    </row>
    <row r="65" spans="1:32" s="238" customFormat="1" ht="72">
      <c r="A65" s="342"/>
      <c r="B65" s="322"/>
      <c r="C65" s="227">
        <v>2035</v>
      </c>
      <c r="D65" s="228">
        <f t="shared" si="28"/>
        <v>51877827.481462307</v>
      </c>
      <c r="E65" s="229">
        <f t="shared" si="6"/>
        <v>3.9526281644730825</v>
      </c>
      <c r="F65" s="229">
        <f t="shared" si="6"/>
        <v>4.2623943933216388</v>
      </c>
      <c r="G65" s="228">
        <f t="shared" si="29"/>
        <v>13124894.455731846</v>
      </c>
      <c r="H65" s="230">
        <f t="shared" si="18"/>
        <v>0.92732577038532593</v>
      </c>
      <c r="I65" s="229">
        <f t="shared" si="24"/>
        <v>4442434.2947714841</v>
      </c>
      <c r="J65" s="343"/>
      <c r="K65" s="231">
        <v>0.63</v>
      </c>
      <c r="L65" s="229">
        <f t="shared" si="3"/>
        <v>2798733.6057060352</v>
      </c>
      <c r="M65" s="231">
        <v>0.22</v>
      </c>
      <c r="N65" s="229">
        <f t="shared" si="4"/>
        <v>977335.54484972649</v>
      </c>
      <c r="O65" s="231">
        <v>0.15</v>
      </c>
      <c r="P65" s="229">
        <f t="shared" si="5"/>
        <v>666365.14421572257</v>
      </c>
      <c r="Q65" s="232" t="s">
        <v>1462</v>
      </c>
      <c r="R65" s="233">
        <v>0.33210000000000001</v>
      </c>
      <c r="S65" s="229">
        <f t="shared" si="25"/>
        <v>1475332.4292936099</v>
      </c>
      <c r="T65" s="233">
        <v>0.14399999999999999</v>
      </c>
      <c r="U65" s="229">
        <f t="shared" si="26"/>
        <v>639710.53844709368</v>
      </c>
      <c r="V65" s="233">
        <v>0.52390000000000003</v>
      </c>
      <c r="W65" s="234">
        <f t="shared" si="27"/>
        <v>2327391.3270307807</v>
      </c>
      <c r="X65" s="235">
        <v>0</v>
      </c>
      <c r="Y65" s="234">
        <v>0</v>
      </c>
      <c r="Z65" s="233">
        <v>0</v>
      </c>
      <c r="AA65" s="233" t="s">
        <v>1364</v>
      </c>
      <c r="AB65" s="233">
        <v>6.1899999999999997E-2</v>
      </c>
      <c r="AC65" s="234">
        <f t="shared" si="22"/>
        <v>173241.61019320355</v>
      </c>
      <c r="AD65" s="236" t="s">
        <v>1461</v>
      </c>
      <c r="AE65" s="233">
        <v>8.3900000000000002E-2</v>
      </c>
      <c r="AF65" s="237">
        <f t="shared" si="23"/>
        <v>81998.452212892051</v>
      </c>
    </row>
    <row r="66" spans="1:32" s="250" customFormat="1" ht="72">
      <c r="A66" s="342"/>
      <c r="B66" s="322"/>
      <c r="C66" s="239">
        <v>2036</v>
      </c>
      <c r="D66" s="240">
        <f t="shared" si="28"/>
        <v>51929329.713472798</v>
      </c>
      <c r="E66" s="241">
        <f t="shared" si="6"/>
        <v>3.9034650509171711</v>
      </c>
      <c r="F66" s="241">
        <f t="shared" si="6"/>
        <v>4.1147393763289957</v>
      </c>
      <c r="G66" s="240">
        <f t="shared" si="29"/>
        <v>13303393.0203298</v>
      </c>
      <c r="H66" s="242">
        <f t="shared" si="18"/>
        <v>0.94865426310418832</v>
      </c>
      <c r="I66" s="241">
        <f t="shared" si="24"/>
        <v>4606416.9834075244</v>
      </c>
      <c r="J66" s="329" t="s">
        <v>1359</v>
      </c>
      <c r="K66" s="243">
        <v>0.61</v>
      </c>
      <c r="L66" s="241">
        <f t="shared" si="3"/>
        <v>2809914.3598785899</v>
      </c>
      <c r="M66" s="243">
        <v>0.24</v>
      </c>
      <c r="N66" s="241">
        <f t="shared" si="4"/>
        <v>1105540.0760178058</v>
      </c>
      <c r="O66" s="243">
        <v>0.15</v>
      </c>
      <c r="P66" s="241">
        <f t="shared" si="5"/>
        <v>690962.54751112859</v>
      </c>
      <c r="Q66" s="244" t="s">
        <v>1462</v>
      </c>
      <c r="R66" s="245">
        <v>0.33210000000000001</v>
      </c>
      <c r="S66" s="241">
        <f t="shared" si="25"/>
        <v>1529791.0801896388</v>
      </c>
      <c r="T66" s="245">
        <v>0.14399999999999999</v>
      </c>
      <c r="U66" s="241">
        <f t="shared" si="26"/>
        <v>663324.0456106835</v>
      </c>
      <c r="V66" s="245">
        <v>0.52390000000000003</v>
      </c>
      <c r="W66" s="246">
        <f t="shared" si="27"/>
        <v>2413301.8576072021</v>
      </c>
      <c r="X66" s="247">
        <v>0</v>
      </c>
      <c r="Y66" s="246">
        <v>0</v>
      </c>
      <c r="Z66" s="245">
        <v>0</v>
      </c>
      <c r="AA66" s="245" t="s">
        <v>1364</v>
      </c>
      <c r="AB66" s="245">
        <v>6.1899999999999997E-2</v>
      </c>
      <c r="AC66" s="246">
        <f t="shared" si="22"/>
        <v>173933.6988764847</v>
      </c>
      <c r="AD66" s="248" t="s">
        <v>1461</v>
      </c>
      <c r="AE66" s="245">
        <v>8.3900000000000002E-2</v>
      </c>
      <c r="AF66" s="249">
        <f t="shared" si="23"/>
        <v>92754.812377893919</v>
      </c>
    </row>
    <row r="67" spans="1:32" s="250" customFormat="1" ht="72">
      <c r="A67" s="342"/>
      <c r="B67" s="322"/>
      <c r="C67" s="239">
        <v>2037</v>
      </c>
      <c r="D67" s="240">
        <f t="shared" si="28"/>
        <v>51980883.074839145</v>
      </c>
      <c r="E67" s="241">
        <f t="shared" si="6"/>
        <v>3.8549134322031566</v>
      </c>
      <c r="F67" s="241">
        <f t="shared" si="6"/>
        <v>3.9721993257217392</v>
      </c>
      <c r="G67" s="240">
        <f t="shared" si="29"/>
        <v>13484319.165406285</v>
      </c>
      <c r="H67" s="242">
        <f t="shared" si="18"/>
        <v>0.97047331115558455</v>
      </c>
      <c r="I67" s="241">
        <f t="shared" si="24"/>
        <v>4776452.7322326498</v>
      </c>
      <c r="J67" s="329"/>
      <c r="K67" s="243">
        <v>0.61</v>
      </c>
      <c r="L67" s="241">
        <f t="shared" si="3"/>
        <v>2913636.1666619163</v>
      </c>
      <c r="M67" s="243">
        <v>0.24</v>
      </c>
      <c r="N67" s="241">
        <f t="shared" si="4"/>
        <v>1146348.6557358359</v>
      </c>
      <c r="O67" s="243">
        <v>0.15</v>
      </c>
      <c r="P67" s="241">
        <f t="shared" si="5"/>
        <v>716467.90983489749</v>
      </c>
      <c r="Q67" s="244" t="s">
        <v>1462</v>
      </c>
      <c r="R67" s="245">
        <v>0.33210000000000001</v>
      </c>
      <c r="S67" s="241">
        <f t="shared" si="25"/>
        <v>1586259.952374463</v>
      </c>
      <c r="T67" s="245">
        <v>0.14399999999999999</v>
      </c>
      <c r="U67" s="241">
        <f t="shared" si="26"/>
        <v>687809.19344150147</v>
      </c>
      <c r="V67" s="245">
        <v>0.52390000000000003</v>
      </c>
      <c r="W67" s="246">
        <f t="shared" si="27"/>
        <v>2502383.5864166855</v>
      </c>
      <c r="X67" s="247">
        <v>0</v>
      </c>
      <c r="Y67" s="246">
        <v>0</v>
      </c>
      <c r="Z67" s="245">
        <v>0</v>
      </c>
      <c r="AA67" s="245" t="s">
        <v>1364</v>
      </c>
      <c r="AB67" s="245">
        <v>6.1899999999999997E-2</v>
      </c>
      <c r="AC67" s="246">
        <f t="shared" si="22"/>
        <v>180354.07871637261</v>
      </c>
      <c r="AD67" s="248" t="s">
        <v>1461</v>
      </c>
      <c r="AE67" s="245">
        <v>8.3900000000000002E-2</v>
      </c>
      <c r="AF67" s="249">
        <f t="shared" si="23"/>
        <v>96178.652216236631</v>
      </c>
    </row>
    <row r="68" spans="1:32" s="250" customFormat="1" ht="72">
      <c r="A68" s="342"/>
      <c r="B68" s="322"/>
      <c r="C68" s="239">
        <v>2038</v>
      </c>
      <c r="D68" s="240">
        <f t="shared" si="28"/>
        <v>52032487.616320521</v>
      </c>
      <c r="E68" s="241">
        <f t="shared" si="6"/>
        <v>3.806965702508001</v>
      </c>
      <c r="F68" s="241">
        <f t="shared" si="6"/>
        <v>3.8345970522539043</v>
      </c>
      <c r="G68" s="240">
        <f t="shared" si="29"/>
        <v>13667705.906055812</v>
      </c>
      <c r="H68" s="242">
        <f t="shared" si="18"/>
        <v>0.9927941973121629</v>
      </c>
      <c r="I68" s="241">
        <f t="shared" si="24"/>
        <v>4952764.9766470063</v>
      </c>
      <c r="J68" s="329"/>
      <c r="K68" s="243">
        <v>0.61</v>
      </c>
      <c r="L68" s="241">
        <f t="shared" ref="L68:L80" si="30">+K68*I68</f>
        <v>3021186.6357546737</v>
      </c>
      <c r="M68" s="243">
        <v>0.24</v>
      </c>
      <c r="N68" s="241">
        <f t="shared" ref="N68:N80" si="31">+M68*I68</f>
        <v>1188663.5943952815</v>
      </c>
      <c r="O68" s="243">
        <v>0.15</v>
      </c>
      <c r="P68" s="241">
        <f t="shared" ref="P68:P80" si="32">+O68*I68</f>
        <v>742914.74649705098</v>
      </c>
      <c r="Q68" s="244" t="s">
        <v>1462</v>
      </c>
      <c r="R68" s="245">
        <v>0.33210000000000001</v>
      </c>
      <c r="S68" s="241">
        <f t="shared" si="25"/>
        <v>1644813.2487444708</v>
      </c>
      <c r="T68" s="245">
        <v>0.14399999999999999</v>
      </c>
      <c r="U68" s="241">
        <f t="shared" si="26"/>
        <v>713198.15663716884</v>
      </c>
      <c r="V68" s="245">
        <v>0.52390000000000003</v>
      </c>
      <c r="W68" s="246">
        <f t="shared" si="27"/>
        <v>2594753.5712653669</v>
      </c>
      <c r="X68" s="247">
        <v>0</v>
      </c>
      <c r="Y68" s="246">
        <v>0</v>
      </c>
      <c r="Z68" s="245">
        <v>0</v>
      </c>
      <c r="AA68" s="245" t="s">
        <v>1364</v>
      </c>
      <c r="AB68" s="245">
        <v>6.1899999999999997E-2</v>
      </c>
      <c r="AC68" s="246">
        <f t="shared" si="22"/>
        <v>187011.45275321428</v>
      </c>
      <c r="AD68" s="248" t="s">
        <v>1461</v>
      </c>
      <c r="AE68" s="245">
        <v>8.3900000000000002E-2</v>
      </c>
      <c r="AF68" s="249">
        <f t="shared" si="23"/>
        <v>99728.875569764117</v>
      </c>
    </row>
    <row r="69" spans="1:32" s="250" customFormat="1" ht="72">
      <c r="A69" s="342"/>
      <c r="B69" s="322"/>
      <c r="C69" s="239">
        <v>2039</v>
      </c>
      <c r="D69" s="240">
        <f t="shared" si="28"/>
        <v>52084143.388726495</v>
      </c>
      <c r="E69" s="241">
        <f t="shared" ref="E69:F80" si="33">+D69/G69</f>
        <v>3.7596143506105197</v>
      </c>
      <c r="F69" s="241">
        <f t="shared" si="33"/>
        <v>3.7017615047509302</v>
      </c>
      <c r="G69" s="240">
        <f t="shared" si="29"/>
        <v>13853586.706378171</v>
      </c>
      <c r="H69" s="242">
        <f t="shared" si="18"/>
        <v>1.0156284638503426</v>
      </c>
      <c r="I69" s="241">
        <f t="shared" si="24"/>
        <v>5135585.3996769823</v>
      </c>
      <c r="J69" s="329"/>
      <c r="K69" s="243">
        <v>0.61</v>
      </c>
      <c r="L69" s="241">
        <f t="shared" si="30"/>
        <v>3132707.0938029592</v>
      </c>
      <c r="M69" s="243">
        <v>0.24</v>
      </c>
      <c r="N69" s="241">
        <f t="shared" si="31"/>
        <v>1232540.4959224758</v>
      </c>
      <c r="O69" s="243">
        <v>0.15</v>
      </c>
      <c r="P69" s="241">
        <f t="shared" si="32"/>
        <v>770337.8099515473</v>
      </c>
      <c r="Q69" s="244" t="s">
        <v>1462</v>
      </c>
      <c r="R69" s="245">
        <v>0.33210000000000001</v>
      </c>
      <c r="S69" s="241">
        <f t="shared" si="25"/>
        <v>1705527.9112327259</v>
      </c>
      <c r="T69" s="245">
        <v>0.14399999999999999</v>
      </c>
      <c r="U69" s="241">
        <f t="shared" si="26"/>
        <v>739524.29755348538</v>
      </c>
      <c r="V69" s="245">
        <v>0.52390000000000003</v>
      </c>
      <c r="W69" s="246">
        <f t="shared" si="27"/>
        <v>2690533.1908907713</v>
      </c>
      <c r="X69" s="247">
        <v>0</v>
      </c>
      <c r="Y69" s="246">
        <v>0</v>
      </c>
      <c r="Z69" s="245">
        <v>0</v>
      </c>
      <c r="AA69" s="245" t="s">
        <v>1364</v>
      </c>
      <c r="AB69" s="245">
        <v>6.1899999999999997E-2</v>
      </c>
      <c r="AC69" s="246">
        <f t="shared" si="22"/>
        <v>193914.56910640316</v>
      </c>
      <c r="AD69" s="248" t="s">
        <v>1461</v>
      </c>
      <c r="AE69" s="245">
        <v>8.3900000000000002E-2</v>
      </c>
      <c r="AF69" s="249">
        <f t="shared" si="23"/>
        <v>103410.14760789572</v>
      </c>
    </row>
    <row r="70" spans="1:32" s="250" customFormat="1" ht="72">
      <c r="A70" s="342"/>
      <c r="B70" s="322"/>
      <c r="C70" s="239">
        <v>2040</v>
      </c>
      <c r="D70" s="240">
        <f t="shared" si="28"/>
        <v>52135850.442917086</v>
      </c>
      <c r="E70" s="241">
        <f t="shared" si="33"/>
        <v>3.7128519587147113</v>
      </c>
      <c r="F70" s="241">
        <f t="shared" si="33"/>
        <v>3.5735275574786871</v>
      </c>
      <c r="G70" s="240">
        <f t="shared" si="29"/>
        <v>14041995.485584915</v>
      </c>
      <c r="H70" s="242">
        <f t="shared" si="18"/>
        <v>1.0389879185189004</v>
      </c>
      <c r="I70" s="241">
        <f t="shared" si="24"/>
        <v>5325154.2364181774</v>
      </c>
      <c r="J70" s="329"/>
      <c r="K70" s="243">
        <v>0.61</v>
      </c>
      <c r="L70" s="241">
        <f t="shared" si="30"/>
        <v>3248344.0842150883</v>
      </c>
      <c r="M70" s="243">
        <v>0.24</v>
      </c>
      <c r="N70" s="241">
        <f t="shared" si="31"/>
        <v>1278037.0167403626</v>
      </c>
      <c r="O70" s="243">
        <v>0.15</v>
      </c>
      <c r="P70" s="241">
        <f t="shared" si="32"/>
        <v>798773.13546272658</v>
      </c>
      <c r="Q70" s="244" t="s">
        <v>1462</v>
      </c>
      <c r="R70" s="245">
        <v>0.33210000000000001</v>
      </c>
      <c r="S70" s="241">
        <f t="shared" si="25"/>
        <v>1768483.7219144767</v>
      </c>
      <c r="T70" s="245">
        <v>0.14399999999999999</v>
      </c>
      <c r="U70" s="241">
        <f t="shared" si="26"/>
        <v>766822.21004421753</v>
      </c>
      <c r="V70" s="245">
        <v>0.52390000000000003</v>
      </c>
      <c r="W70" s="246">
        <f t="shared" si="27"/>
        <v>2789848.3044594834</v>
      </c>
      <c r="X70" s="247">
        <v>0</v>
      </c>
      <c r="Y70" s="246">
        <v>0</v>
      </c>
      <c r="Z70" s="245">
        <v>0</v>
      </c>
      <c r="AA70" s="245" t="s">
        <v>1364</v>
      </c>
      <c r="AB70" s="245">
        <v>6.1899999999999997E-2</v>
      </c>
      <c r="AC70" s="246">
        <f t="shared" si="22"/>
        <v>201072.49881291395</v>
      </c>
      <c r="AD70" s="248" t="s">
        <v>1461</v>
      </c>
      <c r="AE70" s="245">
        <v>8.3900000000000002E-2</v>
      </c>
      <c r="AF70" s="249">
        <f t="shared" si="23"/>
        <v>107227.30570451643</v>
      </c>
    </row>
    <row r="71" spans="1:32" s="259" customFormat="1" ht="72">
      <c r="A71" s="342"/>
      <c r="B71" s="322"/>
      <c r="C71" s="251">
        <v>2041</v>
      </c>
      <c r="D71" s="252">
        <f t="shared" si="28"/>
        <v>52187608.829802796</v>
      </c>
      <c r="E71" s="253">
        <f t="shared" si="33"/>
        <v>3.6666712012877318</v>
      </c>
      <c r="F71" s="253">
        <f t="shared" si="33"/>
        <v>3.4497358048783373</v>
      </c>
      <c r="G71" s="252">
        <f t="shared" si="29"/>
        <v>14232966.62418887</v>
      </c>
      <c r="H71" s="254">
        <f t="shared" si="18"/>
        <v>1.0628846406448349</v>
      </c>
      <c r="I71" s="253">
        <f t="shared" si="24"/>
        <v>5521720.5897162352</v>
      </c>
      <c r="J71" s="330" t="s">
        <v>1360</v>
      </c>
      <c r="K71" s="255">
        <v>0.6</v>
      </c>
      <c r="L71" s="253">
        <f t="shared" si="30"/>
        <v>3313032.353829741</v>
      </c>
      <c r="M71" s="255">
        <v>0.25</v>
      </c>
      <c r="N71" s="253">
        <f t="shared" si="31"/>
        <v>1380430.1474290588</v>
      </c>
      <c r="O71" s="255">
        <v>0.15</v>
      </c>
      <c r="P71" s="253">
        <f t="shared" si="32"/>
        <v>828258.08845743525</v>
      </c>
      <c r="Q71" s="256" t="s">
        <v>1462</v>
      </c>
      <c r="R71" s="257">
        <v>0.33210000000000001</v>
      </c>
      <c r="S71" s="253">
        <f t="shared" si="25"/>
        <v>1833763.4078447619</v>
      </c>
      <c r="T71" s="257">
        <v>0.14399999999999999</v>
      </c>
      <c r="U71" s="253">
        <f t="shared" si="26"/>
        <v>795127.76491913782</v>
      </c>
      <c r="V71" s="257">
        <v>0.52390000000000003</v>
      </c>
      <c r="W71" s="258">
        <f t="shared" si="27"/>
        <v>2892829.4169523357</v>
      </c>
      <c r="X71" s="260">
        <v>0</v>
      </c>
      <c r="Y71" s="258">
        <v>0</v>
      </c>
      <c r="Z71" s="257">
        <v>0</v>
      </c>
      <c r="AA71" s="257" t="s">
        <v>1364</v>
      </c>
      <c r="AB71" s="257">
        <v>6.1899999999999997E-2</v>
      </c>
      <c r="AC71" s="258">
        <f t="shared" si="22"/>
        <v>205076.70270206095</v>
      </c>
      <c r="AD71" s="262" t="s">
        <v>1461</v>
      </c>
      <c r="AE71" s="257">
        <v>8.3900000000000002E-2</v>
      </c>
      <c r="AF71" s="261">
        <f t="shared" si="23"/>
        <v>115818.08936929803</v>
      </c>
    </row>
    <row r="72" spans="1:32" s="259" customFormat="1" ht="72">
      <c r="A72" s="342"/>
      <c r="B72" s="322"/>
      <c r="C72" s="251">
        <v>2042</v>
      </c>
      <c r="D72" s="252">
        <f t="shared" si="28"/>
        <v>52239418.600344665</v>
      </c>
      <c r="E72" s="253">
        <f t="shared" si="33"/>
        <v>3.6210648439123139</v>
      </c>
      <c r="F72" s="253">
        <f t="shared" si="33"/>
        <v>3.3302323634118394</v>
      </c>
      <c r="G72" s="252">
        <f t="shared" si="29"/>
        <v>14426534.97027784</v>
      </c>
      <c r="H72" s="254">
        <f t="shared" si="18"/>
        <v>1.0873309873796659</v>
      </c>
      <c r="I72" s="253">
        <f t="shared" si="24"/>
        <v>5725542.7575003114</v>
      </c>
      <c r="J72" s="330"/>
      <c r="K72" s="255">
        <v>0.6</v>
      </c>
      <c r="L72" s="253">
        <f t="shared" si="30"/>
        <v>3435325.6545001869</v>
      </c>
      <c r="M72" s="255">
        <v>0.25</v>
      </c>
      <c r="N72" s="253">
        <f t="shared" si="31"/>
        <v>1431385.6893750778</v>
      </c>
      <c r="O72" s="255">
        <v>0.15</v>
      </c>
      <c r="P72" s="253">
        <f t="shared" si="32"/>
        <v>858831.41362504673</v>
      </c>
      <c r="Q72" s="256" t="s">
        <v>1462</v>
      </c>
      <c r="R72" s="257">
        <v>0.33210000000000001</v>
      </c>
      <c r="S72" s="253">
        <f t="shared" si="25"/>
        <v>1901452.7497658534</v>
      </c>
      <c r="T72" s="257">
        <v>0.14399999999999999</v>
      </c>
      <c r="U72" s="253">
        <f t="shared" si="26"/>
        <v>824478.15708004474</v>
      </c>
      <c r="V72" s="257">
        <v>0.52390000000000003</v>
      </c>
      <c r="W72" s="258">
        <f t="shared" si="27"/>
        <v>2999611.8506544135</v>
      </c>
      <c r="X72" s="260">
        <v>0</v>
      </c>
      <c r="Y72" s="258">
        <v>0</v>
      </c>
      <c r="Z72" s="257">
        <v>0</v>
      </c>
      <c r="AA72" s="257" t="s">
        <v>1364</v>
      </c>
      <c r="AB72" s="257">
        <v>6.1899999999999997E-2</v>
      </c>
      <c r="AC72" s="258">
        <f t="shared" si="22"/>
        <v>212646.65801356157</v>
      </c>
      <c r="AD72" s="262" t="s">
        <v>1461</v>
      </c>
      <c r="AE72" s="257">
        <v>8.3900000000000002E-2</v>
      </c>
      <c r="AF72" s="261">
        <f t="shared" si="23"/>
        <v>120093.25933856903</v>
      </c>
    </row>
    <row r="73" spans="1:32" s="259" customFormat="1" ht="72">
      <c r="A73" s="342"/>
      <c r="B73" s="322"/>
      <c r="C73" s="251">
        <v>2043</v>
      </c>
      <c r="D73" s="252">
        <f t="shared" si="28"/>
        <v>52291279.805554338</v>
      </c>
      <c r="E73" s="253">
        <f t="shared" si="33"/>
        <v>3.5760257421534685</v>
      </c>
      <c r="F73" s="253">
        <f t="shared" si="33"/>
        <v>3.2148686802718029</v>
      </c>
      <c r="G73" s="252">
        <f t="shared" si="29"/>
        <v>14622735.84587362</v>
      </c>
      <c r="H73" s="254">
        <f t="shared" si="18"/>
        <v>1.1123396000893981</v>
      </c>
      <c r="I73" s="253">
        <f t="shared" si="24"/>
        <v>5936888.5721993698</v>
      </c>
      <c r="J73" s="330"/>
      <c r="K73" s="255">
        <v>0.6</v>
      </c>
      <c r="L73" s="253">
        <f t="shared" si="30"/>
        <v>3562133.1433196217</v>
      </c>
      <c r="M73" s="255">
        <v>0.25</v>
      </c>
      <c r="N73" s="253">
        <f t="shared" si="31"/>
        <v>1484222.1430498424</v>
      </c>
      <c r="O73" s="255">
        <v>0.15</v>
      </c>
      <c r="P73" s="253">
        <f t="shared" si="32"/>
        <v>890533.28582990542</v>
      </c>
      <c r="Q73" s="256" t="s">
        <v>1462</v>
      </c>
      <c r="R73" s="257">
        <v>0.33210000000000001</v>
      </c>
      <c r="S73" s="253">
        <f t="shared" si="25"/>
        <v>1971640.6948274106</v>
      </c>
      <c r="T73" s="257">
        <v>0.14399999999999999</v>
      </c>
      <c r="U73" s="253">
        <f t="shared" si="26"/>
        <v>854911.95439670922</v>
      </c>
      <c r="V73" s="257">
        <v>0.52390000000000003</v>
      </c>
      <c r="W73" s="258">
        <f t="shared" si="27"/>
        <v>3110335.9229752501</v>
      </c>
      <c r="X73" s="260">
        <v>0</v>
      </c>
      <c r="Y73" s="258">
        <v>0</v>
      </c>
      <c r="Z73" s="257">
        <v>0</v>
      </c>
      <c r="AA73" s="257" t="s">
        <v>1364</v>
      </c>
      <c r="AB73" s="257">
        <v>6.1899999999999997E-2</v>
      </c>
      <c r="AC73" s="258">
        <f t="shared" si="22"/>
        <v>220496.04157148456</v>
      </c>
      <c r="AD73" s="262" t="s">
        <v>1461</v>
      </c>
      <c r="AE73" s="257">
        <v>8.3900000000000002E-2</v>
      </c>
      <c r="AF73" s="261">
        <f t="shared" si="23"/>
        <v>124526.23780188178</v>
      </c>
    </row>
    <row r="74" spans="1:32" s="259" customFormat="1" ht="72">
      <c r="A74" s="342"/>
      <c r="B74" s="322"/>
      <c r="C74" s="251">
        <v>2044</v>
      </c>
      <c r="D74" s="252">
        <f t="shared" si="28"/>
        <v>52343192.496494099</v>
      </c>
      <c r="E74" s="253">
        <f t="shared" si="33"/>
        <v>3.5315468404392742</v>
      </c>
      <c r="F74" s="253">
        <f t="shared" si="33"/>
        <v>3.1035013487178764</v>
      </c>
      <c r="G74" s="252">
        <f t="shared" si="29"/>
        <v>14821605.053377502</v>
      </c>
      <c r="H74" s="254">
        <f t="shared" si="18"/>
        <v>1.1379234108914542</v>
      </c>
      <c r="I74" s="253">
        <f t="shared" si="24"/>
        <v>6156035.7526872493</v>
      </c>
      <c r="J74" s="330"/>
      <c r="K74" s="255">
        <v>0.6</v>
      </c>
      <c r="L74" s="253">
        <f t="shared" si="30"/>
        <v>3693621.4516123496</v>
      </c>
      <c r="M74" s="255">
        <v>0.25</v>
      </c>
      <c r="N74" s="253">
        <f t="shared" si="31"/>
        <v>1539008.9381718123</v>
      </c>
      <c r="O74" s="255">
        <v>0.15</v>
      </c>
      <c r="P74" s="253">
        <f t="shared" si="32"/>
        <v>923405.3629030874</v>
      </c>
      <c r="Q74" s="256" t="s">
        <v>1462</v>
      </c>
      <c r="R74" s="257">
        <v>0.33210000000000001</v>
      </c>
      <c r="S74" s="253">
        <f t="shared" si="25"/>
        <v>2044419.4734674355</v>
      </c>
      <c r="T74" s="257">
        <v>0.14399999999999999</v>
      </c>
      <c r="U74" s="253">
        <f t="shared" si="26"/>
        <v>886469.14838696388</v>
      </c>
      <c r="V74" s="257">
        <v>0.52390000000000003</v>
      </c>
      <c r="W74" s="258">
        <f t="shared" si="27"/>
        <v>3225147.13083285</v>
      </c>
      <c r="X74" s="260">
        <v>0</v>
      </c>
      <c r="Y74" s="258">
        <v>0</v>
      </c>
      <c r="Z74" s="257">
        <v>0</v>
      </c>
      <c r="AA74" s="257" t="s">
        <v>1364</v>
      </c>
      <c r="AB74" s="257">
        <v>6.1899999999999997E-2</v>
      </c>
      <c r="AC74" s="258">
        <f t="shared" si="22"/>
        <v>228635.16785480443</v>
      </c>
      <c r="AD74" s="262" t="s">
        <v>1461</v>
      </c>
      <c r="AE74" s="257">
        <v>8.3900000000000002E-2</v>
      </c>
      <c r="AF74" s="261">
        <f t="shared" si="23"/>
        <v>129122.84991261506</v>
      </c>
    </row>
    <row r="75" spans="1:32" s="259" customFormat="1" ht="72">
      <c r="A75" s="342"/>
      <c r="B75" s="322"/>
      <c r="C75" s="251">
        <v>2045</v>
      </c>
      <c r="D75" s="252">
        <f t="shared" si="28"/>
        <v>52395156.724276915</v>
      </c>
      <c r="E75" s="253">
        <f t="shared" si="33"/>
        <v>3.4876211709555927</v>
      </c>
      <c r="F75" s="253">
        <f t="shared" si="33"/>
        <v>2.9959919298101338</v>
      </c>
      <c r="G75" s="252">
        <f t="shared" si="29"/>
        <v>15023178.882103436</v>
      </c>
      <c r="H75" s="254">
        <f t="shared" si="18"/>
        <v>1.1640956493419576</v>
      </c>
      <c r="I75" s="253">
        <f t="shared" si="24"/>
        <v>6383272.2692190437</v>
      </c>
      <c r="J75" s="330"/>
      <c r="K75" s="255">
        <v>0.6</v>
      </c>
      <c r="L75" s="253">
        <f t="shared" si="30"/>
        <v>3829963.3615314262</v>
      </c>
      <c r="M75" s="255">
        <v>0.25</v>
      </c>
      <c r="N75" s="253">
        <f t="shared" si="31"/>
        <v>1595818.0673047609</v>
      </c>
      <c r="O75" s="255">
        <v>0.15</v>
      </c>
      <c r="P75" s="253">
        <f t="shared" si="32"/>
        <v>957490.84038285655</v>
      </c>
      <c r="Q75" s="256" t="s">
        <v>1462</v>
      </c>
      <c r="R75" s="257">
        <v>0.33210000000000001</v>
      </c>
      <c r="S75" s="253">
        <f t="shared" si="25"/>
        <v>2119884.7206076444</v>
      </c>
      <c r="T75" s="257">
        <v>0.14399999999999999</v>
      </c>
      <c r="U75" s="253">
        <f t="shared" si="26"/>
        <v>919191.20676754217</v>
      </c>
      <c r="V75" s="257">
        <v>0.52390000000000003</v>
      </c>
      <c r="W75" s="258">
        <f t="shared" si="27"/>
        <v>3344196.341843857</v>
      </c>
      <c r="X75" s="260">
        <v>0</v>
      </c>
      <c r="Y75" s="258">
        <v>0</v>
      </c>
      <c r="Z75" s="257">
        <v>0</v>
      </c>
      <c r="AA75" s="257" t="s">
        <v>1364</v>
      </c>
      <c r="AB75" s="257">
        <v>6.1899999999999997E-2</v>
      </c>
      <c r="AC75" s="258">
        <f t="shared" si="22"/>
        <v>237074.73207879526</v>
      </c>
      <c r="AD75" s="262" t="s">
        <v>1461</v>
      </c>
      <c r="AE75" s="257">
        <v>8.3900000000000002E-2</v>
      </c>
      <c r="AF75" s="261">
        <f t="shared" si="23"/>
        <v>133889.13584686944</v>
      </c>
    </row>
    <row r="76" spans="1:32" s="259" customFormat="1" ht="72">
      <c r="A76" s="342"/>
      <c r="B76" s="322"/>
      <c r="C76" s="251">
        <v>2046</v>
      </c>
      <c r="D76" s="252">
        <f t="shared" si="28"/>
        <v>52447172.540066503</v>
      </c>
      <c r="E76" s="253">
        <f t="shared" si="33"/>
        <v>3.4442418525545282</v>
      </c>
      <c r="F76" s="253">
        <f t="shared" si="33"/>
        <v>2.8922067803178551</v>
      </c>
      <c r="G76" s="252">
        <f t="shared" si="29"/>
        <v>15227494.114900043</v>
      </c>
      <c r="H76" s="254">
        <f t="shared" si="18"/>
        <v>1.1908698492768226</v>
      </c>
      <c r="I76" s="253">
        <f t="shared" si="24"/>
        <v>6618896.7218382722</v>
      </c>
      <c r="J76" s="330"/>
      <c r="K76" s="255">
        <v>0.6</v>
      </c>
      <c r="L76" s="253">
        <f t="shared" si="30"/>
        <v>3971338.0331029631</v>
      </c>
      <c r="M76" s="255">
        <v>0.25</v>
      </c>
      <c r="N76" s="253">
        <f t="shared" si="31"/>
        <v>1654724.180459568</v>
      </c>
      <c r="O76" s="255">
        <v>0.15</v>
      </c>
      <c r="P76" s="253">
        <f t="shared" si="32"/>
        <v>992834.50827574078</v>
      </c>
      <c r="Q76" s="256" t="s">
        <v>1462</v>
      </c>
      <c r="R76" s="257">
        <v>0.33210000000000001</v>
      </c>
      <c r="S76" s="253">
        <f t="shared" si="25"/>
        <v>2198135.6013224903</v>
      </c>
      <c r="T76" s="257">
        <v>0.14399999999999999</v>
      </c>
      <c r="U76" s="253">
        <f t="shared" si="26"/>
        <v>953121.12794471113</v>
      </c>
      <c r="V76" s="257">
        <v>0.52390000000000003</v>
      </c>
      <c r="W76" s="258">
        <f t="shared" si="27"/>
        <v>3467639.9925710708</v>
      </c>
      <c r="X76" s="260">
        <v>0</v>
      </c>
      <c r="Y76" s="258">
        <v>0</v>
      </c>
      <c r="Z76" s="257">
        <v>0</v>
      </c>
      <c r="AA76" s="257" t="s">
        <v>1364</v>
      </c>
      <c r="AB76" s="257">
        <v>6.1899999999999997E-2</v>
      </c>
      <c r="AC76" s="258">
        <f t="shared" si="22"/>
        <v>245825.8242490734</v>
      </c>
      <c r="AD76" s="262" t="s">
        <v>1461</v>
      </c>
      <c r="AE76" s="257">
        <v>8.3900000000000002E-2</v>
      </c>
      <c r="AF76" s="261">
        <f t="shared" si="23"/>
        <v>138831.35874055777</v>
      </c>
    </row>
    <row r="77" spans="1:32" s="259" customFormat="1" ht="72">
      <c r="A77" s="342"/>
      <c r="B77" s="322"/>
      <c r="C77" s="251">
        <v>2047</v>
      </c>
      <c r="D77" s="252">
        <f t="shared" si="28"/>
        <v>52499239.995077379</v>
      </c>
      <c r="E77" s="253">
        <f t="shared" si="33"/>
        <v>3.4014020896764703</v>
      </c>
      <c r="F77" s="253">
        <f t="shared" si="33"/>
        <v>2.7920168865897725</v>
      </c>
      <c r="G77" s="252">
        <f t="shared" si="29"/>
        <v>15434588.034862684</v>
      </c>
      <c r="H77" s="254">
        <f t="shared" si="18"/>
        <v>1.2182598558101894</v>
      </c>
      <c r="I77" s="253">
        <f t="shared" si="24"/>
        <v>6863218.7327521425</v>
      </c>
      <c r="J77" s="330"/>
      <c r="K77" s="255">
        <v>0.6</v>
      </c>
      <c r="L77" s="253">
        <f t="shared" si="30"/>
        <v>4117931.2396512851</v>
      </c>
      <c r="M77" s="255">
        <v>0.25</v>
      </c>
      <c r="N77" s="253">
        <f t="shared" si="31"/>
        <v>1715804.6831880356</v>
      </c>
      <c r="O77" s="255">
        <v>0.15</v>
      </c>
      <c r="P77" s="253">
        <f t="shared" si="32"/>
        <v>1029482.8099128213</v>
      </c>
      <c r="Q77" s="256" t="s">
        <v>1462</v>
      </c>
      <c r="R77" s="257">
        <v>0.33210000000000001</v>
      </c>
      <c r="S77" s="253">
        <f t="shared" si="25"/>
        <v>2279274.9411469866</v>
      </c>
      <c r="T77" s="257">
        <v>0.14399999999999999</v>
      </c>
      <c r="U77" s="253">
        <f t="shared" si="26"/>
        <v>988303.49751630845</v>
      </c>
      <c r="V77" s="257">
        <v>0.52390000000000003</v>
      </c>
      <c r="W77" s="258">
        <f t="shared" si="27"/>
        <v>3595640.2940888475</v>
      </c>
      <c r="X77" s="260">
        <v>0</v>
      </c>
      <c r="Y77" s="258">
        <v>0</v>
      </c>
      <c r="Z77" s="257">
        <v>0</v>
      </c>
      <c r="AA77" s="257" t="s">
        <v>1364</v>
      </c>
      <c r="AB77" s="257">
        <v>6.1899999999999997E-2</v>
      </c>
      <c r="AC77" s="258">
        <f t="shared" si="22"/>
        <v>254899.94373441453</v>
      </c>
      <c r="AD77" s="262" t="s">
        <v>1461</v>
      </c>
      <c r="AE77" s="257">
        <v>8.3900000000000002E-2</v>
      </c>
      <c r="AF77" s="261">
        <f t="shared" si="23"/>
        <v>143956.0129194762</v>
      </c>
    </row>
    <row r="78" spans="1:32" s="259" customFormat="1" ht="72">
      <c r="A78" s="342"/>
      <c r="B78" s="322"/>
      <c r="C78" s="251">
        <v>2048</v>
      </c>
      <c r="D78" s="252">
        <f t="shared" si="28"/>
        <v>52551359.140574887</v>
      </c>
      <c r="E78" s="253">
        <f t="shared" si="33"/>
        <v>3.3590951712855337</v>
      </c>
      <c r="F78" s="253">
        <f t="shared" si="33"/>
        <v>2.6952977041792745</v>
      </c>
      <c r="G78" s="252">
        <f t="shared" si="29"/>
        <v>15644498.432136817</v>
      </c>
      <c r="H78" s="254">
        <f t="shared" si="18"/>
        <v>1.2462798324938236</v>
      </c>
      <c r="I78" s="253">
        <f t="shared" si="24"/>
        <v>7116559.3531904751</v>
      </c>
      <c r="J78" s="330"/>
      <c r="K78" s="255">
        <v>0.6</v>
      </c>
      <c r="L78" s="253">
        <f t="shared" si="30"/>
        <v>4269935.6119142845</v>
      </c>
      <c r="M78" s="255">
        <v>0.25</v>
      </c>
      <c r="N78" s="253">
        <f t="shared" si="31"/>
        <v>1779139.8382976188</v>
      </c>
      <c r="O78" s="255">
        <v>0.15</v>
      </c>
      <c r="P78" s="253">
        <f t="shared" si="32"/>
        <v>1067483.9029785711</v>
      </c>
      <c r="Q78" s="256" t="s">
        <v>1462</v>
      </c>
      <c r="R78" s="257">
        <v>0.33210000000000001</v>
      </c>
      <c r="S78" s="253">
        <f t="shared" si="25"/>
        <v>2363409.361194557</v>
      </c>
      <c r="T78" s="257">
        <v>0.14399999999999999</v>
      </c>
      <c r="U78" s="253">
        <f t="shared" si="26"/>
        <v>1024784.5468594283</v>
      </c>
      <c r="V78" s="257">
        <v>0.52390000000000003</v>
      </c>
      <c r="W78" s="258">
        <f t="shared" si="27"/>
        <v>3728365.4451364903</v>
      </c>
      <c r="X78" s="260">
        <v>0</v>
      </c>
      <c r="Y78" s="258">
        <v>0</v>
      </c>
      <c r="Z78" s="257">
        <v>0</v>
      </c>
      <c r="AA78" s="257" t="s">
        <v>1364</v>
      </c>
      <c r="AB78" s="257">
        <v>6.1899999999999997E-2</v>
      </c>
      <c r="AC78" s="258">
        <f t="shared" si="22"/>
        <v>264309.01437749423</v>
      </c>
      <c r="AD78" s="262" t="s">
        <v>1461</v>
      </c>
      <c r="AE78" s="257">
        <v>8.3900000000000002E-2</v>
      </c>
      <c r="AF78" s="261">
        <f t="shared" si="23"/>
        <v>149269.83243317023</v>
      </c>
    </row>
    <row r="79" spans="1:32" s="259" customFormat="1" ht="72">
      <c r="A79" s="342"/>
      <c r="B79" s="322"/>
      <c r="C79" s="251">
        <v>2049</v>
      </c>
      <c r="D79" s="252">
        <f t="shared" si="28"/>
        <v>52603530.027875282</v>
      </c>
      <c r="E79" s="253">
        <f t="shared" si="33"/>
        <v>3.3173144698182506</v>
      </c>
      <c r="F79" s="253">
        <f t="shared" si="33"/>
        <v>2.6019290030252069</v>
      </c>
      <c r="G79" s="252">
        <f t="shared" si="29"/>
        <v>15857263.610813878</v>
      </c>
      <c r="H79" s="254">
        <f t="shared" si="18"/>
        <v>1.2749442686411814</v>
      </c>
      <c r="I79" s="253">
        <f t="shared" si="24"/>
        <v>7379251.485282925</v>
      </c>
      <c r="J79" s="330"/>
      <c r="K79" s="255">
        <v>0.6</v>
      </c>
      <c r="L79" s="253">
        <f t="shared" si="30"/>
        <v>4427550.8911697548</v>
      </c>
      <c r="M79" s="255">
        <v>0.25</v>
      </c>
      <c r="N79" s="253">
        <f t="shared" si="31"/>
        <v>1844812.8713207312</v>
      </c>
      <c r="O79" s="255">
        <v>0.15</v>
      </c>
      <c r="P79" s="253">
        <f t="shared" si="32"/>
        <v>1106887.7227924387</v>
      </c>
      <c r="Q79" s="256" t="s">
        <v>1462</v>
      </c>
      <c r="R79" s="257">
        <v>0.33210000000000001</v>
      </c>
      <c r="S79" s="253">
        <f t="shared" si="25"/>
        <v>2450649.4182624593</v>
      </c>
      <c r="T79" s="257">
        <v>0.14399999999999999</v>
      </c>
      <c r="U79" s="253">
        <f t="shared" si="26"/>
        <v>1062612.213880741</v>
      </c>
      <c r="V79" s="257">
        <v>0.52390000000000003</v>
      </c>
      <c r="W79" s="258">
        <f t="shared" si="27"/>
        <v>3865989.8531397246</v>
      </c>
      <c r="X79" s="260">
        <v>0</v>
      </c>
      <c r="Y79" s="258">
        <v>0</v>
      </c>
      <c r="Z79" s="257">
        <v>0</v>
      </c>
      <c r="AA79" s="257" t="s">
        <v>1364</v>
      </c>
      <c r="AB79" s="257">
        <v>6.1899999999999997E-2</v>
      </c>
      <c r="AC79" s="258">
        <f t="shared" si="22"/>
        <v>274065.40016340779</v>
      </c>
      <c r="AD79" s="262" t="s">
        <v>1461</v>
      </c>
      <c r="AE79" s="257">
        <v>8.3900000000000002E-2</v>
      </c>
      <c r="AF79" s="261">
        <f t="shared" si="23"/>
        <v>154779.79990380935</v>
      </c>
    </row>
    <row r="80" spans="1:32" s="259" customFormat="1" ht="72">
      <c r="A80" s="342"/>
      <c r="B80" s="322"/>
      <c r="C80" s="251">
        <v>2050</v>
      </c>
      <c r="D80" s="252">
        <f t="shared" si="28"/>
        <v>52655752.708345748</v>
      </c>
      <c r="E80" s="253">
        <f t="shared" si="33"/>
        <v>3.2760534401453305</v>
      </c>
      <c r="F80" s="253">
        <f t="shared" si="33"/>
        <v>2.511794717995814</v>
      </c>
      <c r="G80" s="252">
        <f t="shared" si="29"/>
        <v>16072922.395920947</v>
      </c>
      <c r="H80" s="254">
        <f t="shared" si="18"/>
        <v>1.3042679868199285</v>
      </c>
      <c r="I80" s="253">
        <f t="shared" si="24"/>
        <v>7651640.3195088757</v>
      </c>
      <c r="J80" s="330"/>
      <c r="K80" s="255">
        <v>0.6</v>
      </c>
      <c r="L80" s="253">
        <f t="shared" si="30"/>
        <v>4590984.1917053256</v>
      </c>
      <c r="M80" s="255">
        <v>0.25</v>
      </c>
      <c r="N80" s="253">
        <f t="shared" si="31"/>
        <v>1912910.0798772189</v>
      </c>
      <c r="O80" s="255">
        <v>0.15</v>
      </c>
      <c r="P80" s="253">
        <f t="shared" si="32"/>
        <v>1147746.0479263314</v>
      </c>
      <c r="Q80" s="256" t="s">
        <v>1462</v>
      </c>
      <c r="R80" s="257">
        <v>0.33210000000000001</v>
      </c>
      <c r="S80" s="253">
        <f t="shared" si="25"/>
        <v>2541109.7501088977</v>
      </c>
      <c r="T80" s="257">
        <v>0.14399999999999999</v>
      </c>
      <c r="U80" s="253">
        <f t="shared" si="26"/>
        <v>1101836.2060092781</v>
      </c>
      <c r="V80" s="257">
        <v>0.52390000000000003</v>
      </c>
      <c r="W80" s="258">
        <f t="shared" si="27"/>
        <v>4008694.3633907004</v>
      </c>
      <c r="X80" s="260">
        <v>0</v>
      </c>
      <c r="Y80" s="258">
        <v>0</v>
      </c>
      <c r="Z80" s="257">
        <v>0</v>
      </c>
      <c r="AA80" s="257" t="s">
        <v>1361</v>
      </c>
      <c r="AB80" s="257">
        <v>6.1899999999999997E-2</v>
      </c>
      <c r="AC80" s="258">
        <f t="shared" si="22"/>
        <v>284181.92146655964</v>
      </c>
      <c r="AD80" s="262" t="s">
        <v>1461</v>
      </c>
      <c r="AE80" s="257">
        <v>8.3900000000000002E-2</v>
      </c>
      <c r="AF80" s="261">
        <f t="shared" si="23"/>
        <v>160493.15570169868</v>
      </c>
    </row>
    <row r="81" spans="4:32" s="164" customFormat="1">
      <c r="D81" s="202"/>
      <c r="E81" s="202"/>
      <c r="F81" s="202"/>
      <c r="G81" s="202"/>
      <c r="Q81" s="203"/>
      <c r="R81" s="204"/>
      <c r="S81" s="205"/>
      <c r="T81" s="204"/>
      <c r="U81" s="205"/>
      <c r="V81" s="204"/>
      <c r="W81" s="205"/>
      <c r="X81" s="205"/>
      <c r="Y81" s="205"/>
      <c r="Z81" s="204"/>
      <c r="AA81" s="204"/>
      <c r="AB81" s="204"/>
      <c r="AC81" s="205"/>
      <c r="AD81" s="205"/>
      <c r="AE81" s="204"/>
      <c r="AF81" s="205"/>
    </row>
  </sheetData>
  <mergeCells count="44">
    <mergeCell ref="J66:J70"/>
    <mergeCell ref="J71:J80"/>
    <mergeCell ref="J26:J35"/>
    <mergeCell ref="A31:A41"/>
    <mergeCell ref="B31:B41"/>
    <mergeCell ref="J36:J45"/>
    <mergeCell ref="A42:A53"/>
    <mergeCell ref="B42:B53"/>
    <mergeCell ref="J46:J55"/>
    <mergeCell ref="A54:A80"/>
    <mergeCell ref="B54:B80"/>
    <mergeCell ref="J56:J65"/>
    <mergeCell ref="AA2:AA3"/>
    <mergeCell ref="AB2:AC2"/>
    <mergeCell ref="AD2:AD3"/>
    <mergeCell ref="AE2:AF2"/>
    <mergeCell ref="A4:A21"/>
    <mergeCell ref="B4:B21"/>
    <mergeCell ref="J4:J15"/>
    <mergeCell ref="J16:J25"/>
    <mergeCell ref="A22:A30"/>
    <mergeCell ref="B22:B30"/>
    <mergeCell ref="G1:G3"/>
    <mergeCell ref="H1:H3"/>
    <mergeCell ref="I1:I3"/>
    <mergeCell ref="A1:A3"/>
    <mergeCell ref="B1:B3"/>
    <mergeCell ref="C1:C3"/>
    <mergeCell ref="D1:D3"/>
    <mergeCell ref="E1:E3"/>
    <mergeCell ref="F1:F3"/>
    <mergeCell ref="AA1:AF1"/>
    <mergeCell ref="J2:J3"/>
    <mergeCell ref="K2:L2"/>
    <mergeCell ref="M2:N2"/>
    <mergeCell ref="O2:P2"/>
    <mergeCell ref="Q2:Q3"/>
    <mergeCell ref="R2:S2"/>
    <mergeCell ref="T2:U2"/>
    <mergeCell ref="V2:W2"/>
    <mergeCell ref="X2:Y2"/>
    <mergeCell ref="J1:P1"/>
    <mergeCell ref="Q1:Y1"/>
    <mergeCell ref="Z1:Z3"/>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AD174-C735-4A8C-8DBD-9621C8E4451C}">
  <sheetPr>
    <tabColor theme="0"/>
  </sheetPr>
  <dimension ref="A1:D43"/>
  <sheetViews>
    <sheetView tabSelected="1" topLeftCell="A14" workbookViewId="0">
      <selection activeCell="D36" sqref="D36"/>
    </sheetView>
  </sheetViews>
  <sheetFormatPr baseColWidth="10" defaultRowHeight="14.4"/>
  <cols>
    <col min="1" max="1" width="3" bestFit="1" customWidth="1"/>
    <col min="2" max="2" width="18.88671875" bestFit="1" customWidth="1"/>
    <col min="3" max="3" width="18.88671875" customWidth="1"/>
  </cols>
  <sheetData>
    <row r="1" spans="1:4">
      <c r="A1" t="s">
        <v>1399</v>
      </c>
      <c r="B1" t="s">
        <v>1400</v>
      </c>
      <c r="C1" t="s">
        <v>1401</v>
      </c>
      <c r="D1" t="s">
        <v>1402</v>
      </c>
    </row>
    <row r="2" spans="1:4">
      <c r="A2">
        <v>1</v>
      </c>
      <c r="B2" t="s">
        <v>19</v>
      </c>
      <c r="C2" t="s">
        <v>1403</v>
      </c>
      <c r="D2">
        <v>2007</v>
      </c>
    </row>
    <row r="3" spans="1:4">
      <c r="A3">
        <v>2</v>
      </c>
      <c r="B3" t="s">
        <v>79</v>
      </c>
      <c r="C3" t="s">
        <v>1403</v>
      </c>
      <c r="D3">
        <v>2025</v>
      </c>
    </row>
    <row r="4" spans="1:4">
      <c r="A4">
        <v>3</v>
      </c>
      <c r="B4" t="s">
        <v>88</v>
      </c>
      <c r="C4" t="s">
        <v>1403</v>
      </c>
      <c r="D4">
        <v>2019</v>
      </c>
    </row>
    <row r="5" spans="1:4">
      <c r="A5">
        <v>4</v>
      </c>
      <c r="B5" t="s">
        <v>1284</v>
      </c>
      <c r="C5" t="s">
        <v>1404</v>
      </c>
      <c r="D5">
        <v>2020</v>
      </c>
    </row>
    <row r="6" spans="1:4">
      <c r="A6">
        <v>5</v>
      </c>
      <c r="B6" t="s">
        <v>243</v>
      </c>
      <c r="C6" t="s">
        <v>1403</v>
      </c>
      <c r="D6">
        <v>2022</v>
      </c>
    </row>
    <row r="7" spans="1:4">
      <c r="A7">
        <v>6</v>
      </c>
      <c r="B7" t="s">
        <v>103</v>
      </c>
      <c r="C7" t="s">
        <v>1404</v>
      </c>
      <c r="D7">
        <v>2012</v>
      </c>
    </row>
    <row r="8" spans="1:4">
      <c r="A8">
        <v>7</v>
      </c>
      <c r="B8" t="s">
        <v>248</v>
      </c>
      <c r="C8" t="s">
        <v>1403</v>
      </c>
      <c r="D8">
        <v>2022</v>
      </c>
    </row>
    <row r="9" spans="1:4">
      <c r="A9">
        <v>8</v>
      </c>
      <c r="B9" t="s">
        <v>242</v>
      </c>
      <c r="C9" t="s">
        <v>1403</v>
      </c>
      <c r="D9">
        <v>2022</v>
      </c>
    </row>
    <row r="10" spans="1:4">
      <c r="A10">
        <v>9</v>
      </c>
      <c r="B10" t="s">
        <v>1405</v>
      </c>
      <c r="C10" t="s">
        <v>1403</v>
      </c>
      <c r="D10">
        <v>2019</v>
      </c>
    </row>
    <row r="11" spans="1:4">
      <c r="A11">
        <v>10</v>
      </c>
      <c r="B11" t="s">
        <v>100</v>
      </c>
      <c r="C11" t="s">
        <v>1403</v>
      </c>
      <c r="D11">
        <v>2020</v>
      </c>
    </row>
    <row r="12" spans="1:4">
      <c r="A12">
        <v>11</v>
      </c>
      <c r="B12" t="s">
        <v>22</v>
      </c>
      <c r="C12" t="s">
        <v>1403</v>
      </c>
      <c r="D12">
        <v>2007</v>
      </c>
    </row>
    <row r="13" spans="1:4">
      <c r="A13">
        <v>12</v>
      </c>
      <c r="B13" t="s">
        <v>30</v>
      </c>
      <c r="C13" t="s">
        <v>1403</v>
      </c>
      <c r="D13">
        <v>1992</v>
      </c>
    </row>
    <row r="14" spans="1:4">
      <c r="A14">
        <v>13</v>
      </c>
      <c r="B14" t="s">
        <v>140</v>
      </c>
      <c r="C14" t="s">
        <v>1404</v>
      </c>
      <c r="D14">
        <v>2015</v>
      </c>
    </row>
    <row r="15" spans="1:4">
      <c r="A15">
        <v>14</v>
      </c>
      <c r="B15" t="s">
        <v>195</v>
      </c>
      <c r="C15" t="s">
        <v>1404</v>
      </c>
      <c r="D15">
        <v>2015</v>
      </c>
    </row>
    <row r="16" spans="1:4">
      <c r="A16">
        <v>15</v>
      </c>
      <c r="B16" t="s">
        <v>276</v>
      </c>
      <c r="C16" t="s">
        <v>1404</v>
      </c>
      <c r="D16">
        <v>2015</v>
      </c>
    </row>
    <row r="17" spans="1:4">
      <c r="A17">
        <v>16</v>
      </c>
      <c r="B17" t="s">
        <v>1406</v>
      </c>
      <c r="C17" t="s">
        <v>1403</v>
      </c>
      <c r="D17">
        <v>2024</v>
      </c>
    </row>
    <row r="18" spans="1:4">
      <c r="A18">
        <v>17</v>
      </c>
      <c r="B18" t="s">
        <v>25</v>
      </c>
      <c r="C18" t="s">
        <v>1403</v>
      </c>
      <c r="D18">
        <v>2011</v>
      </c>
    </row>
    <row r="19" spans="1:4">
      <c r="A19">
        <v>18</v>
      </c>
      <c r="B19" t="s">
        <v>43</v>
      </c>
      <c r="C19" t="s">
        <v>1403</v>
      </c>
      <c r="D19">
        <v>2011</v>
      </c>
    </row>
    <row r="20" spans="1:4">
      <c r="A20">
        <v>19</v>
      </c>
      <c r="B20" t="s">
        <v>49</v>
      </c>
      <c r="C20" t="s">
        <v>1407</v>
      </c>
      <c r="D20">
        <v>2025</v>
      </c>
    </row>
    <row r="21" spans="1:4">
      <c r="A21">
        <v>20</v>
      </c>
      <c r="B21" t="s">
        <v>179</v>
      </c>
      <c r="C21" t="s">
        <v>1404</v>
      </c>
      <c r="D21">
        <v>2016</v>
      </c>
    </row>
    <row r="22" spans="1:4">
      <c r="A22">
        <v>21</v>
      </c>
      <c r="B22" t="s">
        <v>138</v>
      </c>
      <c r="C22" t="s">
        <v>1403</v>
      </c>
      <c r="D22">
        <v>2024</v>
      </c>
    </row>
    <row r="23" spans="1:4">
      <c r="A23">
        <v>22</v>
      </c>
      <c r="B23" t="s">
        <v>398</v>
      </c>
      <c r="C23" t="s">
        <v>1404</v>
      </c>
      <c r="D23">
        <v>2019</v>
      </c>
    </row>
    <row r="24" spans="1:4">
      <c r="A24">
        <v>23</v>
      </c>
      <c r="B24" t="s">
        <v>404</v>
      </c>
      <c r="C24" t="s">
        <v>1404</v>
      </c>
      <c r="D24">
        <v>2019</v>
      </c>
    </row>
    <row r="25" spans="1:4">
      <c r="A25">
        <v>24</v>
      </c>
      <c r="B25" t="s">
        <v>424</v>
      </c>
      <c r="C25" t="s">
        <v>1404</v>
      </c>
      <c r="D25">
        <v>2019</v>
      </c>
    </row>
    <row r="26" spans="1:4">
      <c r="A26">
        <v>25</v>
      </c>
      <c r="B26" t="s">
        <v>310</v>
      </c>
      <c r="C26" t="s">
        <v>1404</v>
      </c>
      <c r="D26">
        <v>2019</v>
      </c>
    </row>
    <row r="27" spans="1:4">
      <c r="A27">
        <v>26</v>
      </c>
      <c r="B27" t="s">
        <v>437</v>
      </c>
      <c r="C27" t="s">
        <v>1404</v>
      </c>
      <c r="D27">
        <v>2019</v>
      </c>
    </row>
    <row r="28" spans="1:4">
      <c r="A28">
        <v>27</v>
      </c>
      <c r="B28" t="s">
        <v>1408</v>
      </c>
      <c r="C28" t="s">
        <v>1404</v>
      </c>
      <c r="D28">
        <v>2016</v>
      </c>
    </row>
    <row r="29" spans="1:4">
      <c r="A29">
        <v>28</v>
      </c>
      <c r="B29" t="s">
        <v>1409</v>
      </c>
      <c r="C29" t="s">
        <v>1404</v>
      </c>
      <c r="D29">
        <v>2016</v>
      </c>
    </row>
    <row r="30" spans="1:4">
      <c r="A30">
        <v>29</v>
      </c>
      <c r="B30" t="s">
        <v>1410</v>
      </c>
      <c r="C30" t="s">
        <v>1404</v>
      </c>
      <c r="D30">
        <v>2016</v>
      </c>
    </row>
    <row r="31" spans="1:4">
      <c r="A31">
        <v>30</v>
      </c>
      <c r="B31" t="s">
        <v>87</v>
      </c>
      <c r="C31" t="s">
        <v>1403</v>
      </c>
      <c r="D31">
        <v>2019</v>
      </c>
    </row>
    <row r="32" spans="1:4">
      <c r="A32">
        <v>31</v>
      </c>
      <c r="B32" t="s">
        <v>34</v>
      </c>
      <c r="C32" t="s">
        <v>1403</v>
      </c>
      <c r="D32">
        <v>2021</v>
      </c>
    </row>
    <row r="33" spans="1:4">
      <c r="A33">
        <v>32</v>
      </c>
      <c r="B33" t="s">
        <v>1411</v>
      </c>
      <c r="C33" t="s">
        <v>1403</v>
      </c>
      <c r="D33">
        <v>2024</v>
      </c>
    </row>
    <row r="34" spans="1:4">
      <c r="A34">
        <v>33</v>
      </c>
      <c r="B34" t="s">
        <v>1412</v>
      </c>
      <c r="C34" t="s">
        <v>1403</v>
      </c>
      <c r="D34">
        <v>2019</v>
      </c>
    </row>
    <row r="35" spans="1:4">
      <c r="A35">
        <v>34</v>
      </c>
      <c r="B35" t="s">
        <v>1413</v>
      </c>
      <c r="C35" t="s">
        <v>1403</v>
      </c>
      <c r="D35">
        <v>2018</v>
      </c>
    </row>
    <row r="36" spans="1:4">
      <c r="A36">
        <v>35</v>
      </c>
      <c r="B36" t="s">
        <v>1414</v>
      </c>
      <c r="C36" t="s">
        <v>1403</v>
      </c>
      <c r="D36">
        <v>2022</v>
      </c>
    </row>
    <row r="37" spans="1:4">
      <c r="A37">
        <v>36</v>
      </c>
      <c r="B37" t="s">
        <v>1415</v>
      </c>
      <c r="C37" t="s">
        <v>1403</v>
      </c>
      <c r="D37">
        <v>2008</v>
      </c>
    </row>
    <row r="38" spans="1:4">
      <c r="A38">
        <v>37</v>
      </c>
      <c r="B38" t="s">
        <v>1416</v>
      </c>
      <c r="C38" t="s">
        <v>1403</v>
      </c>
      <c r="D38">
        <v>2025</v>
      </c>
    </row>
    <row r="39" spans="1:4">
      <c r="A39">
        <v>38</v>
      </c>
      <c r="B39" t="s">
        <v>1417</v>
      </c>
      <c r="C39" t="s">
        <v>1403</v>
      </c>
      <c r="D39">
        <v>2019</v>
      </c>
    </row>
    <row r="40" spans="1:4">
      <c r="A40">
        <v>39</v>
      </c>
      <c r="B40" t="s">
        <v>1418</v>
      </c>
      <c r="C40" t="s">
        <v>1404</v>
      </c>
      <c r="D40">
        <v>2019</v>
      </c>
    </row>
    <row r="41" spans="1:4">
      <c r="A41">
        <v>40</v>
      </c>
      <c r="B41" t="s">
        <v>1419</v>
      </c>
      <c r="C41" t="s">
        <v>1403</v>
      </c>
      <c r="D41">
        <v>2019</v>
      </c>
    </row>
    <row r="42" spans="1:4">
      <c r="A42">
        <v>41</v>
      </c>
      <c r="B42" t="s">
        <v>1420</v>
      </c>
      <c r="C42" t="s">
        <v>1403</v>
      </c>
      <c r="D42">
        <v>2019</v>
      </c>
    </row>
    <row r="43" spans="1:4">
      <c r="A43">
        <v>42</v>
      </c>
      <c r="B43" t="s">
        <v>1421</v>
      </c>
      <c r="C43" t="s">
        <v>1403</v>
      </c>
      <c r="D43">
        <v>2019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8B3A-0776-44A1-9698-ACC48FB04BBD}">
  <sheetPr>
    <tabColor rgb="FFC00000"/>
  </sheetPr>
  <dimension ref="A1:AF81"/>
  <sheetViews>
    <sheetView topLeftCell="B1" zoomScale="115" zoomScaleNormal="115" workbookViewId="0">
      <pane xSplit="2" ySplit="3" topLeftCell="D4" activePane="bottomRight" state="frozen"/>
      <selection activeCell="B1" sqref="B1"/>
      <selection pane="topRight" activeCell="D1" sqref="D1"/>
      <selection pane="bottomLeft" activeCell="B4" sqref="B4"/>
      <selection pane="bottomRight" activeCell="J16" sqref="J16:J25"/>
    </sheetView>
  </sheetViews>
  <sheetFormatPr baseColWidth="10" defaultColWidth="11.44140625" defaultRowHeight="12"/>
  <cols>
    <col min="1" max="2" width="17.5546875" style="161" customWidth="1"/>
    <col min="3" max="3" width="5" style="161" bestFit="1" customWidth="1"/>
    <col min="4" max="4" width="10.77734375" style="206" bestFit="1" customWidth="1"/>
    <col min="5" max="5" width="10.77734375" style="206" customWidth="1"/>
    <col min="6" max="6" width="13.33203125" style="206" customWidth="1"/>
    <col min="7" max="7" width="10.77734375" style="206" customWidth="1"/>
    <col min="8" max="8" width="10.33203125" style="161" customWidth="1"/>
    <col min="9" max="9" width="14.33203125" style="161" customWidth="1"/>
    <col min="10" max="10" width="34.5546875" style="161" customWidth="1"/>
    <col min="11" max="11" width="11.44140625" style="161"/>
    <col min="12" max="12" width="14.5546875" style="161" customWidth="1"/>
    <col min="13" max="13" width="11.44140625" style="161"/>
    <col min="14" max="14" width="15" style="161" customWidth="1"/>
    <col min="15" max="15" width="11.44140625" style="161"/>
    <col min="16" max="16" width="16.44140625" style="161" customWidth="1"/>
    <col min="17" max="17" width="139.6640625" style="207" customWidth="1"/>
    <col min="18" max="18" width="14.44140625" style="208" bestFit="1" customWidth="1"/>
    <col min="19" max="19" width="14.5546875" style="209" customWidth="1"/>
    <col min="20" max="20" width="22.5546875" style="208" customWidth="1"/>
    <col min="21" max="21" width="18.33203125" style="209" customWidth="1"/>
    <col min="22" max="22" width="10" style="208" bestFit="1" customWidth="1"/>
    <col min="23" max="25" width="20.21875" style="209" customWidth="1"/>
    <col min="26" max="26" width="17.88671875" style="208" customWidth="1"/>
    <col min="27" max="27" width="88" style="208" customWidth="1"/>
    <col min="28" max="28" width="13.33203125" style="208" customWidth="1"/>
    <col min="29" max="29" width="13.33203125" style="209" customWidth="1"/>
    <col min="30" max="30" width="83.109375" style="209" customWidth="1"/>
    <col min="31" max="31" width="16.109375" style="208" customWidth="1"/>
    <col min="32" max="32" width="13.33203125" style="209" bestFit="1" customWidth="1"/>
    <col min="33" max="16384" width="11.44140625" style="161"/>
  </cols>
  <sheetData>
    <row r="1" spans="1:32">
      <c r="A1" s="328" t="s">
        <v>1332</v>
      </c>
      <c r="B1" s="318" t="s">
        <v>473</v>
      </c>
      <c r="C1" s="318" t="s">
        <v>1</v>
      </c>
      <c r="D1" s="317" t="s">
        <v>1333</v>
      </c>
      <c r="E1" s="317" t="s">
        <v>1334</v>
      </c>
      <c r="F1" s="317" t="s">
        <v>1331</v>
      </c>
      <c r="G1" s="317" t="s">
        <v>2</v>
      </c>
      <c r="H1" s="318" t="s">
        <v>3</v>
      </c>
      <c r="I1" s="318" t="s">
        <v>0</v>
      </c>
      <c r="J1" s="318" t="s">
        <v>4</v>
      </c>
      <c r="K1" s="318"/>
      <c r="L1" s="318"/>
      <c r="M1" s="318"/>
      <c r="N1" s="318"/>
      <c r="O1" s="318"/>
      <c r="P1" s="318"/>
      <c r="Q1" s="318" t="s">
        <v>8</v>
      </c>
      <c r="R1" s="318"/>
      <c r="S1" s="318"/>
      <c r="T1" s="318"/>
      <c r="U1" s="318"/>
      <c r="V1" s="318"/>
      <c r="W1" s="318"/>
      <c r="X1" s="318"/>
      <c r="Y1" s="318"/>
      <c r="Z1" s="320" t="s">
        <v>9</v>
      </c>
      <c r="AA1" s="318" t="s">
        <v>466</v>
      </c>
      <c r="AB1" s="318"/>
      <c r="AC1" s="318"/>
      <c r="AD1" s="318"/>
      <c r="AE1" s="318"/>
      <c r="AF1" s="318"/>
    </row>
    <row r="2" spans="1:32">
      <c r="A2" s="328"/>
      <c r="B2" s="318"/>
      <c r="C2" s="318"/>
      <c r="D2" s="317"/>
      <c r="E2" s="317"/>
      <c r="F2" s="317"/>
      <c r="G2" s="317"/>
      <c r="H2" s="318"/>
      <c r="I2" s="318"/>
      <c r="J2" s="318" t="s">
        <v>1352</v>
      </c>
      <c r="K2" s="318" t="s">
        <v>5</v>
      </c>
      <c r="L2" s="318"/>
      <c r="M2" s="318" t="s">
        <v>556</v>
      </c>
      <c r="N2" s="318"/>
      <c r="O2" s="318" t="s">
        <v>469</v>
      </c>
      <c r="P2" s="318"/>
      <c r="Q2" s="319" t="s">
        <v>1335</v>
      </c>
      <c r="R2" s="318" t="s">
        <v>559</v>
      </c>
      <c r="S2" s="318"/>
      <c r="T2" s="318" t="s">
        <v>558</v>
      </c>
      <c r="U2" s="318"/>
      <c r="V2" s="318" t="s">
        <v>560</v>
      </c>
      <c r="W2" s="318"/>
      <c r="X2" s="318" t="s">
        <v>557</v>
      </c>
      <c r="Y2" s="318"/>
      <c r="Z2" s="320"/>
      <c r="AA2" s="318" t="s">
        <v>1341</v>
      </c>
      <c r="AB2" s="318" t="s">
        <v>467</v>
      </c>
      <c r="AC2" s="318"/>
      <c r="AD2" s="318" t="s">
        <v>1342</v>
      </c>
      <c r="AE2" s="318" t="s">
        <v>468</v>
      </c>
      <c r="AF2" s="318"/>
    </row>
    <row r="3" spans="1:32">
      <c r="A3" s="328"/>
      <c r="B3" s="318"/>
      <c r="C3" s="318"/>
      <c r="D3" s="317"/>
      <c r="E3" s="317"/>
      <c r="F3" s="317"/>
      <c r="G3" s="317"/>
      <c r="H3" s="318"/>
      <c r="I3" s="318"/>
      <c r="J3" s="318"/>
      <c r="K3" s="159" t="s">
        <v>6</v>
      </c>
      <c r="L3" s="159" t="s">
        <v>7</v>
      </c>
      <c r="M3" s="159" t="s">
        <v>6</v>
      </c>
      <c r="N3" s="159" t="s">
        <v>7</v>
      </c>
      <c r="O3" s="159" t="s">
        <v>6</v>
      </c>
      <c r="P3" s="159" t="s">
        <v>7</v>
      </c>
      <c r="Q3" s="319"/>
      <c r="R3" s="160" t="s">
        <v>6</v>
      </c>
      <c r="S3" s="162" t="s">
        <v>7</v>
      </c>
      <c r="T3" s="160" t="s">
        <v>6</v>
      </c>
      <c r="U3" s="162" t="s">
        <v>7</v>
      </c>
      <c r="V3" s="160" t="s">
        <v>6</v>
      </c>
      <c r="W3" s="163" t="s">
        <v>7</v>
      </c>
      <c r="X3" s="160" t="s">
        <v>6</v>
      </c>
      <c r="Y3" s="163" t="s">
        <v>7</v>
      </c>
      <c r="Z3" s="320"/>
      <c r="AA3" s="318"/>
      <c r="AB3" s="160" t="s">
        <v>6</v>
      </c>
      <c r="AC3" s="163" t="s">
        <v>7</v>
      </c>
      <c r="AD3" s="318"/>
      <c r="AE3" s="160" t="s">
        <v>6</v>
      </c>
      <c r="AF3" s="163" t="s">
        <v>7</v>
      </c>
    </row>
    <row r="4" spans="1:32" s="211" customFormat="1">
      <c r="A4" s="321" t="s">
        <v>470</v>
      </c>
      <c r="B4" s="322" t="s">
        <v>470</v>
      </c>
      <c r="C4" s="194">
        <v>1974</v>
      </c>
      <c r="D4" s="195">
        <f t="shared" ref="D4:D8" si="0">+D5*0.99725</f>
        <v>15011142.598911999</v>
      </c>
      <c r="E4" s="196">
        <f>+D4/G4</f>
        <v>2.9887938912412704</v>
      </c>
      <c r="F4" s="196">
        <f>+E4/H4</f>
        <v>13.338937562955763</v>
      </c>
      <c r="G4" s="195">
        <v>5022475</v>
      </c>
      <c r="H4" s="197">
        <f t="shared" ref="H4:H20" si="1">+H5*0.977</f>
        <v>0.22406536331211271</v>
      </c>
      <c r="I4" s="196">
        <f t="shared" ref="I4:I52" si="2">+((G4*H4)*365)/1000</f>
        <v>410757.38024436618</v>
      </c>
      <c r="J4" s="323" t="s">
        <v>1353</v>
      </c>
      <c r="K4" s="198">
        <v>0.47299999999999998</v>
      </c>
      <c r="L4" s="196">
        <f t="shared" ref="L4:L30" si="3">+K4*I4</f>
        <v>194288.2408555852</v>
      </c>
      <c r="M4" s="198">
        <v>0.32</v>
      </c>
      <c r="N4" s="196">
        <f t="shared" ref="N4:N30" si="4">+M4*I4</f>
        <v>131442.36167819719</v>
      </c>
      <c r="O4" s="198">
        <v>0.20699999999999999</v>
      </c>
      <c r="P4" s="196">
        <f t="shared" ref="P4:P30" si="5">+O4*I4</f>
        <v>85026.777710583803</v>
      </c>
      <c r="Q4" s="199" t="s">
        <v>1336</v>
      </c>
      <c r="R4" s="200">
        <v>1</v>
      </c>
      <c r="S4" s="196">
        <f>+R4*I4</f>
        <v>410757.38024436618</v>
      </c>
      <c r="T4" s="200">
        <v>0</v>
      </c>
      <c r="U4" s="196">
        <f>+T4*I4</f>
        <v>0</v>
      </c>
      <c r="V4" s="200">
        <v>0</v>
      </c>
      <c r="W4" s="201">
        <f>+I4*V4</f>
        <v>0</v>
      </c>
      <c r="X4" s="210">
        <v>0</v>
      </c>
      <c r="Y4" s="201">
        <f>+X4*I4</f>
        <v>0</v>
      </c>
      <c r="Z4" s="200">
        <v>0</v>
      </c>
      <c r="AA4" s="200"/>
      <c r="AB4" s="200">
        <v>0</v>
      </c>
      <c r="AC4" s="201">
        <f>+AB4*I4</f>
        <v>0</v>
      </c>
      <c r="AD4" s="201"/>
      <c r="AE4" s="200">
        <v>0</v>
      </c>
      <c r="AF4" s="201">
        <f>+AE4*I4</f>
        <v>0</v>
      </c>
    </row>
    <row r="5" spans="1:32" s="211" customFormat="1">
      <c r="A5" s="321"/>
      <c r="B5" s="322"/>
      <c r="C5" s="194">
        <v>1975</v>
      </c>
      <c r="D5" s="195">
        <f t="shared" si="0"/>
        <v>15052537.075870644</v>
      </c>
      <c r="E5" s="196">
        <f t="shared" ref="E5:E68" si="6">+D5/G5</f>
        <v>2.9591276571256961</v>
      </c>
      <c r="F5" s="196">
        <f t="shared" ref="F5:F80" si="7">+E5/H5</f>
        <v>12.902787286157571</v>
      </c>
      <c r="G5" s="195">
        <f>+G4*1.01281056</f>
        <v>5086815.7173359999</v>
      </c>
      <c r="H5" s="197">
        <f t="shared" si="1"/>
        <v>0.22934018762754629</v>
      </c>
      <c r="I5" s="196">
        <f t="shared" si="2"/>
        <v>425813.1139298153</v>
      </c>
      <c r="J5" s="323"/>
      <c r="K5" s="198">
        <v>0.47299999999999998</v>
      </c>
      <c r="L5" s="196">
        <f t="shared" si="3"/>
        <v>201409.60288880262</v>
      </c>
      <c r="M5" s="198">
        <v>0.32</v>
      </c>
      <c r="N5" s="196">
        <f t="shared" si="4"/>
        <v>136260.19645754091</v>
      </c>
      <c r="O5" s="198">
        <v>0.20699999999999999</v>
      </c>
      <c r="P5" s="196">
        <f t="shared" si="5"/>
        <v>88143.314583471758</v>
      </c>
      <c r="Q5" s="199" t="s">
        <v>1336</v>
      </c>
      <c r="R5" s="200">
        <v>1</v>
      </c>
      <c r="S5" s="196">
        <f t="shared" ref="S5:S29" si="8">+R5*I5</f>
        <v>425813.1139298153</v>
      </c>
      <c r="T5" s="200">
        <v>0</v>
      </c>
      <c r="U5" s="196">
        <f t="shared" ref="U5:U29" si="9">+T5*I5</f>
        <v>0</v>
      </c>
      <c r="V5" s="200">
        <v>0</v>
      </c>
      <c r="W5" s="201">
        <f t="shared" ref="W5:W21" si="10">+I5*V5</f>
        <v>0</v>
      </c>
      <c r="X5" s="210">
        <v>0</v>
      </c>
      <c r="Y5" s="201">
        <f t="shared" ref="Y5:Y21" si="11">+X5*I5</f>
        <v>0</v>
      </c>
      <c r="Z5" s="200">
        <v>0</v>
      </c>
      <c r="AA5" s="200"/>
      <c r="AB5" s="200">
        <v>0</v>
      </c>
      <c r="AC5" s="201">
        <f t="shared" ref="AC5:AC21" si="12">+AB5*I5</f>
        <v>0</v>
      </c>
      <c r="AD5" s="201"/>
      <c r="AE5" s="200">
        <v>0</v>
      </c>
      <c r="AF5" s="201">
        <f t="shared" ref="AF5:AF21" si="13">+AE5*I5</f>
        <v>0</v>
      </c>
    </row>
    <row r="6" spans="1:32" s="211" customFormat="1">
      <c r="A6" s="321"/>
      <c r="B6" s="322"/>
      <c r="C6" s="194">
        <v>1976</v>
      </c>
      <c r="D6" s="195">
        <f t="shared" si="0"/>
        <v>15094045.701549906</v>
      </c>
      <c r="E6" s="196">
        <f t="shared" si="6"/>
        <v>2.929755884749079</v>
      </c>
      <c r="F6" s="196">
        <f t="shared" si="7"/>
        <v>12.480898044996836</v>
      </c>
      <c r="G6" s="195">
        <f t="shared" ref="G6:G21" si="14">+G5*1.01281056</f>
        <v>5151980.6752918754</v>
      </c>
      <c r="H6" s="197">
        <f t="shared" si="1"/>
        <v>0.23473918897394708</v>
      </c>
      <c r="I6" s="196">
        <f t="shared" si="2"/>
        <v>441420.69434452394</v>
      </c>
      <c r="J6" s="323"/>
      <c r="K6" s="198">
        <v>0.47299999999999998</v>
      </c>
      <c r="L6" s="196">
        <f t="shared" si="3"/>
        <v>208791.98842495983</v>
      </c>
      <c r="M6" s="198">
        <v>0.32</v>
      </c>
      <c r="N6" s="196">
        <f t="shared" si="4"/>
        <v>141254.62219024767</v>
      </c>
      <c r="O6" s="198">
        <v>0.20699999999999999</v>
      </c>
      <c r="P6" s="196">
        <f t="shared" si="5"/>
        <v>91374.083729316451</v>
      </c>
      <c r="Q6" s="199" t="s">
        <v>1336</v>
      </c>
      <c r="R6" s="200">
        <v>1</v>
      </c>
      <c r="S6" s="196">
        <f t="shared" si="8"/>
        <v>441420.69434452394</v>
      </c>
      <c r="T6" s="200">
        <v>0</v>
      </c>
      <c r="U6" s="196">
        <f t="shared" si="9"/>
        <v>0</v>
      </c>
      <c r="V6" s="200">
        <v>0</v>
      </c>
      <c r="W6" s="201">
        <f t="shared" si="10"/>
        <v>0</v>
      </c>
      <c r="X6" s="210">
        <v>0</v>
      </c>
      <c r="Y6" s="201">
        <f t="shared" si="11"/>
        <v>0</v>
      </c>
      <c r="Z6" s="200">
        <v>0</v>
      </c>
      <c r="AA6" s="200"/>
      <c r="AB6" s="200">
        <v>0</v>
      </c>
      <c r="AC6" s="201">
        <f t="shared" si="12"/>
        <v>0</v>
      </c>
      <c r="AD6" s="201"/>
      <c r="AE6" s="200">
        <v>0</v>
      </c>
      <c r="AF6" s="201">
        <f t="shared" si="13"/>
        <v>0</v>
      </c>
    </row>
    <row r="7" spans="1:32" s="211" customFormat="1">
      <c r="A7" s="321"/>
      <c r="B7" s="322"/>
      <c r="C7" s="194">
        <v>1977</v>
      </c>
      <c r="D7" s="195">
        <f t="shared" si="0"/>
        <v>15135668.790724399</v>
      </c>
      <c r="E7" s="196">
        <f t="shared" si="6"/>
        <v>2.9006756513368144</v>
      </c>
      <c r="F7" s="196">
        <f t="shared" si="7"/>
        <v>12.072803538869683</v>
      </c>
      <c r="G7" s="195">
        <f t="shared" si="14"/>
        <v>5217980.4328515418</v>
      </c>
      <c r="H7" s="197">
        <f t="shared" si="1"/>
        <v>0.24026529065910654</v>
      </c>
      <c r="I7" s="196">
        <f t="shared" si="2"/>
        <v>457600.34865370125</v>
      </c>
      <c r="J7" s="323"/>
      <c r="K7" s="198">
        <v>0.47299999999999998</v>
      </c>
      <c r="L7" s="196">
        <f t="shared" si="3"/>
        <v>216444.96491320067</v>
      </c>
      <c r="M7" s="198">
        <v>0.32</v>
      </c>
      <c r="N7" s="196">
        <f t="shared" si="4"/>
        <v>146432.1115691844</v>
      </c>
      <c r="O7" s="198">
        <v>0.20699999999999999</v>
      </c>
      <c r="P7" s="196">
        <f t="shared" si="5"/>
        <v>94723.272171316159</v>
      </c>
      <c r="Q7" s="199" t="s">
        <v>1336</v>
      </c>
      <c r="R7" s="200">
        <v>1</v>
      </c>
      <c r="S7" s="196">
        <f t="shared" si="8"/>
        <v>457600.34865370125</v>
      </c>
      <c r="T7" s="200">
        <v>0</v>
      </c>
      <c r="U7" s="196">
        <f t="shared" si="9"/>
        <v>0</v>
      </c>
      <c r="V7" s="200">
        <v>0</v>
      </c>
      <c r="W7" s="201">
        <f t="shared" si="10"/>
        <v>0</v>
      </c>
      <c r="X7" s="210">
        <v>0</v>
      </c>
      <c r="Y7" s="201">
        <f t="shared" si="11"/>
        <v>0</v>
      </c>
      <c r="Z7" s="200">
        <v>0</v>
      </c>
      <c r="AA7" s="200"/>
      <c r="AB7" s="200">
        <v>0</v>
      </c>
      <c r="AC7" s="201">
        <f t="shared" si="12"/>
        <v>0</v>
      </c>
      <c r="AD7" s="201"/>
      <c r="AE7" s="200">
        <v>0</v>
      </c>
      <c r="AF7" s="201">
        <f t="shared" si="13"/>
        <v>0</v>
      </c>
    </row>
    <row r="8" spans="1:32" s="211" customFormat="1">
      <c r="A8" s="321"/>
      <c r="B8" s="322"/>
      <c r="C8" s="194">
        <v>1978</v>
      </c>
      <c r="D8" s="195">
        <f t="shared" si="0"/>
        <v>15177406.65903675</v>
      </c>
      <c r="E8" s="196">
        <f t="shared" si="6"/>
        <v>2.8718840631252345</v>
      </c>
      <c r="F8" s="196">
        <f t="shared" si="7"/>
        <v>11.678052714049013</v>
      </c>
      <c r="G8" s="195">
        <f t="shared" si="14"/>
        <v>5284825.6842654124</v>
      </c>
      <c r="H8" s="197">
        <f t="shared" si="1"/>
        <v>0.24592148480973033</v>
      </c>
      <c r="I8" s="196">
        <f t="shared" si="2"/>
        <v>474373.04542082956</v>
      </c>
      <c r="J8" s="323"/>
      <c r="K8" s="198">
        <v>0.47299999999999998</v>
      </c>
      <c r="L8" s="196">
        <f t="shared" si="3"/>
        <v>224378.45048405236</v>
      </c>
      <c r="M8" s="198">
        <v>0.32</v>
      </c>
      <c r="N8" s="196">
        <f t="shared" si="4"/>
        <v>151799.37453466546</v>
      </c>
      <c r="O8" s="198">
        <v>0.20699999999999999</v>
      </c>
      <c r="P8" s="196">
        <f t="shared" si="5"/>
        <v>98195.220402111707</v>
      </c>
      <c r="Q8" s="199" t="s">
        <v>1336</v>
      </c>
      <c r="R8" s="200">
        <v>1</v>
      </c>
      <c r="S8" s="196">
        <f t="shared" si="8"/>
        <v>474373.04542082956</v>
      </c>
      <c r="T8" s="200">
        <v>0</v>
      </c>
      <c r="U8" s="196">
        <f t="shared" si="9"/>
        <v>0</v>
      </c>
      <c r="V8" s="200">
        <v>0</v>
      </c>
      <c r="W8" s="201">
        <f t="shared" si="10"/>
        <v>0</v>
      </c>
      <c r="X8" s="210">
        <v>0</v>
      </c>
      <c r="Y8" s="201">
        <f t="shared" si="11"/>
        <v>0</v>
      </c>
      <c r="Z8" s="200">
        <v>0</v>
      </c>
      <c r="AA8" s="200"/>
      <c r="AB8" s="200">
        <v>0</v>
      </c>
      <c r="AC8" s="201">
        <f t="shared" si="12"/>
        <v>0</v>
      </c>
      <c r="AD8" s="201"/>
      <c r="AE8" s="200">
        <v>0</v>
      </c>
      <c r="AF8" s="201">
        <f t="shared" si="13"/>
        <v>0</v>
      </c>
    </row>
    <row r="9" spans="1:32" s="211" customFormat="1">
      <c r="A9" s="321"/>
      <c r="B9" s="322"/>
      <c r="C9" s="194">
        <v>1979</v>
      </c>
      <c r="D9" s="195">
        <f>+D10*0.99725</f>
        <v>15219259.623</v>
      </c>
      <c r="E9" s="196">
        <f t="shared" si="6"/>
        <v>2.8433782550736542</v>
      </c>
      <c r="F9" s="196">
        <f t="shared" si="7"/>
        <v>11.296209265149347</v>
      </c>
      <c r="G9" s="195">
        <f t="shared" si="14"/>
        <v>5352527.2607832346</v>
      </c>
      <c r="H9" s="197">
        <f t="shared" si="1"/>
        <v>0.25171083399153565</v>
      </c>
      <c r="I9" s="196">
        <f t="shared" si="2"/>
        <v>491760.52178257488</v>
      </c>
      <c r="J9" s="323"/>
      <c r="K9" s="198">
        <v>0.47299999999999998</v>
      </c>
      <c r="L9" s="196">
        <f t="shared" si="3"/>
        <v>232602.72680315792</v>
      </c>
      <c r="M9" s="198">
        <v>0.32</v>
      </c>
      <c r="N9" s="196">
        <f t="shared" si="4"/>
        <v>157363.36697042396</v>
      </c>
      <c r="O9" s="198">
        <v>0.20699999999999999</v>
      </c>
      <c r="P9" s="196">
        <f t="shared" si="5"/>
        <v>101794.428008993</v>
      </c>
      <c r="Q9" s="199" t="s">
        <v>1336</v>
      </c>
      <c r="R9" s="200">
        <v>1</v>
      </c>
      <c r="S9" s="196">
        <f t="shared" si="8"/>
        <v>491760.52178257488</v>
      </c>
      <c r="T9" s="200">
        <v>0</v>
      </c>
      <c r="U9" s="196">
        <f t="shared" si="9"/>
        <v>0</v>
      </c>
      <c r="V9" s="200">
        <v>0</v>
      </c>
      <c r="W9" s="201">
        <f t="shared" si="10"/>
        <v>0</v>
      </c>
      <c r="X9" s="210"/>
      <c r="Y9" s="201">
        <f t="shared" si="11"/>
        <v>0</v>
      </c>
      <c r="Z9" s="200">
        <v>0</v>
      </c>
      <c r="AA9" s="200"/>
      <c r="AB9" s="200">
        <v>0</v>
      </c>
      <c r="AC9" s="201">
        <f t="shared" si="12"/>
        <v>0</v>
      </c>
      <c r="AD9" s="201"/>
      <c r="AE9" s="200">
        <v>0</v>
      </c>
      <c r="AF9" s="201">
        <f t="shared" si="13"/>
        <v>0</v>
      </c>
    </row>
    <row r="10" spans="1:32" s="211" customFormat="1">
      <c r="A10" s="321"/>
      <c r="B10" s="322"/>
      <c r="C10" s="194">
        <v>1980</v>
      </c>
      <c r="D10" s="195">
        <v>15261228</v>
      </c>
      <c r="E10" s="196">
        <f t="shared" si="6"/>
        <v>2.8151553905792697</v>
      </c>
      <c r="F10" s="196">
        <f t="shared" si="7"/>
        <v>10.92685115289251</v>
      </c>
      <c r="G10" s="195">
        <f t="shared" si="14"/>
        <v>5421096.132409133</v>
      </c>
      <c r="H10" s="197">
        <f t="shared" si="1"/>
        <v>0.25763647286748786</v>
      </c>
      <c r="I10" s="196">
        <f t="shared" si="2"/>
        <v>509785.31161975616</v>
      </c>
      <c r="J10" s="323"/>
      <c r="K10" s="198">
        <v>0.47299999999999998</v>
      </c>
      <c r="L10" s="196">
        <f t="shared" si="3"/>
        <v>241128.45239614465</v>
      </c>
      <c r="M10" s="198">
        <v>0.32</v>
      </c>
      <c r="N10" s="196">
        <f t="shared" si="4"/>
        <v>163131.29971832197</v>
      </c>
      <c r="O10" s="198">
        <v>0.20699999999999999</v>
      </c>
      <c r="P10" s="196">
        <f t="shared" si="5"/>
        <v>105525.55950528952</v>
      </c>
      <c r="Q10" s="199" t="s">
        <v>1336</v>
      </c>
      <c r="R10" s="200">
        <v>1</v>
      </c>
      <c r="S10" s="196">
        <f t="shared" si="8"/>
        <v>509785.31161975616</v>
      </c>
      <c r="T10" s="200">
        <v>0</v>
      </c>
      <c r="U10" s="196">
        <f t="shared" si="9"/>
        <v>0</v>
      </c>
      <c r="V10" s="200">
        <v>0</v>
      </c>
      <c r="W10" s="201">
        <f t="shared" si="10"/>
        <v>0</v>
      </c>
      <c r="X10" s="210">
        <v>0</v>
      </c>
      <c r="Y10" s="201">
        <f t="shared" si="11"/>
        <v>0</v>
      </c>
      <c r="Z10" s="200">
        <v>0</v>
      </c>
      <c r="AA10" s="200"/>
      <c r="AB10" s="200">
        <v>0</v>
      </c>
      <c r="AC10" s="201">
        <f t="shared" si="12"/>
        <v>0</v>
      </c>
      <c r="AD10" s="201"/>
      <c r="AE10" s="200">
        <v>0</v>
      </c>
      <c r="AF10" s="201">
        <f t="shared" si="13"/>
        <v>0</v>
      </c>
    </row>
    <row r="11" spans="1:32" s="211" customFormat="1">
      <c r="A11" s="321"/>
      <c r="B11" s="322"/>
      <c r="C11" s="194">
        <v>1981</v>
      </c>
      <c r="D11" s="195">
        <v>15303291</v>
      </c>
      <c r="E11" s="196">
        <f t="shared" si="6"/>
        <v>2.7872088167124311</v>
      </c>
      <c r="F11" s="196">
        <f t="shared" si="7"/>
        <v>10.569555558729604</v>
      </c>
      <c r="G11" s="195">
        <f t="shared" si="14"/>
        <v>5490543.4096791279</v>
      </c>
      <c r="H11" s="197">
        <f t="shared" si="1"/>
        <v>0.26370160989507457</v>
      </c>
      <c r="I11" s="196">
        <f t="shared" si="2"/>
        <v>528470.77476088004</v>
      </c>
      <c r="J11" s="323"/>
      <c r="K11" s="198">
        <v>0.47299999999999998</v>
      </c>
      <c r="L11" s="196">
        <f t="shared" si="3"/>
        <v>249966.67646189625</v>
      </c>
      <c r="M11" s="198">
        <v>0.32</v>
      </c>
      <c r="N11" s="196">
        <f t="shared" si="4"/>
        <v>169110.64792348162</v>
      </c>
      <c r="O11" s="198">
        <v>0.20699999999999999</v>
      </c>
      <c r="P11" s="196">
        <f t="shared" si="5"/>
        <v>109393.45037550216</v>
      </c>
      <c r="Q11" s="199" t="s">
        <v>1336</v>
      </c>
      <c r="R11" s="200">
        <v>1</v>
      </c>
      <c r="S11" s="196">
        <f t="shared" si="8"/>
        <v>528470.77476088004</v>
      </c>
      <c r="T11" s="200">
        <v>0</v>
      </c>
      <c r="U11" s="196">
        <f t="shared" si="9"/>
        <v>0</v>
      </c>
      <c r="V11" s="200">
        <v>0</v>
      </c>
      <c r="W11" s="201">
        <f t="shared" si="10"/>
        <v>0</v>
      </c>
      <c r="X11" s="210">
        <v>0</v>
      </c>
      <c r="Y11" s="201">
        <f t="shared" si="11"/>
        <v>0</v>
      </c>
      <c r="Z11" s="200">
        <v>0</v>
      </c>
      <c r="AA11" s="200"/>
      <c r="AB11" s="200">
        <v>0</v>
      </c>
      <c r="AC11" s="201">
        <f t="shared" si="12"/>
        <v>0</v>
      </c>
      <c r="AD11" s="201"/>
      <c r="AE11" s="200">
        <v>0</v>
      </c>
      <c r="AF11" s="201">
        <f t="shared" si="13"/>
        <v>0</v>
      </c>
    </row>
    <row r="12" spans="1:32" s="211" customFormat="1">
      <c r="A12" s="321"/>
      <c r="B12" s="322"/>
      <c r="C12" s="194">
        <v>1982</v>
      </c>
      <c r="D12" s="195">
        <v>14700534</v>
      </c>
      <c r="E12" s="196">
        <f t="shared" si="6"/>
        <v>2.6435623654441698</v>
      </c>
      <c r="F12" s="196">
        <f t="shared" si="7"/>
        <v>9.7942535582798307</v>
      </c>
      <c r="G12" s="195">
        <f t="shared" si="14"/>
        <v>5560880.3454614263</v>
      </c>
      <c r="H12" s="197">
        <f t="shared" si="1"/>
        <v>0.26990952906353588</v>
      </c>
      <c r="I12" s="196">
        <f t="shared" si="2"/>
        <v>547841.12725609064</v>
      </c>
      <c r="J12" s="323"/>
      <c r="K12" s="198">
        <v>0.47299999999999998</v>
      </c>
      <c r="L12" s="196">
        <f t="shared" si="3"/>
        <v>259128.85319213086</v>
      </c>
      <c r="M12" s="198">
        <v>0.32</v>
      </c>
      <c r="N12" s="196">
        <f t="shared" si="4"/>
        <v>175309.16072194901</v>
      </c>
      <c r="O12" s="198">
        <v>0.20699999999999999</v>
      </c>
      <c r="P12" s="196">
        <f t="shared" si="5"/>
        <v>113403.11334201075</v>
      </c>
      <c r="Q12" s="199" t="s">
        <v>1336</v>
      </c>
      <c r="R12" s="200">
        <v>1</v>
      </c>
      <c r="S12" s="196">
        <f t="shared" si="8"/>
        <v>547841.12725609064</v>
      </c>
      <c r="T12" s="200">
        <v>0</v>
      </c>
      <c r="U12" s="196">
        <f t="shared" si="9"/>
        <v>0</v>
      </c>
      <c r="V12" s="200">
        <v>0</v>
      </c>
      <c r="W12" s="201">
        <f t="shared" si="10"/>
        <v>0</v>
      </c>
      <c r="X12" s="210">
        <v>0</v>
      </c>
      <c r="Y12" s="201">
        <f t="shared" si="11"/>
        <v>0</v>
      </c>
      <c r="Z12" s="200">
        <v>0</v>
      </c>
      <c r="AA12" s="200"/>
      <c r="AB12" s="200">
        <v>0</v>
      </c>
      <c r="AC12" s="201">
        <f t="shared" si="12"/>
        <v>0</v>
      </c>
      <c r="AD12" s="201"/>
      <c r="AE12" s="200">
        <v>0</v>
      </c>
      <c r="AF12" s="201">
        <f t="shared" si="13"/>
        <v>0</v>
      </c>
    </row>
    <row r="13" spans="1:32" s="211" customFormat="1">
      <c r="A13" s="321"/>
      <c r="B13" s="322"/>
      <c r="C13" s="194">
        <v>1983</v>
      </c>
      <c r="D13" s="195">
        <v>14106321</v>
      </c>
      <c r="E13" s="196">
        <f t="shared" si="6"/>
        <v>2.504620847165195</v>
      </c>
      <c r="F13" s="196">
        <f t="shared" si="7"/>
        <v>9.0660547486797896</v>
      </c>
      <c r="G13" s="195">
        <f t="shared" si="14"/>
        <v>5632118.3367797798</v>
      </c>
      <c r="H13" s="197">
        <f t="shared" si="1"/>
        <v>0.27626359167199172</v>
      </c>
      <c r="I13" s="196">
        <f t="shared" si="2"/>
        <v>567921.47276077024</v>
      </c>
      <c r="J13" s="323"/>
      <c r="K13" s="198">
        <v>0.47299999999999998</v>
      </c>
      <c r="L13" s="196">
        <f t="shared" si="3"/>
        <v>268626.8566158443</v>
      </c>
      <c r="M13" s="198">
        <v>0.32</v>
      </c>
      <c r="N13" s="196">
        <f t="shared" si="4"/>
        <v>181734.87128344647</v>
      </c>
      <c r="O13" s="198">
        <v>0.20699999999999999</v>
      </c>
      <c r="P13" s="196">
        <f t="shared" si="5"/>
        <v>117559.74486147943</v>
      </c>
      <c r="Q13" s="199" t="s">
        <v>1336</v>
      </c>
      <c r="R13" s="200">
        <v>1</v>
      </c>
      <c r="S13" s="196">
        <f t="shared" si="8"/>
        <v>567921.47276077024</v>
      </c>
      <c r="T13" s="200">
        <v>0</v>
      </c>
      <c r="U13" s="196">
        <f t="shared" si="9"/>
        <v>0</v>
      </c>
      <c r="V13" s="200">
        <v>0</v>
      </c>
      <c r="W13" s="201">
        <f t="shared" si="10"/>
        <v>0</v>
      </c>
      <c r="X13" s="210">
        <v>0</v>
      </c>
      <c r="Y13" s="201">
        <f t="shared" si="11"/>
        <v>0</v>
      </c>
      <c r="Z13" s="200">
        <v>0</v>
      </c>
      <c r="AA13" s="200"/>
      <c r="AB13" s="200">
        <v>0</v>
      </c>
      <c r="AC13" s="201">
        <f t="shared" si="12"/>
        <v>0</v>
      </c>
      <c r="AD13" s="201"/>
      <c r="AE13" s="200">
        <v>0</v>
      </c>
      <c r="AF13" s="201">
        <f t="shared" si="13"/>
        <v>0</v>
      </c>
    </row>
    <row r="14" spans="1:32" s="211" customFormat="1">
      <c r="A14" s="321"/>
      <c r="B14" s="322"/>
      <c r="C14" s="194">
        <v>1984</v>
      </c>
      <c r="D14" s="195">
        <v>14078013</v>
      </c>
      <c r="E14" s="196">
        <f t="shared" si="6"/>
        <v>2.4679784878660276</v>
      </c>
      <c r="F14" s="196">
        <f t="shared" si="7"/>
        <v>8.7279506070707615</v>
      </c>
      <c r="G14" s="195">
        <f t="shared" si="14"/>
        <v>5704268.9266601969</v>
      </c>
      <c r="H14" s="197">
        <f t="shared" si="1"/>
        <v>0.28276723814942856</v>
      </c>
      <c r="I14" s="196">
        <f t="shared" si="2"/>
        <v>588737.83506945777</v>
      </c>
      <c r="J14" s="323"/>
      <c r="K14" s="198">
        <v>0.47299999999999998</v>
      </c>
      <c r="L14" s="196">
        <f t="shared" si="3"/>
        <v>278472.9959878535</v>
      </c>
      <c r="M14" s="198">
        <v>0.32</v>
      </c>
      <c r="N14" s="196">
        <f t="shared" si="4"/>
        <v>188396.10722222648</v>
      </c>
      <c r="O14" s="198">
        <v>0.20699999999999999</v>
      </c>
      <c r="P14" s="196">
        <f t="shared" si="5"/>
        <v>121868.73185937775</v>
      </c>
      <c r="Q14" s="199" t="s">
        <v>1336</v>
      </c>
      <c r="R14" s="200">
        <v>1</v>
      </c>
      <c r="S14" s="196">
        <f t="shared" si="8"/>
        <v>588737.83506945777</v>
      </c>
      <c r="T14" s="200">
        <v>0</v>
      </c>
      <c r="U14" s="196">
        <f t="shared" si="9"/>
        <v>0</v>
      </c>
      <c r="V14" s="200">
        <v>0</v>
      </c>
      <c r="W14" s="201">
        <f t="shared" si="10"/>
        <v>0</v>
      </c>
      <c r="X14" s="210">
        <v>0</v>
      </c>
      <c r="Y14" s="201">
        <f t="shared" si="11"/>
        <v>0</v>
      </c>
      <c r="Z14" s="200">
        <v>0</v>
      </c>
      <c r="AA14" s="200"/>
      <c r="AB14" s="200">
        <v>0</v>
      </c>
      <c r="AC14" s="201">
        <f t="shared" si="12"/>
        <v>0</v>
      </c>
      <c r="AD14" s="201"/>
      <c r="AE14" s="200">
        <v>0</v>
      </c>
      <c r="AF14" s="201">
        <f t="shared" si="13"/>
        <v>0</v>
      </c>
    </row>
    <row r="15" spans="1:32" s="211" customFormat="1">
      <c r="A15" s="321"/>
      <c r="B15" s="322"/>
      <c r="C15" s="194">
        <v>1985</v>
      </c>
      <c r="D15" s="195">
        <v>13842011</v>
      </c>
      <c r="E15" s="196">
        <f t="shared" si="6"/>
        <v>2.3959126312720702</v>
      </c>
      <c r="F15" s="196">
        <f t="shared" si="7"/>
        <v>8.2782102200814762</v>
      </c>
      <c r="G15" s="195">
        <f t="shared" si="14"/>
        <v>5777343.8060013121</v>
      </c>
      <c r="H15" s="197">
        <f t="shared" si="1"/>
        <v>0.28942398991753182</v>
      </c>
      <c r="I15" s="196">
        <f t="shared" si="2"/>
        <v>610317.19184225716</v>
      </c>
      <c r="J15" s="323"/>
      <c r="K15" s="198">
        <v>0.47299999999999998</v>
      </c>
      <c r="L15" s="196">
        <f t="shared" si="3"/>
        <v>288680.03174138762</v>
      </c>
      <c r="M15" s="198">
        <v>0.32</v>
      </c>
      <c r="N15" s="196">
        <f t="shared" si="4"/>
        <v>195301.50138952231</v>
      </c>
      <c r="O15" s="198">
        <v>0.20699999999999999</v>
      </c>
      <c r="P15" s="196">
        <f t="shared" si="5"/>
        <v>126335.65871134722</v>
      </c>
      <c r="Q15" s="199" t="s">
        <v>1336</v>
      </c>
      <c r="R15" s="200">
        <v>1</v>
      </c>
      <c r="S15" s="196">
        <f t="shared" si="8"/>
        <v>610317.19184225716</v>
      </c>
      <c r="T15" s="200">
        <v>0</v>
      </c>
      <c r="U15" s="196">
        <f t="shared" si="9"/>
        <v>0</v>
      </c>
      <c r="V15" s="200">
        <v>0</v>
      </c>
      <c r="W15" s="201">
        <f t="shared" si="10"/>
        <v>0</v>
      </c>
      <c r="X15" s="210">
        <v>0</v>
      </c>
      <c r="Y15" s="201">
        <f t="shared" si="11"/>
        <v>0</v>
      </c>
      <c r="Z15" s="200">
        <v>0</v>
      </c>
      <c r="AA15" s="200"/>
      <c r="AB15" s="200">
        <v>0</v>
      </c>
      <c r="AC15" s="201">
        <f t="shared" si="12"/>
        <v>0</v>
      </c>
      <c r="AD15" s="201"/>
      <c r="AE15" s="200">
        <v>0</v>
      </c>
      <c r="AF15" s="201">
        <f t="shared" si="13"/>
        <v>0</v>
      </c>
    </row>
    <row r="16" spans="1:32" s="221" customFormat="1" ht="12" customHeight="1">
      <c r="A16" s="321"/>
      <c r="B16" s="322"/>
      <c r="C16" s="212">
        <v>1986</v>
      </c>
      <c r="D16" s="213">
        <v>13485735</v>
      </c>
      <c r="E16" s="214">
        <f t="shared" si="6"/>
        <v>2.3047200905248353</v>
      </c>
      <c r="F16" s="214">
        <f t="shared" si="7"/>
        <v>7.7799754231995912</v>
      </c>
      <c r="G16" s="213">
        <f t="shared" si="14"/>
        <v>5851354.8154687202</v>
      </c>
      <c r="H16" s="215">
        <f t="shared" si="1"/>
        <v>0.29623745129737139</v>
      </c>
      <c r="I16" s="214">
        <f t="shared" si="2"/>
        <v>632687.5095674349</v>
      </c>
      <c r="J16" s="324" t="s">
        <v>1354</v>
      </c>
      <c r="K16" s="216">
        <v>0.5</v>
      </c>
      <c r="L16" s="214">
        <f t="shared" si="3"/>
        <v>316343.75478371745</v>
      </c>
      <c r="M16" s="216">
        <v>0.31</v>
      </c>
      <c r="N16" s="214">
        <f t="shared" si="4"/>
        <v>196133.12796590483</v>
      </c>
      <c r="O16" s="216">
        <v>0.19</v>
      </c>
      <c r="P16" s="214">
        <f t="shared" si="5"/>
        <v>120210.62681781263</v>
      </c>
      <c r="Q16" s="217" t="s">
        <v>1336</v>
      </c>
      <c r="R16" s="218">
        <v>1</v>
      </c>
      <c r="S16" s="214">
        <f t="shared" si="8"/>
        <v>632687.5095674349</v>
      </c>
      <c r="T16" s="218">
        <v>0</v>
      </c>
      <c r="U16" s="214">
        <f t="shared" si="9"/>
        <v>0</v>
      </c>
      <c r="V16" s="218">
        <v>0</v>
      </c>
      <c r="W16" s="219">
        <f t="shared" si="10"/>
        <v>0</v>
      </c>
      <c r="X16" s="220">
        <v>0</v>
      </c>
      <c r="Y16" s="219">
        <f t="shared" si="11"/>
        <v>0</v>
      </c>
      <c r="Z16" s="218">
        <v>0</v>
      </c>
      <c r="AA16" s="218"/>
      <c r="AB16" s="218">
        <v>0</v>
      </c>
      <c r="AC16" s="219">
        <f t="shared" si="12"/>
        <v>0</v>
      </c>
      <c r="AD16" s="219"/>
      <c r="AE16" s="218">
        <v>0</v>
      </c>
      <c r="AF16" s="219">
        <f t="shared" si="13"/>
        <v>0</v>
      </c>
    </row>
    <row r="17" spans="1:32" s="221" customFormat="1">
      <c r="A17" s="321"/>
      <c r="B17" s="322"/>
      <c r="C17" s="212">
        <v>1987</v>
      </c>
      <c r="D17" s="213">
        <v>13817953</v>
      </c>
      <c r="E17" s="214">
        <f t="shared" si="6"/>
        <v>2.331626897024345</v>
      </c>
      <c r="F17" s="214">
        <f t="shared" si="7"/>
        <v>7.6897754433691299</v>
      </c>
      <c r="G17" s="213">
        <f t="shared" si="14"/>
        <v>5926313.9474135702</v>
      </c>
      <c r="H17" s="215">
        <f t="shared" si="1"/>
        <v>0.3032113114609738</v>
      </c>
      <c r="I17" s="214">
        <f t="shared" si="2"/>
        <v>655877.77980552614</v>
      </c>
      <c r="J17" s="325"/>
      <c r="K17" s="216">
        <v>0.5</v>
      </c>
      <c r="L17" s="214">
        <f t="shared" si="3"/>
        <v>327938.88990276307</v>
      </c>
      <c r="M17" s="216">
        <v>0.31</v>
      </c>
      <c r="N17" s="214">
        <f t="shared" si="4"/>
        <v>203322.11173971309</v>
      </c>
      <c r="O17" s="216">
        <v>0.19</v>
      </c>
      <c r="P17" s="214">
        <f t="shared" si="5"/>
        <v>124616.77816304997</v>
      </c>
      <c r="Q17" s="217" t="s">
        <v>1336</v>
      </c>
      <c r="R17" s="218">
        <v>1</v>
      </c>
      <c r="S17" s="214">
        <f t="shared" si="8"/>
        <v>655877.77980552614</v>
      </c>
      <c r="T17" s="218">
        <v>0</v>
      </c>
      <c r="U17" s="214">
        <f t="shared" si="9"/>
        <v>0</v>
      </c>
      <c r="V17" s="218">
        <v>0</v>
      </c>
      <c r="W17" s="219">
        <f t="shared" si="10"/>
        <v>0</v>
      </c>
      <c r="X17" s="220">
        <v>0</v>
      </c>
      <c r="Y17" s="219">
        <f t="shared" si="11"/>
        <v>0</v>
      </c>
      <c r="Z17" s="218">
        <v>0</v>
      </c>
      <c r="AA17" s="218"/>
      <c r="AB17" s="218">
        <v>0</v>
      </c>
      <c r="AC17" s="219">
        <f t="shared" si="12"/>
        <v>0</v>
      </c>
      <c r="AD17" s="219"/>
      <c r="AE17" s="218">
        <v>0</v>
      </c>
      <c r="AF17" s="219">
        <f t="shared" si="13"/>
        <v>0</v>
      </c>
    </row>
    <row r="18" spans="1:32" s="221" customFormat="1">
      <c r="A18" s="321"/>
      <c r="B18" s="322"/>
      <c r="C18" s="212">
        <v>1988</v>
      </c>
      <c r="D18" s="213">
        <v>14219987</v>
      </c>
      <c r="E18" s="214">
        <f t="shared" si="6"/>
        <v>2.3691159899964145</v>
      </c>
      <c r="F18" s="214">
        <f t="shared" si="7"/>
        <v>7.6337070377547951</v>
      </c>
      <c r="G18" s="213">
        <f t="shared" si="14"/>
        <v>6002233.3478157483</v>
      </c>
      <c r="H18" s="215">
        <f t="shared" si="1"/>
        <v>0.31034934642883705</v>
      </c>
      <c r="I18" s="214">
        <f t="shared" si="2"/>
        <v>679918.05676191568</v>
      </c>
      <c r="J18" s="325"/>
      <c r="K18" s="216">
        <v>0.5</v>
      </c>
      <c r="L18" s="214">
        <f t="shared" si="3"/>
        <v>339959.02838095784</v>
      </c>
      <c r="M18" s="216">
        <v>0.31</v>
      </c>
      <c r="N18" s="214">
        <f t="shared" si="4"/>
        <v>210774.59759619387</v>
      </c>
      <c r="O18" s="216">
        <v>0.19</v>
      </c>
      <c r="P18" s="214">
        <f t="shared" si="5"/>
        <v>129184.43078476399</v>
      </c>
      <c r="Q18" s="217" t="s">
        <v>1336</v>
      </c>
      <c r="R18" s="218">
        <v>1</v>
      </c>
      <c r="S18" s="214">
        <f t="shared" si="8"/>
        <v>679918.05676191568</v>
      </c>
      <c r="T18" s="218">
        <v>0</v>
      </c>
      <c r="U18" s="214">
        <f t="shared" si="9"/>
        <v>0</v>
      </c>
      <c r="V18" s="218">
        <v>0</v>
      </c>
      <c r="W18" s="219">
        <f t="shared" si="10"/>
        <v>0</v>
      </c>
      <c r="X18" s="220"/>
      <c r="Y18" s="219">
        <f t="shared" si="11"/>
        <v>0</v>
      </c>
      <c r="Z18" s="218">
        <v>0</v>
      </c>
      <c r="AA18" s="218"/>
      <c r="AB18" s="218">
        <v>0</v>
      </c>
      <c r="AC18" s="219">
        <f t="shared" si="12"/>
        <v>0</v>
      </c>
      <c r="AD18" s="219"/>
      <c r="AE18" s="218">
        <v>0</v>
      </c>
      <c r="AF18" s="219">
        <f t="shared" si="13"/>
        <v>0</v>
      </c>
    </row>
    <row r="19" spans="1:32" s="221" customFormat="1">
      <c r="A19" s="321"/>
      <c r="B19" s="322"/>
      <c r="C19" s="212">
        <v>1989</v>
      </c>
      <c r="D19" s="213">
        <v>14758943</v>
      </c>
      <c r="E19" s="214">
        <f t="shared" si="6"/>
        <v>2.4278069997484355</v>
      </c>
      <c r="F19" s="214">
        <f t="shared" si="7"/>
        <v>7.6428949055258038</v>
      </c>
      <c r="G19" s="213">
        <f t="shared" si="14"/>
        <v>6079125.3182519423</v>
      </c>
      <c r="H19" s="215">
        <f t="shared" si="1"/>
        <v>0.31765542111446987</v>
      </c>
      <c r="I19" s="214">
        <f t="shared" si="2"/>
        <v>704839.49623658904</v>
      </c>
      <c r="J19" s="325"/>
      <c r="K19" s="216">
        <v>0.5</v>
      </c>
      <c r="L19" s="214">
        <f t="shared" si="3"/>
        <v>352419.74811829452</v>
      </c>
      <c r="M19" s="216">
        <v>0.31</v>
      </c>
      <c r="N19" s="214">
        <f t="shared" si="4"/>
        <v>218500.2438333426</v>
      </c>
      <c r="O19" s="216">
        <v>0.19</v>
      </c>
      <c r="P19" s="214">
        <f t="shared" si="5"/>
        <v>133919.50428495192</v>
      </c>
      <c r="Q19" s="217" t="s">
        <v>1336</v>
      </c>
      <c r="R19" s="218">
        <v>1</v>
      </c>
      <c r="S19" s="214">
        <f t="shared" si="8"/>
        <v>704839.49623658904</v>
      </c>
      <c r="T19" s="218">
        <v>0</v>
      </c>
      <c r="U19" s="214">
        <f t="shared" si="9"/>
        <v>0</v>
      </c>
      <c r="V19" s="218">
        <v>0</v>
      </c>
      <c r="W19" s="219">
        <f t="shared" si="10"/>
        <v>0</v>
      </c>
      <c r="X19" s="220">
        <v>0</v>
      </c>
      <c r="Y19" s="219">
        <f t="shared" si="11"/>
        <v>0</v>
      </c>
      <c r="Z19" s="218">
        <v>0</v>
      </c>
      <c r="AA19" s="218"/>
      <c r="AB19" s="218">
        <v>0</v>
      </c>
      <c r="AC19" s="219">
        <f t="shared" si="12"/>
        <v>0</v>
      </c>
      <c r="AD19" s="219"/>
      <c r="AE19" s="218">
        <v>0</v>
      </c>
      <c r="AF19" s="219">
        <f t="shared" si="13"/>
        <v>0</v>
      </c>
    </row>
    <row r="20" spans="1:32" s="221" customFormat="1">
      <c r="A20" s="321"/>
      <c r="B20" s="322"/>
      <c r="C20" s="212">
        <v>1990</v>
      </c>
      <c r="D20" s="213">
        <v>15443136</v>
      </c>
      <c r="E20" s="214">
        <f t="shared" si="6"/>
        <v>2.5082231908749777</v>
      </c>
      <c r="F20" s="214">
        <f t="shared" si="7"/>
        <v>7.7144411667439545</v>
      </c>
      <c r="G20" s="213">
        <f t="shared" si="14"/>
        <v>6157002.3178889276</v>
      </c>
      <c r="H20" s="215">
        <f t="shared" si="1"/>
        <v>0.32513349141706233</v>
      </c>
      <c r="I20" s="214">
        <f t="shared" si="2"/>
        <v>730674.39600153291</v>
      </c>
      <c r="J20" s="325"/>
      <c r="K20" s="216">
        <v>0.5</v>
      </c>
      <c r="L20" s="214">
        <f t="shared" si="3"/>
        <v>365337.19800076645</v>
      </c>
      <c r="M20" s="216">
        <v>0.31</v>
      </c>
      <c r="N20" s="214">
        <f t="shared" si="4"/>
        <v>226509.06276047521</v>
      </c>
      <c r="O20" s="216">
        <v>0.19</v>
      </c>
      <c r="P20" s="214">
        <f t="shared" si="5"/>
        <v>138828.13524029125</v>
      </c>
      <c r="Q20" s="217" t="s">
        <v>1336</v>
      </c>
      <c r="R20" s="218">
        <v>1</v>
      </c>
      <c r="S20" s="214">
        <f t="shared" si="8"/>
        <v>730674.39600153291</v>
      </c>
      <c r="T20" s="218">
        <v>0</v>
      </c>
      <c r="U20" s="214">
        <f t="shared" si="9"/>
        <v>0</v>
      </c>
      <c r="V20" s="218">
        <v>0</v>
      </c>
      <c r="W20" s="219">
        <f t="shared" si="10"/>
        <v>0</v>
      </c>
      <c r="X20" s="220">
        <v>0</v>
      </c>
      <c r="Y20" s="219">
        <f t="shared" si="11"/>
        <v>0</v>
      </c>
      <c r="Z20" s="218">
        <v>0</v>
      </c>
      <c r="AA20" s="218"/>
      <c r="AB20" s="218">
        <v>0</v>
      </c>
      <c r="AC20" s="219">
        <f t="shared" si="12"/>
        <v>0</v>
      </c>
      <c r="AD20" s="219"/>
      <c r="AE20" s="218">
        <v>0</v>
      </c>
      <c r="AF20" s="219">
        <f t="shared" si="13"/>
        <v>0</v>
      </c>
    </row>
    <row r="21" spans="1:32" s="221" customFormat="1">
      <c r="A21" s="321"/>
      <c r="B21" s="322"/>
      <c r="C21" s="212">
        <v>1991</v>
      </c>
      <c r="D21" s="213">
        <v>16256453</v>
      </c>
      <c r="E21" s="214">
        <f t="shared" si="6"/>
        <v>2.6069233068472397</v>
      </c>
      <c r="F21" s="214">
        <f t="shared" si="7"/>
        <v>7.8335949326200165</v>
      </c>
      <c r="G21" s="213">
        <f t="shared" si="14"/>
        <v>6235876.9655023823</v>
      </c>
      <c r="H21" s="215">
        <f t="shared" ref="H21:H29" si="15">+H22*0.977</f>
        <v>0.33278760636342103</v>
      </c>
      <c r="I21" s="214">
        <f t="shared" si="2"/>
        <v>757456.23765811091</v>
      </c>
      <c r="J21" s="325"/>
      <c r="K21" s="216">
        <v>0.5</v>
      </c>
      <c r="L21" s="214">
        <f t="shared" si="3"/>
        <v>378728.11882905546</v>
      </c>
      <c r="M21" s="216">
        <v>0.31</v>
      </c>
      <c r="N21" s="214">
        <f t="shared" si="4"/>
        <v>234811.43367401438</v>
      </c>
      <c r="O21" s="216">
        <v>0.19</v>
      </c>
      <c r="P21" s="214">
        <f t="shared" si="5"/>
        <v>143916.68515504108</v>
      </c>
      <c r="Q21" s="217" t="s">
        <v>1336</v>
      </c>
      <c r="R21" s="218">
        <v>1</v>
      </c>
      <c r="S21" s="214">
        <f t="shared" si="8"/>
        <v>757456.23765811091</v>
      </c>
      <c r="T21" s="218">
        <v>0</v>
      </c>
      <c r="U21" s="214">
        <f t="shared" si="9"/>
        <v>0</v>
      </c>
      <c r="V21" s="218">
        <v>0</v>
      </c>
      <c r="W21" s="219">
        <f t="shared" si="10"/>
        <v>0</v>
      </c>
      <c r="X21" s="220">
        <v>0</v>
      </c>
      <c r="Y21" s="219">
        <f t="shared" si="11"/>
        <v>0</v>
      </c>
      <c r="Z21" s="218">
        <v>0</v>
      </c>
      <c r="AA21" s="218"/>
      <c r="AB21" s="218">
        <v>0</v>
      </c>
      <c r="AC21" s="219">
        <f t="shared" si="12"/>
        <v>0</v>
      </c>
      <c r="AD21" s="219"/>
      <c r="AE21" s="218">
        <v>0</v>
      </c>
      <c r="AF21" s="219">
        <f t="shared" si="13"/>
        <v>0</v>
      </c>
    </row>
    <row r="22" spans="1:32" s="221" customFormat="1">
      <c r="A22" s="327" t="s">
        <v>1363</v>
      </c>
      <c r="B22" s="322" t="s">
        <v>471</v>
      </c>
      <c r="C22" s="212">
        <v>1992</v>
      </c>
      <c r="D22" s="213">
        <v>16524115</v>
      </c>
      <c r="E22" s="214">
        <f t="shared" si="6"/>
        <v>2.5735322059957713</v>
      </c>
      <c r="F22" s="214">
        <f t="shared" si="7"/>
        <v>7.5553924400420129</v>
      </c>
      <c r="G22" s="213">
        <v>6420792</v>
      </c>
      <c r="H22" s="215">
        <f t="shared" si="15"/>
        <v>0.34062191030032857</v>
      </c>
      <c r="I22" s="214">
        <f t="shared" si="2"/>
        <v>798277.78938858944</v>
      </c>
      <c r="J22" s="325"/>
      <c r="K22" s="216">
        <v>0.5</v>
      </c>
      <c r="L22" s="214">
        <f t="shared" si="3"/>
        <v>399138.89469429472</v>
      </c>
      <c r="M22" s="216">
        <v>0.31</v>
      </c>
      <c r="N22" s="214">
        <f t="shared" si="4"/>
        <v>247466.11471046272</v>
      </c>
      <c r="O22" s="216">
        <v>0.19</v>
      </c>
      <c r="P22" s="214">
        <f t="shared" si="5"/>
        <v>151672.77998383201</v>
      </c>
      <c r="Q22" s="217" t="s">
        <v>30</v>
      </c>
      <c r="R22" s="218">
        <v>0.37</v>
      </c>
      <c r="S22" s="214">
        <f t="shared" si="8"/>
        <v>295362.7820737781</v>
      </c>
      <c r="T22" s="218">
        <v>0.63</v>
      </c>
      <c r="U22" s="214">
        <f t="shared" si="9"/>
        <v>502915.00731481134</v>
      </c>
      <c r="V22" s="218">
        <v>0</v>
      </c>
      <c r="W22" s="219">
        <f t="shared" ref="W22:W29" si="16">+V22*I22</f>
        <v>0</v>
      </c>
      <c r="X22" s="222">
        <v>0</v>
      </c>
      <c r="Y22" s="219">
        <v>0</v>
      </c>
      <c r="Z22" s="218">
        <v>0</v>
      </c>
      <c r="AA22" s="218"/>
      <c r="AB22" s="218">
        <v>0</v>
      </c>
      <c r="AC22" s="219">
        <f>+AB22*I22</f>
        <v>0</v>
      </c>
      <c r="AD22" s="219"/>
      <c r="AE22" s="218">
        <v>0</v>
      </c>
      <c r="AF22" s="219">
        <f t="shared" ref="AF22:AF30" si="17">+AE22*I22</f>
        <v>0</v>
      </c>
    </row>
    <row r="23" spans="1:32" s="221" customFormat="1">
      <c r="A23" s="327"/>
      <c r="B23" s="322"/>
      <c r="C23" s="212">
        <v>1993</v>
      </c>
      <c r="D23" s="213">
        <v>17229578</v>
      </c>
      <c r="E23" s="214">
        <f t="shared" si="6"/>
        <v>2.6103118084947257</v>
      </c>
      <c r="F23" s="214">
        <f t="shared" si="7"/>
        <v>7.4871127187641955</v>
      </c>
      <c r="G23" s="213">
        <f>+G22*1.02800127</f>
        <v>6600582.3304058407</v>
      </c>
      <c r="H23" s="215">
        <f t="shared" si="15"/>
        <v>0.34864064513851439</v>
      </c>
      <c r="I23" s="214">
        <f t="shared" si="2"/>
        <v>839949.41791633843</v>
      </c>
      <c r="J23" s="325"/>
      <c r="K23" s="216">
        <v>0.5</v>
      </c>
      <c r="L23" s="214">
        <f t="shared" si="3"/>
        <v>419974.70895816921</v>
      </c>
      <c r="M23" s="216">
        <v>0.31</v>
      </c>
      <c r="N23" s="214">
        <f t="shared" si="4"/>
        <v>260384.31955406492</v>
      </c>
      <c r="O23" s="216">
        <v>0.19</v>
      </c>
      <c r="P23" s="214">
        <f t="shared" si="5"/>
        <v>159590.38940410429</v>
      </c>
      <c r="Q23" s="217" t="s">
        <v>30</v>
      </c>
      <c r="R23" s="218">
        <v>0.37</v>
      </c>
      <c r="S23" s="214">
        <f t="shared" si="8"/>
        <v>310781.28462904523</v>
      </c>
      <c r="T23" s="218">
        <v>0.63</v>
      </c>
      <c r="U23" s="214">
        <f t="shared" si="9"/>
        <v>529168.13328729325</v>
      </c>
      <c r="V23" s="218">
        <v>0</v>
      </c>
      <c r="W23" s="219">
        <f t="shared" si="16"/>
        <v>0</v>
      </c>
      <c r="X23" s="222">
        <v>0</v>
      </c>
      <c r="Y23" s="219">
        <v>0</v>
      </c>
      <c r="Z23" s="218">
        <v>0</v>
      </c>
      <c r="AA23" s="218"/>
      <c r="AB23" s="218">
        <v>0</v>
      </c>
      <c r="AC23" s="219">
        <f t="shared" ref="AC23:AC30" si="18">+AB23*I23</f>
        <v>0</v>
      </c>
      <c r="AD23" s="219"/>
      <c r="AE23" s="218">
        <v>0</v>
      </c>
      <c r="AF23" s="219">
        <f t="shared" si="17"/>
        <v>0</v>
      </c>
    </row>
    <row r="24" spans="1:32" s="221" customFormat="1">
      <c r="A24" s="327"/>
      <c r="B24" s="322"/>
      <c r="C24" s="212">
        <v>1994</v>
      </c>
      <c r="D24" s="213">
        <v>18033729</v>
      </c>
      <c r="E24" s="214">
        <f t="shared" si="6"/>
        <v>2.6577225140815437</v>
      </c>
      <c r="F24" s="214">
        <f t="shared" si="7"/>
        <v>7.4477687339812171</v>
      </c>
      <c r="G24" s="213">
        <f t="shared" ref="G24:G30" si="19">+G23*1.02800127</f>
        <v>6785407.0183967641</v>
      </c>
      <c r="H24" s="215">
        <f t="shared" si="15"/>
        <v>0.3568481526494518</v>
      </c>
      <c r="I24" s="214">
        <f t="shared" si="2"/>
        <v>883796.38521367114</v>
      </c>
      <c r="J24" s="325"/>
      <c r="K24" s="216">
        <v>0.5</v>
      </c>
      <c r="L24" s="214">
        <f t="shared" si="3"/>
        <v>441898.19260683557</v>
      </c>
      <c r="M24" s="216">
        <v>0.31</v>
      </c>
      <c r="N24" s="214">
        <f t="shared" si="4"/>
        <v>273976.87941623805</v>
      </c>
      <c r="O24" s="216">
        <v>0.19</v>
      </c>
      <c r="P24" s="214">
        <f t="shared" si="5"/>
        <v>167921.31319059752</v>
      </c>
      <c r="Q24" s="217" t="s">
        <v>1338</v>
      </c>
      <c r="R24" s="218">
        <v>0.37</v>
      </c>
      <c r="S24" s="214">
        <f t="shared" si="8"/>
        <v>327004.66252905829</v>
      </c>
      <c r="T24" s="218">
        <v>0.18</v>
      </c>
      <c r="U24" s="214">
        <f t="shared" si="9"/>
        <v>159083.3493384608</v>
      </c>
      <c r="V24" s="218">
        <v>0.45</v>
      </c>
      <c r="W24" s="219">
        <f t="shared" si="16"/>
        <v>397708.37334615202</v>
      </c>
      <c r="X24" s="222">
        <v>0</v>
      </c>
      <c r="Y24" s="219">
        <v>0</v>
      </c>
      <c r="Z24" s="218">
        <v>0</v>
      </c>
      <c r="AA24" s="218"/>
      <c r="AB24" s="218">
        <v>0</v>
      </c>
      <c r="AC24" s="219">
        <f t="shared" si="18"/>
        <v>0</v>
      </c>
      <c r="AD24" s="219"/>
      <c r="AE24" s="218">
        <v>0</v>
      </c>
      <c r="AF24" s="219">
        <f t="shared" si="17"/>
        <v>0</v>
      </c>
    </row>
    <row r="25" spans="1:32" s="221" customFormat="1">
      <c r="A25" s="327"/>
      <c r="B25" s="322"/>
      <c r="C25" s="212">
        <v>1995</v>
      </c>
      <c r="D25" s="213">
        <v>18877396</v>
      </c>
      <c r="E25" s="214">
        <f t="shared" si="6"/>
        <v>2.7062787751845843</v>
      </c>
      <c r="F25" s="214">
        <f t="shared" si="7"/>
        <v>7.4094102595865037</v>
      </c>
      <c r="G25" s="213">
        <f t="shared" si="19"/>
        <v>6975407.0323787872</v>
      </c>
      <c r="H25" s="215">
        <f t="shared" si="15"/>
        <v>0.36524887681622498</v>
      </c>
      <c r="I25" s="214">
        <f t="shared" si="2"/>
        <v>929932.24812800728</v>
      </c>
      <c r="J25" s="326"/>
      <c r="K25" s="216">
        <v>0.5</v>
      </c>
      <c r="L25" s="214">
        <f t="shared" si="3"/>
        <v>464966.12406400364</v>
      </c>
      <c r="M25" s="216">
        <v>0.31</v>
      </c>
      <c r="N25" s="214">
        <f t="shared" si="4"/>
        <v>288278.99691968225</v>
      </c>
      <c r="O25" s="216">
        <v>0.19</v>
      </c>
      <c r="P25" s="214">
        <f t="shared" si="5"/>
        <v>176687.12714432139</v>
      </c>
      <c r="Q25" s="217" t="s">
        <v>1338</v>
      </c>
      <c r="R25" s="218">
        <v>0.37</v>
      </c>
      <c r="S25" s="214">
        <f t="shared" si="8"/>
        <v>344074.93180736271</v>
      </c>
      <c r="T25" s="218">
        <v>0.18</v>
      </c>
      <c r="U25" s="214">
        <f t="shared" si="9"/>
        <v>167387.80466304132</v>
      </c>
      <c r="V25" s="218">
        <v>0.45</v>
      </c>
      <c r="W25" s="219">
        <f t="shared" si="16"/>
        <v>418469.51165760326</v>
      </c>
      <c r="X25" s="222">
        <v>0</v>
      </c>
      <c r="Y25" s="219">
        <v>0</v>
      </c>
      <c r="Z25" s="218">
        <v>0</v>
      </c>
      <c r="AA25" s="218"/>
      <c r="AB25" s="218">
        <v>0</v>
      </c>
      <c r="AC25" s="219">
        <f t="shared" si="18"/>
        <v>0</v>
      </c>
      <c r="AD25" s="219"/>
      <c r="AE25" s="218">
        <v>0</v>
      </c>
      <c r="AF25" s="219">
        <f t="shared" si="17"/>
        <v>0</v>
      </c>
    </row>
    <row r="26" spans="1:32" s="223" customFormat="1" ht="12" customHeight="1">
      <c r="A26" s="327"/>
      <c r="B26" s="322"/>
      <c r="C26" s="165">
        <v>1996</v>
      </c>
      <c r="D26" s="166">
        <v>19700704</v>
      </c>
      <c r="E26" s="167">
        <f t="shared" si="6"/>
        <v>2.7473787816230004</v>
      </c>
      <c r="F26" s="167">
        <f t="shared" si="7"/>
        <v>7.3489317559112486</v>
      </c>
      <c r="G26" s="166">
        <f t="shared" si="19"/>
        <v>7170727.2880523251</v>
      </c>
      <c r="H26" s="168">
        <f t="shared" si="15"/>
        <v>0.37384736623973897</v>
      </c>
      <c r="I26" s="167">
        <f t="shared" si="2"/>
        <v>978476.49139155261</v>
      </c>
      <c r="J26" s="331" t="s">
        <v>1355</v>
      </c>
      <c r="K26" s="169">
        <v>0.52</v>
      </c>
      <c r="L26" s="167">
        <f t="shared" si="3"/>
        <v>508807.77552360739</v>
      </c>
      <c r="M26" s="169">
        <v>0.3</v>
      </c>
      <c r="N26" s="167">
        <f t="shared" si="4"/>
        <v>293542.9474174658</v>
      </c>
      <c r="O26" s="169">
        <v>0.18</v>
      </c>
      <c r="P26" s="167">
        <f t="shared" si="5"/>
        <v>176125.76845047946</v>
      </c>
      <c r="Q26" s="170" t="s">
        <v>1338</v>
      </c>
      <c r="R26" s="171">
        <v>0.37</v>
      </c>
      <c r="S26" s="167">
        <f t="shared" si="8"/>
        <v>362036.30181487446</v>
      </c>
      <c r="T26" s="171">
        <v>0.18</v>
      </c>
      <c r="U26" s="167">
        <f t="shared" si="9"/>
        <v>176125.76845047946</v>
      </c>
      <c r="V26" s="171">
        <v>0.45</v>
      </c>
      <c r="W26" s="172">
        <f t="shared" si="16"/>
        <v>440314.42112619866</v>
      </c>
      <c r="X26" s="173">
        <v>0</v>
      </c>
      <c r="Y26" s="172">
        <v>0</v>
      </c>
      <c r="Z26" s="171">
        <v>0</v>
      </c>
      <c r="AA26" s="171"/>
      <c r="AB26" s="171">
        <v>0</v>
      </c>
      <c r="AC26" s="172">
        <f t="shared" si="18"/>
        <v>0</v>
      </c>
      <c r="AD26" s="172"/>
      <c r="AE26" s="171">
        <v>0</v>
      </c>
      <c r="AF26" s="172">
        <f t="shared" si="17"/>
        <v>0</v>
      </c>
    </row>
    <row r="27" spans="1:32" s="223" customFormat="1">
      <c r="A27" s="327"/>
      <c r="B27" s="322"/>
      <c r="C27" s="165">
        <v>1997</v>
      </c>
      <c r="D27" s="166">
        <v>20676718</v>
      </c>
      <c r="E27" s="167">
        <f t="shared" si="6"/>
        <v>2.8049475672587616</v>
      </c>
      <c r="F27" s="167">
        <f t="shared" si="7"/>
        <v>7.3303546331644833</v>
      </c>
      <c r="G27" s="166">
        <f t="shared" si="19"/>
        <v>7371516.7589414464</v>
      </c>
      <c r="H27" s="168">
        <f t="shared" si="15"/>
        <v>0.38264827660157519</v>
      </c>
      <c r="I27" s="167">
        <f t="shared" si="2"/>
        <v>1029554.8370682293</v>
      </c>
      <c r="J27" s="332"/>
      <c r="K27" s="169">
        <v>0.52</v>
      </c>
      <c r="L27" s="167">
        <f t="shared" si="3"/>
        <v>535368.51527547929</v>
      </c>
      <c r="M27" s="169">
        <v>0.3</v>
      </c>
      <c r="N27" s="167">
        <f t="shared" si="4"/>
        <v>308866.45112046879</v>
      </c>
      <c r="O27" s="169">
        <v>0.18</v>
      </c>
      <c r="P27" s="167">
        <f t="shared" si="5"/>
        <v>185319.87067228128</v>
      </c>
      <c r="Q27" s="170" t="s">
        <v>1338</v>
      </c>
      <c r="R27" s="171">
        <v>0.37</v>
      </c>
      <c r="S27" s="167">
        <f t="shared" si="8"/>
        <v>380935.28971524484</v>
      </c>
      <c r="T27" s="171">
        <v>0.18</v>
      </c>
      <c r="U27" s="167">
        <f t="shared" si="9"/>
        <v>185319.87067228128</v>
      </c>
      <c r="V27" s="171">
        <v>0.45</v>
      </c>
      <c r="W27" s="172">
        <f t="shared" si="16"/>
        <v>463299.67668070318</v>
      </c>
      <c r="X27" s="173">
        <v>0</v>
      </c>
      <c r="Y27" s="172">
        <v>0</v>
      </c>
      <c r="Z27" s="171">
        <v>0</v>
      </c>
      <c r="AA27" s="171"/>
      <c r="AB27" s="171">
        <v>0</v>
      </c>
      <c r="AC27" s="172">
        <f t="shared" si="18"/>
        <v>0</v>
      </c>
      <c r="AD27" s="172"/>
      <c r="AE27" s="171">
        <v>0</v>
      </c>
      <c r="AF27" s="172">
        <f t="shared" si="17"/>
        <v>0</v>
      </c>
    </row>
    <row r="28" spans="1:32" s="223" customFormat="1">
      <c r="A28" s="327"/>
      <c r="B28" s="322"/>
      <c r="C28" s="165">
        <v>1998</v>
      </c>
      <c r="D28" s="166">
        <v>21716623</v>
      </c>
      <c r="E28" s="167">
        <f t="shared" si="6"/>
        <v>2.8657729803109895</v>
      </c>
      <c r="F28" s="167">
        <f t="shared" si="7"/>
        <v>7.3170594850976807</v>
      </c>
      <c r="G28" s="166">
        <f t="shared" si="19"/>
        <v>7577928.5900180917</v>
      </c>
      <c r="H28" s="168">
        <f t="shared" si="15"/>
        <v>0.39165637318482621</v>
      </c>
      <c r="I28" s="167">
        <f t="shared" si="2"/>
        <v>1083299.5701543328</v>
      </c>
      <c r="J28" s="332"/>
      <c r="K28" s="169">
        <v>0.52</v>
      </c>
      <c r="L28" s="167">
        <f t="shared" si="3"/>
        <v>563315.77648025309</v>
      </c>
      <c r="M28" s="169">
        <v>0.3</v>
      </c>
      <c r="N28" s="167">
        <f t="shared" si="4"/>
        <v>324989.87104629981</v>
      </c>
      <c r="O28" s="169">
        <v>0.18</v>
      </c>
      <c r="P28" s="167">
        <f t="shared" si="5"/>
        <v>194993.92262777989</v>
      </c>
      <c r="Q28" s="170" t="s">
        <v>1338</v>
      </c>
      <c r="R28" s="171">
        <v>0.37</v>
      </c>
      <c r="S28" s="167">
        <f t="shared" si="8"/>
        <v>400820.84095710312</v>
      </c>
      <c r="T28" s="171">
        <v>0.18</v>
      </c>
      <c r="U28" s="167">
        <f t="shared" si="9"/>
        <v>194993.92262777989</v>
      </c>
      <c r="V28" s="171">
        <v>0.45</v>
      </c>
      <c r="W28" s="172">
        <f t="shared" si="16"/>
        <v>487484.80656944978</v>
      </c>
      <c r="X28" s="173">
        <v>0</v>
      </c>
      <c r="Y28" s="172">
        <v>0</v>
      </c>
      <c r="Z28" s="171">
        <v>0</v>
      </c>
      <c r="AA28" s="171"/>
      <c r="AB28" s="171">
        <v>0</v>
      </c>
      <c r="AC28" s="172">
        <f t="shared" si="18"/>
        <v>0</v>
      </c>
      <c r="AD28" s="172"/>
      <c r="AE28" s="171">
        <v>0</v>
      </c>
      <c r="AF28" s="172">
        <f t="shared" si="17"/>
        <v>0</v>
      </c>
    </row>
    <row r="29" spans="1:32" s="223" customFormat="1">
      <c r="A29" s="327"/>
      <c r="B29" s="322"/>
      <c r="C29" s="165">
        <v>1999</v>
      </c>
      <c r="D29" s="166">
        <v>21809329</v>
      </c>
      <c r="E29" s="167">
        <f t="shared" si="6"/>
        <v>2.7996139211540609</v>
      </c>
      <c r="F29" s="167">
        <f t="shared" si="7"/>
        <v>6.9837311179837247</v>
      </c>
      <c r="G29" s="166">
        <f t="shared" si="19"/>
        <v>7790120.2145079086</v>
      </c>
      <c r="H29" s="168">
        <f t="shared" si="15"/>
        <v>0.40087653345427454</v>
      </c>
      <c r="I29" s="167">
        <f t="shared" si="2"/>
        <v>1139849.8811761599</v>
      </c>
      <c r="J29" s="332"/>
      <c r="K29" s="169">
        <v>0.52</v>
      </c>
      <c r="L29" s="167">
        <f t="shared" si="3"/>
        <v>592721.93821160321</v>
      </c>
      <c r="M29" s="169">
        <v>0.3</v>
      </c>
      <c r="N29" s="167">
        <f t="shared" si="4"/>
        <v>341954.96435284795</v>
      </c>
      <c r="O29" s="169">
        <v>0.18</v>
      </c>
      <c r="P29" s="167">
        <f t="shared" si="5"/>
        <v>205172.97861170879</v>
      </c>
      <c r="Q29" s="170" t="s">
        <v>1338</v>
      </c>
      <c r="R29" s="171">
        <v>0.37</v>
      </c>
      <c r="S29" s="167">
        <f t="shared" si="8"/>
        <v>421744.4560351792</v>
      </c>
      <c r="T29" s="171">
        <v>0.18</v>
      </c>
      <c r="U29" s="167">
        <f t="shared" si="9"/>
        <v>205172.97861170879</v>
      </c>
      <c r="V29" s="171">
        <v>0.45</v>
      </c>
      <c r="W29" s="172">
        <f t="shared" si="16"/>
        <v>512932.44652927201</v>
      </c>
      <c r="X29" s="173">
        <v>0</v>
      </c>
      <c r="Y29" s="172">
        <v>0</v>
      </c>
      <c r="Z29" s="171">
        <v>0</v>
      </c>
      <c r="AA29" s="171"/>
      <c r="AB29" s="171">
        <v>0</v>
      </c>
      <c r="AC29" s="172">
        <f t="shared" si="18"/>
        <v>0</v>
      </c>
      <c r="AD29" s="172"/>
      <c r="AE29" s="171">
        <v>0</v>
      </c>
      <c r="AF29" s="172">
        <f t="shared" si="17"/>
        <v>0</v>
      </c>
    </row>
    <row r="30" spans="1:32" s="223" customFormat="1">
      <c r="A30" s="327"/>
      <c r="B30" s="322"/>
      <c r="C30" s="165">
        <v>2000</v>
      </c>
      <c r="D30" s="166">
        <v>22356265</v>
      </c>
      <c r="E30" s="167">
        <f t="shared" si="6"/>
        <v>2.7916530205588086</v>
      </c>
      <c r="F30" s="167">
        <f t="shared" si="7"/>
        <v>6.803703318785205</v>
      </c>
      <c r="G30" s="166">
        <f t="shared" si="19"/>
        <v>8008253.4739668034</v>
      </c>
      <c r="H30" s="168">
        <f t="shared" ref="H30:H39" si="20">+H31*0.977</f>
        <v>0.41031374969731277</v>
      </c>
      <c r="I30" s="167">
        <f t="shared" si="2"/>
        <v>1199352.2266718955</v>
      </c>
      <c r="J30" s="332"/>
      <c r="K30" s="169">
        <v>0.52</v>
      </c>
      <c r="L30" s="167">
        <f t="shared" si="3"/>
        <v>623663.15786938567</v>
      </c>
      <c r="M30" s="169">
        <v>0.3</v>
      </c>
      <c r="N30" s="167">
        <f t="shared" si="4"/>
        <v>359805.66800156864</v>
      </c>
      <c r="O30" s="169">
        <v>0.18</v>
      </c>
      <c r="P30" s="167">
        <f t="shared" si="5"/>
        <v>215883.40080094119</v>
      </c>
      <c r="Q30" s="170" t="s">
        <v>1338</v>
      </c>
      <c r="R30" s="171">
        <v>0.37</v>
      </c>
      <c r="S30" s="167">
        <f t="shared" ref="S30:S40" si="21">+R30*I30</f>
        <v>443760.32386860135</v>
      </c>
      <c r="T30" s="171">
        <v>0.18</v>
      </c>
      <c r="U30" s="167">
        <f t="shared" ref="U30:U40" si="22">+T30*I30</f>
        <v>215883.40080094119</v>
      </c>
      <c r="V30" s="171">
        <v>0.45</v>
      </c>
      <c r="W30" s="172">
        <f t="shared" ref="W30:W40" si="23">+V30*I30</f>
        <v>539708.50200235297</v>
      </c>
      <c r="X30" s="173">
        <v>0</v>
      </c>
      <c r="Y30" s="172">
        <v>0</v>
      </c>
      <c r="Z30" s="171">
        <v>0</v>
      </c>
      <c r="AA30" s="171"/>
      <c r="AB30" s="171">
        <v>0</v>
      </c>
      <c r="AC30" s="172">
        <f t="shared" si="18"/>
        <v>0</v>
      </c>
      <c r="AD30" s="172"/>
      <c r="AE30" s="171">
        <v>0</v>
      </c>
      <c r="AF30" s="172">
        <f t="shared" si="17"/>
        <v>0</v>
      </c>
    </row>
    <row r="31" spans="1:32" s="223" customFormat="1">
      <c r="A31" s="334" t="s">
        <v>472</v>
      </c>
      <c r="B31" s="322" t="s">
        <v>480</v>
      </c>
      <c r="C31" s="165">
        <v>2001</v>
      </c>
      <c r="D31" s="166">
        <v>22732700</v>
      </c>
      <c r="E31" s="167">
        <f t="shared" si="6"/>
        <v>2.7473781849274714</v>
      </c>
      <c r="F31" s="167">
        <f t="shared" si="7"/>
        <v>6.541795123010762</v>
      </c>
      <c r="G31" s="166">
        <v>8274325</v>
      </c>
      <c r="H31" s="168">
        <f t="shared" si="20"/>
        <v>0.4199731317270346</v>
      </c>
      <c r="I31" s="167">
        <f t="shared" si="2"/>
        <v>1268372.8768597129</v>
      </c>
      <c r="J31" s="332"/>
      <c r="K31" s="169">
        <v>0.52</v>
      </c>
      <c r="L31" s="167">
        <f t="shared" ref="L31:L34" si="24">+K31*I31</f>
        <v>659553.89596705069</v>
      </c>
      <c r="M31" s="169">
        <v>0.3</v>
      </c>
      <c r="N31" s="167">
        <f t="shared" ref="N31:N34" si="25">+M31*I31</f>
        <v>380511.86305791384</v>
      </c>
      <c r="O31" s="169">
        <v>0.18</v>
      </c>
      <c r="P31" s="167">
        <f t="shared" ref="P31:P34" si="26">+O31*I31</f>
        <v>228307.11783474832</v>
      </c>
      <c r="Q31" s="170" t="s">
        <v>1337</v>
      </c>
      <c r="R31" s="171">
        <v>0.37</v>
      </c>
      <c r="S31" s="167">
        <f t="shared" si="21"/>
        <v>469297.96443809377</v>
      </c>
      <c r="T31" s="171">
        <v>0.18</v>
      </c>
      <c r="U31" s="167">
        <f t="shared" si="22"/>
        <v>228307.11783474832</v>
      </c>
      <c r="V31" s="171">
        <v>0.45</v>
      </c>
      <c r="W31" s="172">
        <f t="shared" si="23"/>
        <v>570767.79458687082</v>
      </c>
      <c r="X31" s="173">
        <v>0</v>
      </c>
      <c r="Y31" s="172">
        <v>0</v>
      </c>
      <c r="Z31" s="171">
        <v>0</v>
      </c>
      <c r="AA31" s="171"/>
      <c r="AB31" s="171">
        <v>0</v>
      </c>
      <c r="AC31" s="172">
        <f t="shared" ref="AC31" si="27">+AB31*I31</f>
        <v>0</v>
      </c>
      <c r="AD31" s="172"/>
      <c r="AE31" s="171">
        <v>0</v>
      </c>
      <c r="AF31" s="172">
        <f t="shared" ref="AF31" si="28">+AE31*I31</f>
        <v>0</v>
      </c>
    </row>
    <row r="32" spans="1:32" s="223" customFormat="1">
      <c r="A32" s="334"/>
      <c r="B32" s="322"/>
      <c r="C32" s="165">
        <v>2002</v>
      </c>
      <c r="D32" s="166">
        <v>23297736</v>
      </c>
      <c r="E32" s="167">
        <f t="shared" si="6"/>
        <v>2.7665621429661931</v>
      </c>
      <c r="F32" s="167">
        <f t="shared" si="7"/>
        <v>6.4359622306380437</v>
      </c>
      <c r="G32" s="166">
        <f>+G31*1.01774907115966</f>
        <v>8421186.5832231529</v>
      </c>
      <c r="H32" s="168">
        <f t="shared" si="20"/>
        <v>0.4298599096489607</v>
      </c>
      <c r="I32" s="167">
        <f t="shared" si="2"/>
        <v>1321274.6338874907</v>
      </c>
      <c r="J32" s="332"/>
      <c r="K32" s="169">
        <v>0.52</v>
      </c>
      <c r="L32" s="167">
        <f t="shared" si="24"/>
        <v>687062.80962149519</v>
      </c>
      <c r="M32" s="169">
        <v>0.3</v>
      </c>
      <c r="N32" s="167">
        <f t="shared" si="25"/>
        <v>396382.39016624721</v>
      </c>
      <c r="O32" s="169">
        <v>0.18</v>
      </c>
      <c r="P32" s="167">
        <f t="shared" si="26"/>
        <v>237829.43409974832</v>
      </c>
      <c r="Q32" s="170" t="s">
        <v>1337</v>
      </c>
      <c r="R32" s="171">
        <v>0.37</v>
      </c>
      <c r="S32" s="167">
        <f t="shared" si="21"/>
        <v>488871.61453837156</v>
      </c>
      <c r="T32" s="171">
        <v>0.18</v>
      </c>
      <c r="U32" s="167">
        <f t="shared" si="22"/>
        <v>237829.43409974832</v>
      </c>
      <c r="V32" s="171">
        <v>0.45</v>
      </c>
      <c r="W32" s="172">
        <f t="shared" si="23"/>
        <v>594573.5852493709</v>
      </c>
      <c r="X32" s="173">
        <v>0</v>
      </c>
      <c r="Y32" s="172">
        <v>0</v>
      </c>
      <c r="Z32" s="171">
        <v>0</v>
      </c>
      <c r="AA32" s="171"/>
      <c r="AB32" s="171">
        <v>0</v>
      </c>
      <c r="AC32" s="172">
        <f t="shared" ref="AC32:AC40" si="29">+AB32*I32</f>
        <v>0</v>
      </c>
      <c r="AD32" s="172"/>
      <c r="AE32" s="171">
        <v>0</v>
      </c>
      <c r="AF32" s="172">
        <f t="shared" ref="AF32:AF40" si="30">+AE32*I32</f>
        <v>0</v>
      </c>
    </row>
    <row r="33" spans="1:32" s="223" customFormat="1">
      <c r="A33" s="334"/>
      <c r="B33" s="322"/>
      <c r="C33" s="165">
        <v>2003</v>
      </c>
      <c r="D33" s="166">
        <v>23929417</v>
      </c>
      <c r="E33" s="167">
        <f t="shared" si="6"/>
        <v>2.7920173538432027</v>
      </c>
      <c r="F33" s="167">
        <f t="shared" si="7"/>
        <v>6.3457905551890867</v>
      </c>
      <c r="G33" s="166">
        <f t="shared" ref="G33:G41" si="31">+G32*1.01774907115966</f>
        <v>8570654.8231375553</v>
      </c>
      <c r="H33" s="168">
        <f t="shared" si="20"/>
        <v>0.43997943669289735</v>
      </c>
      <c r="I33" s="167">
        <f t="shared" si="2"/>
        <v>1376382.8366282638</v>
      </c>
      <c r="J33" s="332"/>
      <c r="K33" s="169">
        <v>0.52</v>
      </c>
      <c r="L33" s="167">
        <f t="shared" si="24"/>
        <v>715719.07504669717</v>
      </c>
      <c r="M33" s="169">
        <v>0.3</v>
      </c>
      <c r="N33" s="167">
        <f t="shared" si="25"/>
        <v>412914.85098847916</v>
      </c>
      <c r="O33" s="169">
        <v>0.18</v>
      </c>
      <c r="P33" s="167">
        <f t="shared" si="26"/>
        <v>247748.91059308746</v>
      </c>
      <c r="Q33" s="170" t="s">
        <v>1337</v>
      </c>
      <c r="R33" s="171">
        <v>0.37</v>
      </c>
      <c r="S33" s="167">
        <f t="shared" si="21"/>
        <v>509261.64955245762</v>
      </c>
      <c r="T33" s="171">
        <v>0.18</v>
      </c>
      <c r="U33" s="167">
        <f t="shared" si="22"/>
        <v>247748.91059308746</v>
      </c>
      <c r="V33" s="171">
        <v>0.45</v>
      </c>
      <c r="W33" s="172">
        <f t="shared" si="23"/>
        <v>619372.27648271876</v>
      </c>
      <c r="X33" s="173">
        <v>0</v>
      </c>
      <c r="Y33" s="172">
        <v>0</v>
      </c>
      <c r="Z33" s="171">
        <v>0</v>
      </c>
      <c r="AA33" s="171"/>
      <c r="AB33" s="171">
        <v>0</v>
      </c>
      <c r="AC33" s="172">
        <f t="shared" si="29"/>
        <v>0</v>
      </c>
      <c r="AD33" s="172"/>
      <c r="AE33" s="171">
        <v>0</v>
      </c>
      <c r="AF33" s="172">
        <f t="shared" si="30"/>
        <v>0</v>
      </c>
    </row>
    <row r="34" spans="1:32" s="223" customFormat="1">
      <c r="A34" s="334"/>
      <c r="B34" s="322"/>
      <c r="C34" s="165">
        <v>2004</v>
      </c>
      <c r="D34" s="166">
        <v>24928062</v>
      </c>
      <c r="E34" s="167">
        <f t="shared" si="6"/>
        <v>2.8578129303676127</v>
      </c>
      <c r="F34" s="167">
        <f t="shared" si="7"/>
        <v>6.3459402874730548</v>
      </c>
      <c r="G34" s="166">
        <f t="shared" si="31"/>
        <v>8722775.9854783062</v>
      </c>
      <c r="H34" s="168">
        <f t="shared" si="20"/>
        <v>0.45033719211146095</v>
      </c>
      <c r="I34" s="167">
        <f t="shared" si="2"/>
        <v>1433789.5123219173</v>
      </c>
      <c r="J34" s="332"/>
      <c r="K34" s="169">
        <v>0.52</v>
      </c>
      <c r="L34" s="167">
        <f t="shared" si="24"/>
        <v>745570.54640739702</v>
      </c>
      <c r="M34" s="169">
        <v>0.3</v>
      </c>
      <c r="N34" s="167">
        <f t="shared" si="25"/>
        <v>430136.85369657521</v>
      </c>
      <c r="O34" s="169">
        <v>0.18</v>
      </c>
      <c r="P34" s="167">
        <f t="shared" si="26"/>
        <v>258082.1122179451</v>
      </c>
      <c r="Q34" s="170" t="s">
        <v>1337</v>
      </c>
      <c r="R34" s="171">
        <v>0.37</v>
      </c>
      <c r="S34" s="167">
        <f t="shared" si="21"/>
        <v>530502.11955910944</v>
      </c>
      <c r="T34" s="171">
        <v>0.18</v>
      </c>
      <c r="U34" s="167">
        <f t="shared" si="22"/>
        <v>258082.1122179451</v>
      </c>
      <c r="V34" s="171">
        <v>0.45</v>
      </c>
      <c r="W34" s="172">
        <f t="shared" si="23"/>
        <v>645205.28054486285</v>
      </c>
      <c r="X34" s="173">
        <v>0</v>
      </c>
      <c r="Y34" s="172">
        <v>0</v>
      </c>
      <c r="Z34" s="171">
        <v>0</v>
      </c>
      <c r="AA34" s="171"/>
      <c r="AB34" s="171">
        <v>0</v>
      </c>
      <c r="AC34" s="172">
        <f t="shared" si="29"/>
        <v>0</v>
      </c>
      <c r="AD34" s="172"/>
      <c r="AE34" s="171">
        <v>0</v>
      </c>
      <c r="AF34" s="172">
        <f t="shared" si="30"/>
        <v>0</v>
      </c>
    </row>
    <row r="35" spans="1:32" s="223" customFormat="1">
      <c r="A35" s="334"/>
      <c r="B35" s="322"/>
      <c r="C35" s="165">
        <v>2005</v>
      </c>
      <c r="D35" s="166">
        <v>26030240</v>
      </c>
      <c r="E35" s="167">
        <f t="shared" si="6"/>
        <v>2.9321267387113403</v>
      </c>
      <c r="F35" s="167">
        <f t="shared" si="7"/>
        <v>6.3612063891270907</v>
      </c>
      <c r="G35" s="166">
        <f t="shared" si="31"/>
        <v>8877597.1571543328</v>
      </c>
      <c r="H35" s="168">
        <f t="shared" si="20"/>
        <v>0.46093878414683825</v>
      </c>
      <c r="I35" s="167">
        <f t="shared" si="2"/>
        <v>1493590.5265139134</v>
      </c>
      <c r="J35" s="333"/>
      <c r="K35" s="169">
        <v>0.52</v>
      </c>
      <c r="L35" s="167">
        <f t="shared" ref="L35:L72" si="32">+K35*I35</f>
        <v>776667.07378723496</v>
      </c>
      <c r="M35" s="169">
        <v>0.3</v>
      </c>
      <c r="N35" s="167">
        <f t="shared" ref="N35:N72" si="33">+M35*I35</f>
        <v>448077.15795417404</v>
      </c>
      <c r="O35" s="169">
        <v>0.18</v>
      </c>
      <c r="P35" s="167">
        <f t="shared" ref="P35:P72" si="34">+O35*I35</f>
        <v>268846.29477250442</v>
      </c>
      <c r="Q35" s="170" t="s">
        <v>1337</v>
      </c>
      <c r="R35" s="171">
        <v>0.37</v>
      </c>
      <c r="S35" s="167">
        <f t="shared" si="21"/>
        <v>552628.49481014791</v>
      </c>
      <c r="T35" s="171">
        <v>0.18</v>
      </c>
      <c r="U35" s="167">
        <f t="shared" si="22"/>
        <v>268846.29477250442</v>
      </c>
      <c r="V35" s="171">
        <v>0.45</v>
      </c>
      <c r="W35" s="172">
        <f t="shared" si="23"/>
        <v>672115.73693126102</v>
      </c>
      <c r="X35" s="173">
        <v>0</v>
      </c>
      <c r="Y35" s="172">
        <v>0</v>
      </c>
      <c r="Z35" s="171">
        <v>0</v>
      </c>
      <c r="AA35" s="171"/>
      <c r="AB35" s="171">
        <v>0</v>
      </c>
      <c r="AC35" s="172">
        <f t="shared" si="29"/>
        <v>0</v>
      </c>
      <c r="AD35" s="172"/>
      <c r="AE35" s="171">
        <v>0</v>
      </c>
      <c r="AF35" s="172">
        <f t="shared" si="30"/>
        <v>0</v>
      </c>
    </row>
    <row r="36" spans="1:32" s="224" customFormat="1" ht="12" customHeight="1">
      <c r="A36" s="334"/>
      <c r="B36" s="322"/>
      <c r="C36" s="174">
        <v>2006</v>
      </c>
      <c r="D36" s="175">
        <v>27278913</v>
      </c>
      <c r="E36" s="176">
        <f t="shared" si="6"/>
        <v>3.0191932514049626</v>
      </c>
      <c r="F36" s="176">
        <f t="shared" si="7"/>
        <v>6.3994437180685697</v>
      </c>
      <c r="G36" s="175">
        <f t="shared" si="31"/>
        <v>9035166.2608234603</v>
      </c>
      <c r="H36" s="177">
        <f t="shared" si="20"/>
        <v>0.47178995306738819</v>
      </c>
      <c r="I36" s="176">
        <f t="shared" si="2"/>
        <v>1555885.7431447315</v>
      </c>
      <c r="J36" s="335" t="s">
        <v>1356</v>
      </c>
      <c r="K36" s="178">
        <v>0.55000000000000004</v>
      </c>
      <c r="L36" s="176">
        <f t="shared" si="32"/>
        <v>855737.15872960235</v>
      </c>
      <c r="M36" s="178">
        <v>0.28000000000000003</v>
      </c>
      <c r="N36" s="176">
        <f t="shared" si="33"/>
        <v>435648.00808052486</v>
      </c>
      <c r="O36" s="178">
        <v>0.17</v>
      </c>
      <c r="P36" s="176">
        <f t="shared" si="34"/>
        <v>264500.57633460435</v>
      </c>
      <c r="Q36" s="179" t="s">
        <v>1337</v>
      </c>
      <c r="R36" s="180">
        <v>0.37</v>
      </c>
      <c r="S36" s="176">
        <f t="shared" si="21"/>
        <v>575677.72496355069</v>
      </c>
      <c r="T36" s="180">
        <v>0.18</v>
      </c>
      <c r="U36" s="176">
        <f t="shared" si="22"/>
        <v>280059.43376605166</v>
      </c>
      <c r="V36" s="180">
        <v>0.45</v>
      </c>
      <c r="W36" s="181">
        <f t="shared" si="23"/>
        <v>700148.58441512915</v>
      </c>
      <c r="X36" s="182">
        <v>0</v>
      </c>
      <c r="Y36" s="181">
        <v>0</v>
      </c>
      <c r="Z36" s="180">
        <v>0</v>
      </c>
      <c r="AA36" s="180"/>
      <c r="AB36" s="180">
        <v>0</v>
      </c>
      <c r="AC36" s="181">
        <f t="shared" si="29"/>
        <v>0</v>
      </c>
      <c r="AD36" s="181"/>
      <c r="AE36" s="180">
        <v>0</v>
      </c>
      <c r="AF36" s="181">
        <f t="shared" si="30"/>
        <v>0</v>
      </c>
    </row>
    <row r="37" spans="1:32" s="224" customFormat="1">
      <c r="A37" s="334"/>
      <c r="B37" s="322"/>
      <c r="C37" s="174">
        <v>2007</v>
      </c>
      <c r="D37" s="175">
        <v>28524027</v>
      </c>
      <c r="E37" s="176">
        <f t="shared" si="6"/>
        <v>3.1019441598064472</v>
      </c>
      <c r="F37" s="176">
        <f t="shared" si="7"/>
        <v>6.4236201394861476</v>
      </c>
      <c r="G37" s="175">
        <f t="shared" si="31"/>
        <v>9195532.0697261747</v>
      </c>
      <c r="H37" s="177">
        <f t="shared" si="20"/>
        <v>0.48289657427572996</v>
      </c>
      <c r="I37" s="176">
        <f t="shared" si="2"/>
        <v>1620779.1913163846</v>
      </c>
      <c r="J37" s="336"/>
      <c r="K37" s="178">
        <v>0.55000000000000004</v>
      </c>
      <c r="L37" s="176">
        <f t="shared" si="32"/>
        <v>891428.55522401165</v>
      </c>
      <c r="M37" s="178">
        <v>0.28000000000000003</v>
      </c>
      <c r="N37" s="176">
        <f t="shared" si="33"/>
        <v>453818.17356858775</v>
      </c>
      <c r="O37" s="178">
        <v>0.17</v>
      </c>
      <c r="P37" s="176">
        <f t="shared" si="34"/>
        <v>275532.46252378542</v>
      </c>
      <c r="Q37" s="179" t="s">
        <v>1337</v>
      </c>
      <c r="R37" s="180">
        <v>0.37</v>
      </c>
      <c r="S37" s="176">
        <f t="shared" si="21"/>
        <v>599688.30078706227</v>
      </c>
      <c r="T37" s="180">
        <v>0.18</v>
      </c>
      <c r="U37" s="176">
        <f t="shared" si="22"/>
        <v>291740.25443694921</v>
      </c>
      <c r="V37" s="180">
        <v>0.45</v>
      </c>
      <c r="W37" s="181">
        <f t="shared" si="23"/>
        <v>729350.63609237305</v>
      </c>
      <c r="X37" s="182">
        <v>0</v>
      </c>
      <c r="Y37" s="181">
        <v>0</v>
      </c>
      <c r="Z37" s="180">
        <v>0</v>
      </c>
      <c r="AA37" s="180"/>
      <c r="AB37" s="180">
        <v>0</v>
      </c>
      <c r="AC37" s="181">
        <f t="shared" si="29"/>
        <v>0</v>
      </c>
      <c r="AD37" s="181"/>
      <c r="AE37" s="180">
        <v>0</v>
      </c>
      <c r="AF37" s="181">
        <f t="shared" si="30"/>
        <v>0</v>
      </c>
    </row>
    <row r="38" spans="1:32" s="224" customFormat="1">
      <c r="A38" s="334"/>
      <c r="B38" s="322"/>
      <c r="C38" s="174">
        <v>2008</v>
      </c>
      <c r="D38" s="175">
        <v>30277826</v>
      </c>
      <c r="E38" s="176">
        <f t="shared" si="6"/>
        <v>3.2352445241843948</v>
      </c>
      <c r="F38" s="176">
        <f t="shared" si="7"/>
        <v>6.5455711813009128</v>
      </c>
      <c r="G38" s="175">
        <f t="shared" si="31"/>
        <v>9358744.2227826789</v>
      </c>
      <c r="H38" s="177">
        <f t="shared" si="20"/>
        <v>0.49426466148999998</v>
      </c>
      <c r="I38" s="176">
        <f t="shared" si="2"/>
        <v>1688379.2390144882</v>
      </c>
      <c r="J38" s="336"/>
      <c r="K38" s="178">
        <v>0.55000000000000004</v>
      </c>
      <c r="L38" s="176">
        <f t="shared" si="32"/>
        <v>928608.58145796857</v>
      </c>
      <c r="M38" s="178">
        <v>0.28000000000000003</v>
      </c>
      <c r="N38" s="176">
        <f t="shared" si="33"/>
        <v>472746.18692405673</v>
      </c>
      <c r="O38" s="178">
        <v>0.17</v>
      </c>
      <c r="P38" s="176">
        <f t="shared" si="34"/>
        <v>287024.470632463</v>
      </c>
      <c r="Q38" s="179" t="s">
        <v>1337</v>
      </c>
      <c r="R38" s="180">
        <v>0.37</v>
      </c>
      <c r="S38" s="176">
        <f t="shared" si="21"/>
        <v>624700.31843536056</v>
      </c>
      <c r="T38" s="180">
        <v>0.18</v>
      </c>
      <c r="U38" s="176">
        <f t="shared" si="22"/>
        <v>303908.26302260783</v>
      </c>
      <c r="V38" s="180">
        <v>0.45</v>
      </c>
      <c r="W38" s="181">
        <f t="shared" si="23"/>
        <v>759770.65755651973</v>
      </c>
      <c r="X38" s="182">
        <v>0</v>
      </c>
      <c r="Y38" s="181">
        <v>0</v>
      </c>
      <c r="Z38" s="180">
        <v>0</v>
      </c>
      <c r="AA38" s="180"/>
      <c r="AB38" s="180">
        <v>0</v>
      </c>
      <c r="AC38" s="181">
        <f t="shared" si="29"/>
        <v>0</v>
      </c>
      <c r="AD38" s="181"/>
      <c r="AE38" s="180">
        <v>0</v>
      </c>
      <c r="AF38" s="181">
        <f t="shared" si="30"/>
        <v>0</v>
      </c>
    </row>
    <row r="39" spans="1:32" s="224" customFormat="1">
      <c r="A39" s="334"/>
      <c r="B39" s="322"/>
      <c r="C39" s="174">
        <v>2009</v>
      </c>
      <c r="D39" s="175">
        <v>31294253</v>
      </c>
      <c r="E39" s="176">
        <f t="shared" si="6"/>
        <v>3.2855365024121155</v>
      </c>
      <c r="F39" s="176">
        <f t="shared" si="7"/>
        <v>6.4944338791689669</v>
      </c>
      <c r="G39" s="175">
        <f t="shared" si="31"/>
        <v>9524853.2399579044</v>
      </c>
      <c r="H39" s="177">
        <f t="shared" si="20"/>
        <v>0.50590036999999999</v>
      </c>
      <c r="I39" s="176">
        <f t="shared" si="2"/>
        <v>1758798.7740759968</v>
      </c>
      <c r="J39" s="336"/>
      <c r="K39" s="178">
        <v>0.55000000000000004</v>
      </c>
      <c r="L39" s="176">
        <f t="shared" si="32"/>
        <v>967339.32574179838</v>
      </c>
      <c r="M39" s="178">
        <v>0.28000000000000003</v>
      </c>
      <c r="N39" s="176">
        <f t="shared" si="33"/>
        <v>492463.65674127918</v>
      </c>
      <c r="O39" s="178">
        <v>0.17</v>
      </c>
      <c r="P39" s="176">
        <f t="shared" si="34"/>
        <v>298995.7915929195</v>
      </c>
      <c r="Q39" s="179" t="s">
        <v>1337</v>
      </c>
      <c r="R39" s="180">
        <v>0.37</v>
      </c>
      <c r="S39" s="176">
        <f t="shared" si="21"/>
        <v>650755.5464081188</v>
      </c>
      <c r="T39" s="180">
        <v>0.18</v>
      </c>
      <c r="U39" s="176">
        <f t="shared" si="22"/>
        <v>316583.77933367941</v>
      </c>
      <c r="V39" s="180">
        <v>0.45</v>
      </c>
      <c r="W39" s="181">
        <f t="shared" si="23"/>
        <v>791459.44833419856</v>
      </c>
      <c r="X39" s="182">
        <v>0</v>
      </c>
      <c r="Y39" s="181">
        <v>0</v>
      </c>
      <c r="Z39" s="180">
        <v>0</v>
      </c>
      <c r="AA39" s="180"/>
      <c r="AB39" s="180">
        <v>0</v>
      </c>
      <c r="AC39" s="181">
        <f t="shared" si="29"/>
        <v>0</v>
      </c>
      <c r="AD39" s="181"/>
      <c r="AE39" s="180">
        <v>0</v>
      </c>
      <c r="AF39" s="181">
        <f t="shared" si="30"/>
        <v>0</v>
      </c>
    </row>
    <row r="40" spans="1:32" s="224" customFormat="1">
      <c r="A40" s="334"/>
      <c r="B40" s="322"/>
      <c r="C40" s="174">
        <v>2010</v>
      </c>
      <c r="D40" s="175">
        <v>32585680</v>
      </c>
      <c r="E40" s="176">
        <f t="shared" si="6"/>
        <v>3.3614587088052117</v>
      </c>
      <c r="F40" s="176">
        <f t="shared" si="7"/>
        <v>6.4916836461350913</v>
      </c>
      <c r="G40" s="175">
        <f t="shared" si="31"/>
        <v>9693910.5378992353</v>
      </c>
      <c r="H40" s="177">
        <f>+H41*0.977</f>
        <v>0.51780999999999999</v>
      </c>
      <c r="I40" s="176">
        <f t="shared" si="2"/>
        <v>1832155.3927048051</v>
      </c>
      <c r="J40" s="336"/>
      <c r="K40" s="178">
        <v>0.55000000000000004</v>
      </c>
      <c r="L40" s="176">
        <f t="shared" si="32"/>
        <v>1007685.4659876429</v>
      </c>
      <c r="M40" s="178">
        <v>0.28000000000000003</v>
      </c>
      <c r="N40" s="176">
        <f t="shared" si="33"/>
        <v>513003.50995734549</v>
      </c>
      <c r="O40" s="178">
        <v>0.17</v>
      </c>
      <c r="P40" s="176">
        <f t="shared" si="34"/>
        <v>311466.41675981687</v>
      </c>
      <c r="Q40" s="179" t="s">
        <v>1337</v>
      </c>
      <c r="R40" s="180">
        <v>0.37</v>
      </c>
      <c r="S40" s="176">
        <f t="shared" si="21"/>
        <v>677897.49530077784</v>
      </c>
      <c r="T40" s="180">
        <v>0.18</v>
      </c>
      <c r="U40" s="176">
        <f t="shared" si="22"/>
        <v>329787.97068686492</v>
      </c>
      <c r="V40" s="180">
        <v>0.45</v>
      </c>
      <c r="W40" s="181">
        <f t="shared" si="23"/>
        <v>824469.92671716237</v>
      </c>
      <c r="X40" s="182">
        <v>0</v>
      </c>
      <c r="Y40" s="181">
        <v>0</v>
      </c>
      <c r="Z40" s="180">
        <v>0</v>
      </c>
      <c r="AA40" s="180"/>
      <c r="AB40" s="180">
        <v>0</v>
      </c>
      <c r="AC40" s="181">
        <f t="shared" si="29"/>
        <v>0</v>
      </c>
      <c r="AD40" s="181"/>
      <c r="AE40" s="180">
        <v>0</v>
      </c>
      <c r="AF40" s="181">
        <f t="shared" si="30"/>
        <v>0</v>
      </c>
    </row>
    <row r="41" spans="1:32" s="224" customFormat="1">
      <c r="A41" s="334"/>
      <c r="B41" s="322"/>
      <c r="C41" s="174">
        <v>2011</v>
      </c>
      <c r="D41" s="175">
        <v>34281469</v>
      </c>
      <c r="E41" s="176">
        <f t="shared" si="6"/>
        <v>3.4747191001217805</v>
      </c>
      <c r="F41" s="176">
        <f t="shared" si="7"/>
        <v>6.5560737738146795</v>
      </c>
      <c r="G41" s="175">
        <f t="shared" si="31"/>
        <v>9865968.4458517861</v>
      </c>
      <c r="H41" s="177">
        <v>0.53</v>
      </c>
      <c r="I41" s="176">
        <f t="shared" si="2"/>
        <v>1908571.5958500283</v>
      </c>
      <c r="J41" s="336"/>
      <c r="K41" s="178">
        <v>0.55200000000000005</v>
      </c>
      <c r="L41" s="176">
        <f t="shared" si="32"/>
        <v>1053531.5209092158</v>
      </c>
      <c r="M41" s="178">
        <v>0.221</v>
      </c>
      <c r="N41" s="176">
        <f t="shared" si="33"/>
        <v>421794.32268285629</v>
      </c>
      <c r="O41" s="178">
        <v>0.22700000000000001</v>
      </c>
      <c r="P41" s="176">
        <f t="shared" si="34"/>
        <v>433245.75225795642</v>
      </c>
      <c r="Q41" s="179" t="s">
        <v>1337</v>
      </c>
      <c r="R41" s="180">
        <v>0.37</v>
      </c>
      <c r="S41" s="176">
        <f>+R41*I41</f>
        <v>706171.49046451051</v>
      </c>
      <c r="T41" s="180">
        <v>0.18</v>
      </c>
      <c r="U41" s="176">
        <f>+T41*I41</f>
        <v>343542.88725300512</v>
      </c>
      <c r="V41" s="180">
        <v>0.45</v>
      </c>
      <c r="W41" s="181">
        <f>+V41*I41</f>
        <v>858857.21813251276</v>
      </c>
      <c r="X41" s="182">
        <v>0</v>
      </c>
      <c r="Y41" s="181">
        <v>0</v>
      </c>
      <c r="Z41" s="180">
        <v>0</v>
      </c>
      <c r="AA41" s="180" t="s">
        <v>1339</v>
      </c>
      <c r="AB41" s="180">
        <v>8.9999999999999993E-3</v>
      </c>
      <c r="AC41" s="181">
        <f>+AB41*L41</f>
        <v>9481.7836881829408</v>
      </c>
      <c r="AD41" s="180" t="s">
        <v>1339</v>
      </c>
      <c r="AE41" s="180">
        <v>3.6999999999999998E-2</v>
      </c>
      <c r="AF41" s="183">
        <f>+AE41*N41</f>
        <v>15606.389939265682</v>
      </c>
    </row>
    <row r="42" spans="1:32" s="224" customFormat="1">
      <c r="A42" s="338" t="s">
        <v>474</v>
      </c>
      <c r="B42" s="322" t="s">
        <v>476</v>
      </c>
      <c r="C42" s="174">
        <v>2012</v>
      </c>
      <c r="D42" s="175">
        <v>36037460</v>
      </c>
      <c r="E42" s="176">
        <f t="shared" si="6"/>
        <v>3.5823037625985901</v>
      </c>
      <c r="F42" s="176">
        <f t="shared" si="7"/>
        <v>6.6071003939552382</v>
      </c>
      <c r="G42" s="175">
        <v>10059856</v>
      </c>
      <c r="H42" s="177">
        <f>+H41*1.023</f>
        <v>0.54218999999999995</v>
      </c>
      <c r="I42" s="176">
        <f t="shared" si="2"/>
        <v>1990838.9634935996</v>
      </c>
      <c r="J42" s="336"/>
      <c r="K42" s="178">
        <v>0.55200000000000005</v>
      </c>
      <c r="L42" s="176">
        <f t="shared" si="32"/>
        <v>1098943.1078484671</v>
      </c>
      <c r="M42" s="178">
        <v>0.221</v>
      </c>
      <c r="N42" s="176">
        <f t="shared" si="33"/>
        <v>439975.41093208554</v>
      </c>
      <c r="O42" s="178">
        <v>0.22700000000000001</v>
      </c>
      <c r="P42" s="176">
        <f t="shared" si="34"/>
        <v>451920.44471304712</v>
      </c>
      <c r="Q42" s="179" t="s">
        <v>1337</v>
      </c>
      <c r="R42" s="180">
        <v>0.37</v>
      </c>
      <c r="S42" s="176">
        <f>+R42*I42</f>
        <v>736610.41649263178</v>
      </c>
      <c r="T42" s="180">
        <v>0.18</v>
      </c>
      <c r="U42" s="176">
        <f>+T42*I42</f>
        <v>358351.01342884789</v>
      </c>
      <c r="V42" s="180">
        <v>0.45</v>
      </c>
      <c r="W42" s="181">
        <f>+V42*I42</f>
        <v>895877.53357211978</v>
      </c>
      <c r="X42" s="182">
        <v>0</v>
      </c>
      <c r="Y42" s="181">
        <v>0</v>
      </c>
      <c r="Z42" s="180">
        <v>0</v>
      </c>
      <c r="AA42" s="180" t="s">
        <v>1340</v>
      </c>
      <c r="AB42" s="180">
        <v>8.9999999999999993E-3</v>
      </c>
      <c r="AC42" s="181">
        <f>+AB42*L42</f>
        <v>9890.4879706362026</v>
      </c>
      <c r="AD42" s="180" t="s">
        <v>1340</v>
      </c>
      <c r="AE42" s="180">
        <v>3.6999999999999998E-2</v>
      </c>
      <c r="AF42" s="183">
        <f>+AE42*N42</f>
        <v>16279.090204487164</v>
      </c>
    </row>
    <row r="43" spans="1:32" s="224" customFormat="1">
      <c r="A43" s="338"/>
      <c r="B43" s="322"/>
      <c r="C43" s="174">
        <v>2013</v>
      </c>
      <c r="D43" s="175">
        <v>38486570</v>
      </c>
      <c r="E43" s="176">
        <f t="shared" si="6"/>
        <v>3.6579855980949785</v>
      </c>
      <c r="F43" s="176">
        <f t="shared" si="7"/>
        <v>6.5950008256313302</v>
      </c>
      <c r="G43" s="175">
        <f>+'POB 2012 - 2022'!$D$5</f>
        <v>10521247</v>
      </c>
      <c r="H43" s="177">
        <f t="shared" ref="H43:H80" si="35">+H42*1.023</f>
        <v>0.5546603699999999</v>
      </c>
      <c r="I43" s="176">
        <f t="shared" si="2"/>
        <v>2130037.3451667069</v>
      </c>
      <c r="J43" s="336"/>
      <c r="K43" s="178">
        <v>0.55200000000000005</v>
      </c>
      <c r="L43" s="176">
        <f t="shared" si="32"/>
        <v>1175780.6145320223</v>
      </c>
      <c r="M43" s="178">
        <v>0.221</v>
      </c>
      <c r="N43" s="176">
        <f t="shared" si="33"/>
        <v>470738.25328184222</v>
      </c>
      <c r="O43" s="178">
        <v>0.22700000000000001</v>
      </c>
      <c r="P43" s="176">
        <f t="shared" si="34"/>
        <v>483518.47735284251</v>
      </c>
      <c r="Q43" s="179" t="s">
        <v>1337</v>
      </c>
      <c r="R43" s="180">
        <v>0.37</v>
      </c>
      <c r="S43" s="176">
        <f t="shared" ref="S43:S51" si="36">+R43*I43</f>
        <v>788113.81771168159</v>
      </c>
      <c r="T43" s="180">
        <v>0.18</v>
      </c>
      <c r="U43" s="176">
        <f t="shared" ref="U43:U51" si="37">+T43*I43</f>
        <v>383406.72213000723</v>
      </c>
      <c r="V43" s="180">
        <v>0.45</v>
      </c>
      <c r="W43" s="181">
        <f t="shared" ref="W43:W51" si="38">+V43*I43</f>
        <v>958516.80532501813</v>
      </c>
      <c r="X43" s="182">
        <v>0</v>
      </c>
      <c r="Y43" s="181">
        <v>0</v>
      </c>
      <c r="Z43" s="180">
        <v>0</v>
      </c>
      <c r="AA43" s="180" t="s">
        <v>1343</v>
      </c>
      <c r="AB43" s="180">
        <v>8.9999999999999993E-3</v>
      </c>
      <c r="AC43" s="181">
        <f t="shared" ref="AC43:AC52" si="39">+AB43*L43</f>
        <v>10582.0255307882</v>
      </c>
      <c r="AD43" s="180" t="s">
        <v>1343</v>
      </c>
      <c r="AE43" s="180">
        <v>3.6999999999999998E-2</v>
      </c>
      <c r="AF43" s="183">
        <f t="shared" ref="AF43:AF52" si="40">+AE43*N43</f>
        <v>17417.315371428162</v>
      </c>
    </row>
    <row r="44" spans="1:32" s="224" customFormat="1">
      <c r="A44" s="338"/>
      <c r="B44" s="322"/>
      <c r="C44" s="174">
        <v>2014</v>
      </c>
      <c r="D44" s="175">
        <v>40588156</v>
      </c>
      <c r="E44" s="176">
        <f t="shared" si="6"/>
        <v>3.7982574199461463</v>
      </c>
      <c r="F44" s="176">
        <f t="shared" si="7"/>
        <v>6.6939370539045591</v>
      </c>
      <c r="G44" s="175">
        <f>+'POB 2012 - 2022'!$E$5</f>
        <v>10685994</v>
      </c>
      <c r="H44" s="177">
        <f t="shared" si="35"/>
        <v>0.56741755850999986</v>
      </c>
      <c r="I44" s="176">
        <f t="shared" si="2"/>
        <v>2213148.5283923657</v>
      </c>
      <c r="J44" s="336"/>
      <c r="K44" s="178">
        <v>0.55200000000000005</v>
      </c>
      <c r="L44" s="176">
        <f t="shared" si="32"/>
        <v>1221657.987672586</v>
      </c>
      <c r="M44" s="178">
        <v>0.221</v>
      </c>
      <c r="N44" s="176">
        <f t="shared" si="33"/>
        <v>489105.82477471279</v>
      </c>
      <c r="O44" s="178">
        <v>0.22700000000000001</v>
      </c>
      <c r="P44" s="176">
        <f t="shared" si="34"/>
        <v>502384.715945067</v>
      </c>
      <c r="Q44" s="179" t="s">
        <v>1337</v>
      </c>
      <c r="R44" s="180">
        <v>0.37</v>
      </c>
      <c r="S44" s="176">
        <f t="shared" si="36"/>
        <v>818864.95550517528</v>
      </c>
      <c r="T44" s="180">
        <v>0.18</v>
      </c>
      <c r="U44" s="176">
        <f t="shared" si="37"/>
        <v>398366.7351106258</v>
      </c>
      <c r="V44" s="180">
        <v>0.45</v>
      </c>
      <c r="W44" s="181">
        <f t="shared" si="38"/>
        <v>995916.83777656453</v>
      </c>
      <c r="X44" s="182">
        <v>0</v>
      </c>
      <c r="Y44" s="181">
        <v>0</v>
      </c>
      <c r="Z44" s="180">
        <v>0</v>
      </c>
      <c r="AA44" s="180" t="s">
        <v>1343</v>
      </c>
      <c r="AB44" s="180">
        <v>8.9999999999999993E-3</v>
      </c>
      <c r="AC44" s="181">
        <f t="shared" si="39"/>
        <v>10994.921889053274</v>
      </c>
      <c r="AD44" s="180" t="s">
        <v>1343</v>
      </c>
      <c r="AE44" s="180">
        <v>3.6999999999999998E-2</v>
      </c>
      <c r="AF44" s="183">
        <f t="shared" si="40"/>
        <v>18096.915516664372</v>
      </c>
    </row>
    <row r="45" spans="1:32" s="224" customFormat="1">
      <c r="A45" s="338"/>
      <c r="B45" s="322"/>
      <c r="C45" s="174">
        <v>2015</v>
      </c>
      <c r="D45" s="175">
        <v>42559599</v>
      </c>
      <c r="E45" s="176">
        <f t="shared" si="6"/>
        <v>3.9221449653551348</v>
      </c>
      <c r="F45" s="176">
        <f t="shared" si="7"/>
        <v>6.7568649233711398</v>
      </c>
      <c r="G45" s="175">
        <f>+'POB 2012 - 2022'!$F$5</f>
        <v>10851103</v>
      </c>
      <c r="H45" s="177">
        <f t="shared" si="35"/>
        <v>0.58046816235572984</v>
      </c>
      <c r="I45" s="176">
        <f t="shared" si="2"/>
        <v>2299032.7335491027</v>
      </c>
      <c r="J45" s="337"/>
      <c r="K45" s="178">
        <v>0.55200000000000005</v>
      </c>
      <c r="L45" s="176">
        <f t="shared" si="32"/>
        <v>1269066.0689191048</v>
      </c>
      <c r="M45" s="178">
        <v>0.221</v>
      </c>
      <c r="N45" s="176">
        <f t="shared" si="33"/>
        <v>508086.23411435168</v>
      </c>
      <c r="O45" s="178">
        <v>0.22700000000000001</v>
      </c>
      <c r="P45" s="176">
        <f t="shared" si="34"/>
        <v>521880.43051564635</v>
      </c>
      <c r="Q45" s="179" t="s">
        <v>1344</v>
      </c>
      <c r="R45" s="180">
        <v>0.37</v>
      </c>
      <c r="S45" s="176">
        <f t="shared" si="36"/>
        <v>850642.11141316802</v>
      </c>
      <c r="T45" s="180">
        <v>0.18</v>
      </c>
      <c r="U45" s="176">
        <f t="shared" si="37"/>
        <v>413825.89203883847</v>
      </c>
      <c r="V45" s="180">
        <v>0.45</v>
      </c>
      <c r="W45" s="181">
        <f t="shared" si="38"/>
        <v>1034564.7300970962</v>
      </c>
      <c r="X45" s="182">
        <v>0</v>
      </c>
      <c r="Y45" s="181">
        <v>0</v>
      </c>
      <c r="Z45" s="180">
        <v>0</v>
      </c>
      <c r="AA45" s="180" t="s">
        <v>1343</v>
      </c>
      <c r="AB45" s="180">
        <v>8.9999999999999993E-3</v>
      </c>
      <c r="AC45" s="181">
        <f t="shared" si="39"/>
        <v>11421.594620271942</v>
      </c>
      <c r="AD45" s="180" t="s">
        <v>1347</v>
      </c>
      <c r="AE45" s="180">
        <v>3.6999999999999998E-2</v>
      </c>
      <c r="AF45" s="183">
        <f t="shared" si="40"/>
        <v>18799.190662231013</v>
      </c>
    </row>
    <row r="46" spans="1:32" s="225" customFormat="1" ht="12" customHeight="1">
      <c r="A46" s="338"/>
      <c r="B46" s="322"/>
      <c r="C46" s="184">
        <v>2016</v>
      </c>
      <c r="D46" s="185">
        <v>44374306</v>
      </c>
      <c r="E46" s="186">
        <f t="shared" si="6"/>
        <v>4.0280085087393944</v>
      </c>
      <c r="F46" s="186">
        <f t="shared" si="7"/>
        <v>6.7832268468260244</v>
      </c>
      <c r="G46" s="185">
        <f>+'POB 2012 - 2022'!$G$5</f>
        <v>11016438</v>
      </c>
      <c r="H46" s="187">
        <f t="shared" si="35"/>
        <v>0.5938189300899116</v>
      </c>
      <c r="I46" s="186">
        <f t="shared" si="2"/>
        <v>2387745.8406950738</v>
      </c>
      <c r="J46" s="339" t="s">
        <v>1357</v>
      </c>
      <c r="K46" s="188">
        <v>0.6</v>
      </c>
      <c r="L46" s="186">
        <f t="shared" si="32"/>
        <v>1432647.5044170443</v>
      </c>
      <c r="M46" s="188">
        <v>0.25</v>
      </c>
      <c r="N46" s="186">
        <f t="shared" si="33"/>
        <v>596936.46017376846</v>
      </c>
      <c r="O46" s="188">
        <v>0.15</v>
      </c>
      <c r="P46" s="186">
        <f t="shared" si="34"/>
        <v>358161.87610426109</v>
      </c>
      <c r="Q46" s="189" t="s">
        <v>1344</v>
      </c>
      <c r="R46" s="190">
        <v>0.37</v>
      </c>
      <c r="S46" s="186">
        <f t="shared" si="36"/>
        <v>883465.96105717728</v>
      </c>
      <c r="T46" s="190">
        <v>0.18</v>
      </c>
      <c r="U46" s="186">
        <f t="shared" si="37"/>
        <v>429794.25132511329</v>
      </c>
      <c r="V46" s="190">
        <v>0.45</v>
      </c>
      <c r="W46" s="191">
        <f t="shared" si="38"/>
        <v>1074485.6283127833</v>
      </c>
      <c r="X46" s="192">
        <v>0</v>
      </c>
      <c r="Y46" s="191">
        <v>0</v>
      </c>
      <c r="Z46" s="190">
        <v>0</v>
      </c>
      <c r="AA46" s="190" t="s">
        <v>1343</v>
      </c>
      <c r="AB46" s="190">
        <v>8.9999999999999993E-3</v>
      </c>
      <c r="AC46" s="191">
        <f t="shared" si="39"/>
        <v>12893.827539753398</v>
      </c>
      <c r="AD46" s="190" t="s">
        <v>1347</v>
      </c>
      <c r="AE46" s="190">
        <v>3.6999999999999998E-2</v>
      </c>
      <c r="AF46" s="193">
        <f t="shared" si="40"/>
        <v>22086.649026429433</v>
      </c>
    </row>
    <row r="47" spans="1:32" s="225" customFormat="1">
      <c r="A47" s="338"/>
      <c r="B47" s="322"/>
      <c r="C47" s="184">
        <v>2017</v>
      </c>
      <c r="D47" s="185">
        <v>46235900</v>
      </c>
      <c r="E47" s="186">
        <f t="shared" si="6"/>
        <v>4.1349020525295384</v>
      </c>
      <c r="F47" s="186">
        <f t="shared" si="7"/>
        <v>6.8066834609696665</v>
      </c>
      <c r="G47" s="185">
        <f>+'POB 2012 - 2022'!$H$5</f>
        <v>11181861</v>
      </c>
      <c r="H47" s="187">
        <f t="shared" si="35"/>
        <v>0.60747676548197949</v>
      </c>
      <c r="I47" s="186">
        <f t="shared" si="2"/>
        <v>2479343.0746074189</v>
      </c>
      <c r="J47" s="340"/>
      <c r="K47" s="188">
        <v>0.6</v>
      </c>
      <c r="L47" s="186">
        <f t="shared" si="32"/>
        <v>1487605.8447644513</v>
      </c>
      <c r="M47" s="188">
        <v>0.25</v>
      </c>
      <c r="N47" s="186">
        <f t="shared" si="33"/>
        <v>619835.76865185471</v>
      </c>
      <c r="O47" s="188">
        <v>0.15</v>
      </c>
      <c r="P47" s="186">
        <f t="shared" si="34"/>
        <v>371901.46119111282</v>
      </c>
      <c r="Q47" s="189" t="s">
        <v>1344</v>
      </c>
      <c r="R47" s="190">
        <v>0.37</v>
      </c>
      <c r="S47" s="186">
        <f t="shared" si="36"/>
        <v>917356.93760474492</v>
      </c>
      <c r="T47" s="190">
        <v>0.18</v>
      </c>
      <c r="U47" s="186">
        <f t="shared" si="37"/>
        <v>446281.75342933537</v>
      </c>
      <c r="V47" s="190">
        <v>0.45</v>
      </c>
      <c r="W47" s="191">
        <f t="shared" si="38"/>
        <v>1115704.3835733386</v>
      </c>
      <c r="X47" s="192">
        <v>0</v>
      </c>
      <c r="Y47" s="191">
        <v>0</v>
      </c>
      <c r="Z47" s="190">
        <v>0</v>
      </c>
      <c r="AA47" s="190" t="s">
        <v>1346</v>
      </c>
      <c r="AB47" s="190">
        <v>8.9999999999999993E-3</v>
      </c>
      <c r="AC47" s="191">
        <f t="shared" si="39"/>
        <v>13388.452602880061</v>
      </c>
      <c r="AD47" s="190" t="s">
        <v>1347</v>
      </c>
      <c r="AE47" s="190">
        <v>3.6999999999999998E-2</v>
      </c>
      <c r="AF47" s="193">
        <f t="shared" si="40"/>
        <v>22933.923440118622</v>
      </c>
    </row>
    <row r="48" spans="1:32" s="225" customFormat="1">
      <c r="A48" s="338"/>
      <c r="B48" s="322"/>
      <c r="C48" s="184">
        <v>2018</v>
      </c>
      <c r="D48" s="185">
        <v>48188730</v>
      </c>
      <c r="E48" s="186">
        <f t="shared" si="6"/>
        <v>4.2467353958552572</v>
      </c>
      <c r="F48" s="186">
        <f t="shared" si="7"/>
        <v>6.8336053859501016</v>
      </c>
      <c r="G48" s="185">
        <f>+'POB 2012 - 2022'!$I$5</f>
        <v>11347241</v>
      </c>
      <c r="H48" s="187">
        <f t="shared" si="35"/>
        <v>0.62144873108806498</v>
      </c>
      <c r="I48" s="186">
        <f t="shared" si="2"/>
        <v>2573880.9100921699</v>
      </c>
      <c r="J48" s="340"/>
      <c r="K48" s="188">
        <v>0.6</v>
      </c>
      <c r="L48" s="186">
        <f t="shared" si="32"/>
        <v>1544328.5460553018</v>
      </c>
      <c r="M48" s="188">
        <v>0.25</v>
      </c>
      <c r="N48" s="186">
        <f t="shared" si="33"/>
        <v>643470.22752304247</v>
      </c>
      <c r="O48" s="188">
        <v>0.15</v>
      </c>
      <c r="P48" s="186">
        <f t="shared" si="34"/>
        <v>386082.13651382545</v>
      </c>
      <c r="Q48" s="189" t="s">
        <v>1345</v>
      </c>
      <c r="R48" s="190">
        <v>0.37</v>
      </c>
      <c r="S48" s="186">
        <f t="shared" si="36"/>
        <v>952335.9367341029</v>
      </c>
      <c r="T48" s="190">
        <v>0.18</v>
      </c>
      <c r="U48" s="186">
        <f t="shared" si="37"/>
        <v>463298.56381659058</v>
      </c>
      <c r="V48" s="190">
        <v>0.45</v>
      </c>
      <c r="W48" s="191">
        <f t="shared" si="38"/>
        <v>1158246.4095414765</v>
      </c>
      <c r="X48" s="192">
        <v>0</v>
      </c>
      <c r="Y48" s="191">
        <v>0</v>
      </c>
      <c r="Z48" s="190">
        <v>0</v>
      </c>
      <c r="AA48" s="190" t="s">
        <v>1346</v>
      </c>
      <c r="AB48" s="190">
        <v>8.9999999999999993E-3</v>
      </c>
      <c r="AC48" s="191">
        <f t="shared" si="39"/>
        <v>13898.956914497716</v>
      </c>
      <c r="AD48" s="190" t="s">
        <v>1347</v>
      </c>
      <c r="AE48" s="190">
        <v>3.6999999999999998E-2</v>
      </c>
      <c r="AF48" s="193">
        <f t="shared" si="40"/>
        <v>23808.398418352572</v>
      </c>
    </row>
    <row r="49" spans="1:32" s="225" customFormat="1" ht="24">
      <c r="A49" s="338"/>
      <c r="B49" s="322"/>
      <c r="C49" s="184">
        <v>2019</v>
      </c>
      <c r="D49" s="185">
        <v>49256933</v>
      </c>
      <c r="E49" s="186">
        <f t="shared" si="6"/>
        <v>4.2785728481503709</v>
      </c>
      <c r="F49" s="186">
        <f t="shared" si="7"/>
        <v>6.7300453624901575</v>
      </c>
      <c r="G49" s="185">
        <f>+'POB 2012 - 2022'!$J$5</f>
        <v>11512468</v>
      </c>
      <c r="H49" s="187">
        <f t="shared" si="35"/>
        <v>0.63574205190309041</v>
      </c>
      <c r="I49" s="186">
        <f t="shared" si="2"/>
        <v>2671420.4105078634</v>
      </c>
      <c r="J49" s="340"/>
      <c r="K49" s="188">
        <v>0.6</v>
      </c>
      <c r="L49" s="186">
        <f t="shared" si="32"/>
        <v>1602852.2463047181</v>
      </c>
      <c r="M49" s="188">
        <v>0.25</v>
      </c>
      <c r="N49" s="186">
        <f t="shared" si="33"/>
        <v>667855.10262696585</v>
      </c>
      <c r="O49" s="188">
        <v>0.15</v>
      </c>
      <c r="P49" s="186">
        <f t="shared" si="34"/>
        <v>400713.06157617952</v>
      </c>
      <c r="Q49" s="189" t="s">
        <v>1348</v>
      </c>
      <c r="R49" s="190">
        <v>0.37</v>
      </c>
      <c r="S49" s="186">
        <f t="shared" si="36"/>
        <v>988425.55188790942</v>
      </c>
      <c r="T49" s="190">
        <v>0.18</v>
      </c>
      <c r="U49" s="186">
        <f t="shared" si="37"/>
        <v>480855.67389141541</v>
      </c>
      <c r="V49" s="190">
        <v>0.45</v>
      </c>
      <c r="W49" s="191">
        <f t="shared" si="38"/>
        <v>1202139.1847285386</v>
      </c>
      <c r="X49" s="192">
        <v>0</v>
      </c>
      <c r="Y49" s="191">
        <v>0</v>
      </c>
      <c r="Z49" s="190">
        <v>0</v>
      </c>
      <c r="AA49" s="190" t="s">
        <v>1346</v>
      </c>
      <c r="AB49" s="190">
        <v>8.9999999999999993E-3</v>
      </c>
      <c r="AC49" s="191">
        <f t="shared" si="39"/>
        <v>14425.670216742461</v>
      </c>
      <c r="AD49" s="190" t="s">
        <v>1347</v>
      </c>
      <c r="AE49" s="190">
        <v>3.6999999999999998E-2</v>
      </c>
      <c r="AF49" s="193">
        <f t="shared" si="40"/>
        <v>24710.638797197735</v>
      </c>
    </row>
    <row r="50" spans="1:32" s="225" customFormat="1" ht="24">
      <c r="A50" s="338"/>
      <c r="B50" s="322"/>
      <c r="C50" s="184">
        <v>2020</v>
      </c>
      <c r="D50" s="185">
        <v>44952919</v>
      </c>
      <c r="E50" s="186">
        <f t="shared" si="6"/>
        <v>3.8495637644182277</v>
      </c>
      <c r="F50" s="186">
        <f t="shared" si="7"/>
        <v>5.9190900164725972</v>
      </c>
      <c r="G50" s="185">
        <f>+'POB 2012 - 2022'!$K$5</f>
        <v>11677406</v>
      </c>
      <c r="H50" s="187">
        <f t="shared" si="35"/>
        <v>0.65036411909686143</v>
      </c>
      <c r="I50" s="186">
        <f t="shared" si="2"/>
        <v>2772016.5412821374</v>
      </c>
      <c r="J50" s="340"/>
      <c r="K50" s="188">
        <v>0.6</v>
      </c>
      <c r="L50" s="186">
        <f t="shared" si="32"/>
        <v>1663209.9247692823</v>
      </c>
      <c r="M50" s="188">
        <v>0.25</v>
      </c>
      <c r="N50" s="186">
        <f t="shared" si="33"/>
        <v>693004.13532053435</v>
      </c>
      <c r="O50" s="188">
        <v>0.15</v>
      </c>
      <c r="P50" s="186">
        <f t="shared" si="34"/>
        <v>415802.48119232059</v>
      </c>
      <c r="Q50" s="189" t="s">
        <v>1350</v>
      </c>
      <c r="R50" s="190">
        <v>0.37</v>
      </c>
      <c r="S50" s="186">
        <f t="shared" si="36"/>
        <v>1025646.1202743908</v>
      </c>
      <c r="T50" s="190">
        <v>0.18</v>
      </c>
      <c r="U50" s="186">
        <f t="shared" si="37"/>
        <v>498962.97743078473</v>
      </c>
      <c r="V50" s="190">
        <v>0.45</v>
      </c>
      <c r="W50" s="191">
        <f t="shared" si="38"/>
        <v>1247407.4435769618</v>
      </c>
      <c r="X50" s="192">
        <v>0</v>
      </c>
      <c r="Y50" s="191">
        <v>0</v>
      </c>
      <c r="Z50" s="190">
        <v>0</v>
      </c>
      <c r="AA50" s="190" t="s">
        <v>1346</v>
      </c>
      <c r="AB50" s="190">
        <v>8.9999999999999993E-3</v>
      </c>
      <c r="AC50" s="191">
        <f t="shared" si="39"/>
        <v>14968.88932292354</v>
      </c>
      <c r="AD50" s="190" t="s">
        <v>1347</v>
      </c>
      <c r="AE50" s="190">
        <v>3.6999999999999998E-2</v>
      </c>
      <c r="AF50" s="193">
        <f t="shared" si="40"/>
        <v>25641.153006859771</v>
      </c>
    </row>
    <row r="51" spans="1:32" s="225" customFormat="1" ht="24">
      <c r="A51" s="338"/>
      <c r="B51" s="322"/>
      <c r="C51" s="184">
        <v>2021</v>
      </c>
      <c r="D51" s="185">
        <v>47700159</v>
      </c>
      <c r="E51" s="186">
        <f t="shared" si="6"/>
        <v>4.0280645383300309</v>
      </c>
      <c r="F51" s="186">
        <f t="shared" si="7"/>
        <v>6.0543038536171849</v>
      </c>
      <c r="G51" s="185">
        <f>+'POB 2012 - 2022'!$L$5</f>
        <v>11841955</v>
      </c>
      <c r="H51" s="187">
        <f t="shared" si="35"/>
        <v>0.66532249383608921</v>
      </c>
      <c r="I51" s="186">
        <f t="shared" si="2"/>
        <v>2875732.4468605826</v>
      </c>
      <c r="J51" s="340"/>
      <c r="K51" s="188">
        <v>0.6</v>
      </c>
      <c r="L51" s="186">
        <f t="shared" si="32"/>
        <v>1725439.4681163495</v>
      </c>
      <c r="M51" s="188">
        <v>0.25</v>
      </c>
      <c r="N51" s="186">
        <f t="shared" si="33"/>
        <v>718933.11171514564</v>
      </c>
      <c r="O51" s="188">
        <v>0.15</v>
      </c>
      <c r="P51" s="186">
        <f t="shared" si="34"/>
        <v>431359.86702908739</v>
      </c>
      <c r="Q51" s="189" t="s">
        <v>1349</v>
      </c>
      <c r="R51" s="190">
        <v>0.37</v>
      </c>
      <c r="S51" s="186">
        <f t="shared" si="36"/>
        <v>1064021.0053384155</v>
      </c>
      <c r="T51" s="190">
        <v>0.18</v>
      </c>
      <c r="U51" s="186">
        <f t="shared" si="37"/>
        <v>517631.84043490485</v>
      </c>
      <c r="V51" s="190">
        <v>0.45</v>
      </c>
      <c r="W51" s="191">
        <f t="shared" si="38"/>
        <v>1294079.6010872622</v>
      </c>
      <c r="X51" s="192">
        <v>0</v>
      </c>
      <c r="Y51" s="191">
        <v>0</v>
      </c>
      <c r="Z51" s="190">
        <v>0</v>
      </c>
      <c r="AA51" s="190" t="s">
        <v>1346</v>
      </c>
      <c r="AB51" s="190">
        <v>8.9999999999999993E-3</v>
      </c>
      <c r="AC51" s="191">
        <f t="shared" si="39"/>
        <v>15528.955213047144</v>
      </c>
      <c r="AD51" s="190" t="s">
        <v>1347</v>
      </c>
      <c r="AE51" s="190">
        <v>3.6999999999999998E-2</v>
      </c>
      <c r="AF51" s="193">
        <f t="shared" si="40"/>
        <v>26600.525133460389</v>
      </c>
    </row>
    <row r="52" spans="1:32" s="225" customFormat="1" ht="36">
      <c r="A52" s="338"/>
      <c r="B52" s="322"/>
      <c r="C52" s="184">
        <v>2022</v>
      </c>
      <c r="D52" s="185">
        <v>49420074</v>
      </c>
      <c r="E52" s="186">
        <f t="shared" si="6"/>
        <v>4.1162707309351445</v>
      </c>
      <c r="F52" s="186">
        <f t="shared" si="7"/>
        <v>5.9656097549784706</v>
      </c>
      <c r="G52" s="185">
        <f>+'POB 2012 - 2022'!$M$5</f>
        <v>12006031</v>
      </c>
      <c r="H52" s="187">
        <v>0.69</v>
      </c>
      <c r="I52" s="186">
        <f t="shared" si="2"/>
        <v>3023718.90735</v>
      </c>
      <c r="J52" s="340"/>
      <c r="K52" s="188">
        <v>0.6</v>
      </c>
      <c r="L52" s="186">
        <f t="shared" si="32"/>
        <v>1814231.3444099999</v>
      </c>
      <c r="M52" s="188">
        <v>0.25</v>
      </c>
      <c r="N52" s="186">
        <f t="shared" si="33"/>
        <v>755929.7268375</v>
      </c>
      <c r="O52" s="188">
        <v>0.15</v>
      </c>
      <c r="P52" s="186">
        <f t="shared" si="34"/>
        <v>453557.83610249998</v>
      </c>
      <c r="Q52" s="189" t="s">
        <v>1351</v>
      </c>
      <c r="R52" s="190">
        <v>0.37909999999999999</v>
      </c>
      <c r="S52" s="186">
        <f>+R52*I52</f>
        <v>1146291.837776385</v>
      </c>
      <c r="T52" s="190">
        <v>0.1439</v>
      </c>
      <c r="U52" s="186">
        <f>+T52*I52</f>
        <v>435113.15076766501</v>
      </c>
      <c r="V52" s="190">
        <v>0.47699999999999998</v>
      </c>
      <c r="W52" s="191">
        <f>+V52*I52</f>
        <v>1442313.9188059499</v>
      </c>
      <c r="X52" s="192">
        <v>0</v>
      </c>
      <c r="Y52" s="191">
        <v>0</v>
      </c>
      <c r="Z52" s="190">
        <v>0</v>
      </c>
      <c r="AA52" s="190" t="s">
        <v>1346</v>
      </c>
      <c r="AB52" s="190">
        <v>2E-3</v>
      </c>
      <c r="AC52" s="191">
        <f t="shared" si="39"/>
        <v>3628.46268882</v>
      </c>
      <c r="AD52" s="190" t="s">
        <v>1347</v>
      </c>
      <c r="AE52" s="190">
        <v>5.5E-2</v>
      </c>
      <c r="AF52" s="193">
        <f t="shared" si="40"/>
        <v>41576.134976062502</v>
      </c>
    </row>
    <row r="53" spans="1:32" s="225" customFormat="1" ht="36">
      <c r="A53" s="338"/>
      <c r="B53" s="322"/>
      <c r="C53" s="184">
        <v>2023</v>
      </c>
      <c r="D53" s="185">
        <v>50943184</v>
      </c>
      <c r="E53" s="186">
        <f t="shared" si="6"/>
        <v>4.1859273777887465</v>
      </c>
      <c r="F53" s="186">
        <f t="shared" si="7"/>
        <v>5.9301675631330797</v>
      </c>
      <c r="G53" s="185">
        <f>+G52*1.01366613</f>
        <v>12170106.980430031</v>
      </c>
      <c r="H53" s="187">
        <f t="shared" si="35"/>
        <v>0.70586999999999989</v>
      </c>
      <c r="I53" s="186">
        <f>+((G53*H53)*365)/1000</f>
        <v>3135537.3962107929</v>
      </c>
      <c r="J53" s="340"/>
      <c r="K53" s="188">
        <v>0.6</v>
      </c>
      <c r="L53" s="186">
        <f t="shared" si="32"/>
        <v>1881322.4377264758</v>
      </c>
      <c r="M53" s="188">
        <v>0.25</v>
      </c>
      <c r="N53" s="186">
        <f t="shared" si="33"/>
        <v>783884.34905269824</v>
      </c>
      <c r="O53" s="188">
        <v>0.15</v>
      </c>
      <c r="P53" s="186">
        <f t="shared" si="34"/>
        <v>470330.60943161894</v>
      </c>
      <c r="Q53" s="189" t="s">
        <v>1351</v>
      </c>
      <c r="R53" s="190">
        <v>0.379</v>
      </c>
      <c r="S53" s="186">
        <f>+R53*I53</f>
        <v>1188368.6731638906</v>
      </c>
      <c r="T53" s="190">
        <v>0.14399999999999999</v>
      </c>
      <c r="U53" s="186">
        <f>+T53*I53</f>
        <v>451517.38505435415</v>
      </c>
      <c r="V53" s="190">
        <v>0.47699999999999998</v>
      </c>
      <c r="W53" s="191">
        <f>+V53*I53</f>
        <v>1495651.3379925482</v>
      </c>
      <c r="X53" s="192">
        <v>0</v>
      </c>
      <c r="Y53" s="191">
        <v>0</v>
      </c>
      <c r="Z53" s="190">
        <v>0</v>
      </c>
      <c r="AA53" s="190" t="s">
        <v>1346</v>
      </c>
      <c r="AB53" s="190">
        <v>2E-3</v>
      </c>
      <c r="AC53" s="191">
        <f t="shared" ref="AC53:AC55" si="41">+AB53*L53</f>
        <v>3762.6448754529515</v>
      </c>
      <c r="AD53" s="190" t="s">
        <v>1347</v>
      </c>
      <c r="AE53" s="190">
        <v>5.5E-2</v>
      </c>
      <c r="AF53" s="193">
        <f t="shared" ref="AF53:AF55" si="42">+AE53*N53</f>
        <v>43113.639197898403</v>
      </c>
    </row>
    <row r="54" spans="1:32" s="225" customFormat="1" ht="36">
      <c r="A54" s="342" t="s">
        <v>475</v>
      </c>
      <c r="B54" s="322" t="s">
        <v>477</v>
      </c>
      <c r="C54" s="184">
        <v>2024</v>
      </c>
      <c r="D54" s="185">
        <v>51314663</v>
      </c>
      <c r="E54" s="186">
        <f t="shared" si="6"/>
        <v>4.5360546893646214</v>
      </c>
      <c r="F54" s="186">
        <f t="shared" si="7"/>
        <v>6.2817105913233071</v>
      </c>
      <c r="G54" s="185">
        <v>11312620</v>
      </c>
      <c r="H54" s="187">
        <f t="shared" si="35"/>
        <v>0.72210500999999983</v>
      </c>
      <c r="I54" s="186">
        <f>+((G54*H54)*365)/1000</f>
        <v>2981648.3460525624</v>
      </c>
      <c r="J54" s="340"/>
      <c r="K54" s="188">
        <v>0.65300000000000002</v>
      </c>
      <c r="L54" s="186">
        <f t="shared" si="32"/>
        <v>1947016.3699723233</v>
      </c>
      <c r="M54" s="188">
        <v>0.20200000000000001</v>
      </c>
      <c r="N54" s="186">
        <f t="shared" si="33"/>
        <v>602292.96590261767</v>
      </c>
      <c r="O54" s="188">
        <v>0.14499999999999999</v>
      </c>
      <c r="P54" s="186">
        <f t="shared" si="34"/>
        <v>432339.0101776215</v>
      </c>
      <c r="Q54" s="189" t="s">
        <v>1351</v>
      </c>
      <c r="R54" s="190">
        <v>0.379</v>
      </c>
      <c r="S54" s="186">
        <f>+R54*I54</f>
        <v>1130044.7231539211</v>
      </c>
      <c r="T54" s="190">
        <v>0.14399999999999999</v>
      </c>
      <c r="U54" s="186">
        <f>+T54*I54</f>
        <v>429357.36183156894</v>
      </c>
      <c r="V54" s="190">
        <v>0.47699999999999998</v>
      </c>
      <c r="W54" s="191">
        <f>+V54*I54</f>
        <v>1422246.2610670722</v>
      </c>
      <c r="X54" s="192">
        <v>0</v>
      </c>
      <c r="Y54" s="191">
        <v>0</v>
      </c>
      <c r="Z54" s="190">
        <v>0</v>
      </c>
      <c r="AA54" s="190" t="s">
        <v>1361</v>
      </c>
      <c r="AB54" s="190">
        <v>2E-3</v>
      </c>
      <c r="AC54" s="191">
        <f t="shared" si="41"/>
        <v>3894.0327399446469</v>
      </c>
      <c r="AD54" s="226" t="s">
        <v>1362</v>
      </c>
      <c r="AE54" s="190">
        <v>5.5E-2</v>
      </c>
      <c r="AF54" s="193">
        <f t="shared" si="42"/>
        <v>33126.113124643969</v>
      </c>
    </row>
    <row r="55" spans="1:32" s="225" customFormat="1" ht="36">
      <c r="A55" s="342"/>
      <c r="B55" s="322"/>
      <c r="C55" s="184">
        <v>2025</v>
      </c>
      <c r="D55" s="185">
        <f>+D54*1.00099276</f>
        <v>51365606.144839875</v>
      </c>
      <c r="E55" s="186">
        <f t="shared" si="6"/>
        <v>4.4796348688023224</v>
      </c>
      <c r="F55" s="186">
        <f t="shared" si="7"/>
        <v>6.0641037725929783</v>
      </c>
      <c r="G55" s="185">
        <f>+G54*1.0136</f>
        <v>11466471.632000001</v>
      </c>
      <c r="H55" s="187">
        <f t="shared" si="35"/>
        <v>0.73871342522999972</v>
      </c>
      <c r="I55" s="186">
        <f t="shared" ref="I55:I80" si="43">+((G55*H55)*365)/1000</f>
        <v>3091709.335120731</v>
      </c>
      <c r="J55" s="341"/>
      <c r="K55" s="188">
        <v>0.65300000000000002</v>
      </c>
      <c r="L55" s="186">
        <f t="shared" si="32"/>
        <v>2018886.1958338374</v>
      </c>
      <c r="M55" s="188">
        <v>0.20200000000000001</v>
      </c>
      <c r="N55" s="186">
        <f t="shared" si="33"/>
        <v>624525.28569438774</v>
      </c>
      <c r="O55" s="188">
        <v>0.14499999999999999</v>
      </c>
      <c r="P55" s="186">
        <f t="shared" si="34"/>
        <v>448297.85359250597</v>
      </c>
      <c r="Q55" s="189" t="s">
        <v>1351</v>
      </c>
      <c r="R55" s="190">
        <v>0.379</v>
      </c>
      <c r="S55" s="186">
        <f t="shared" ref="S55:S80" si="44">+R55*I55</f>
        <v>1171757.838010757</v>
      </c>
      <c r="T55" s="190">
        <v>0.14399999999999999</v>
      </c>
      <c r="U55" s="186">
        <f t="shared" ref="U55:U80" si="45">+T55*I55</f>
        <v>445206.14425738523</v>
      </c>
      <c r="V55" s="190">
        <v>0.47699999999999998</v>
      </c>
      <c r="W55" s="191">
        <f t="shared" ref="W55:W80" si="46">+V55*I55</f>
        <v>1474745.3528525888</v>
      </c>
      <c r="X55" s="192">
        <v>0</v>
      </c>
      <c r="Y55" s="191">
        <v>0</v>
      </c>
      <c r="Z55" s="190">
        <v>0</v>
      </c>
      <c r="AA55" s="190" t="s">
        <v>1361</v>
      </c>
      <c r="AB55" s="190">
        <v>2E-3</v>
      </c>
      <c r="AC55" s="191">
        <f t="shared" si="41"/>
        <v>4037.772391667675</v>
      </c>
      <c r="AD55" s="226" t="s">
        <v>1362</v>
      </c>
      <c r="AE55" s="190">
        <v>5.5E-2</v>
      </c>
      <c r="AF55" s="193">
        <f t="shared" si="42"/>
        <v>34348.890713191329</v>
      </c>
    </row>
    <row r="56" spans="1:32" s="238" customFormat="1" ht="36">
      <c r="A56" s="342"/>
      <c r="B56" s="322"/>
      <c r="C56" s="227">
        <v>2026</v>
      </c>
      <c r="D56" s="228">
        <f t="shared" ref="D56:D80" si="47">+D55*1.00099276</f>
        <v>51416599.863996223</v>
      </c>
      <c r="E56" s="229">
        <f t="shared" si="6"/>
        <v>4.4239168025993232</v>
      </c>
      <c r="F56" s="229">
        <f t="shared" si="7"/>
        <v>5.854035143798261</v>
      </c>
      <c r="G56" s="228">
        <f t="shared" ref="G56:G80" si="48">+G55*1.0136</f>
        <v>11622415.646195201</v>
      </c>
      <c r="H56" s="230">
        <f t="shared" si="35"/>
        <v>0.75570383401028962</v>
      </c>
      <c r="I56" s="229">
        <f t="shared" si="43"/>
        <v>3205832.9834661749</v>
      </c>
      <c r="J56" s="343" t="s">
        <v>1358</v>
      </c>
      <c r="K56" s="231">
        <v>0.63</v>
      </c>
      <c r="L56" s="229">
        <f t="shared" si="32"/>
        <v>2019674.7795836902</v>
      </c>
      <c r="M56" s="231">
        <v>0.22</v>
      </c>
      <c r="N56" s="229">
        <f t="shared" si="33"/>
        <v>705283.25636255846</v>
      </c>
      <c r="O56" s="231">
        <v>0.15</v>
      </c>
      <c r="P56" s="229">
        <f t="shared" si="34"/>
        <v>480874.94751992624</v>
      </c>
      <c r="Q56" s="232" t="s">
        <v>1351</v>
      </c>
      <c r="R56" s="233">
        <v>0.379</v>
      </c>
      <c r="S56" s="229">
        <f t="shared" si="44"/>
        <v>1215010.7007336803</v>
      </c>
      <c r="T56" s="233">
        <v>0.14399999999999999</v>
      </c>
      <c r="U56" s="229">
        <f t="shared" si="45"/>
        <v>461639.94961912913</v>
      </c>
      <c r="V56" s="233">
        <v>0.47699999999999998</v>
      </c>
      <c r="W56" s="234">
        <f t="shared" si="46"/>
        <v>1529182.3331133653</v>
      </c>
      <c r="X56" s="235">
        <v>0</v>
      </c>
      <c r="Y56" s="234">
        <v>0</v>
      </c>
      <c r="Z56" s="233">
        <v>0</v>
      </c>
      <c r="AA56" s="233" t="s">
        <v>1361</v>
      </c>
      <c r="AB56" s="233">
        <v>2E-3</v>
      </c>
      <c r="AC56" s="234">
        <f t="shared" ref="AC56:AC80" si="49">+AB56*L56</f>
        <v>4039.3495591673804</v>
      </c>
      <c r="AD56" s="236" t="s">
        <v>1362</v>
      </c>
      <c r="AE56" s="233">
        <v>5.5E-2</v>
      </c>
      <c r="AF56" s="237">
        <f t="shared" ref="AF56:AF80" si="50">+AE56*N56</f>
        <v>38790.579099940718</v>
      </c>
    </row>
    <row r="57" spans="1:32" s="238" customFormat="1" ht="36">
      <c r="A57" s="342"/>
      <c r="B57" s="322"/>
      <c r="C57" s="227">
        <v>2027</v>
      </c>
      <c r="D57" s="228">
        <f t="shared" si="47"/>
        <v>51467644.2076772</v>
      </c>
      <c r="E57" s="229">
        <f t="shared" si="6"/>
        <v>4.3688917622773005</v>
      </c>
      <c r="F57" s="229">
        <f t="shared" si="7"/>
        <v>5.6512435720029872</v>
      </c>
      <c r="G57" s="228">
        <f t="shared" si="48"/>
        <v>11780480.498983456</v>
      </c>
      <c r="H57" s="230">
        <f t="shared" si="35"/>
        <v>0.77308502219252617</v>
      </c>
      <c r="I57" s="229">
        <f t="shared" si="43"/>
        <v>3324169.2552182656</v>
      </c>
      <c r="J57" s="343"/>
      <c r="K57" s="231">
        <v>0.63</v>
      </c>
      <c r="L57" s="229">
        <f t="shared" si="32"/>
        <v>2094226.6307875074</v>
      </c>
      <c r="M57" s="231">
        <v>0.22</v>
      </c>
      <c r="N57" s="229">
        <f t="shared" si="33"/>
        <v>731317.23614801839</v>
      </c>
      <c r="O57" s="231">
        <v>0.15</v>
      </c>
      <c r="P57" s="229">
        <f t="shared" si="34"/>
        <v>498625.38828273979</v>
      </c>
      <c r="Q57" s="232" t="s">
        <v>1351</v>
      </c>
      <c r="R57" s="233">
        <v>0.379</v>
      </c>
      <c r="S57" s="229">
        <f t="shared" si="44"/>
        <v>1259860.1477277228</v>
      </c>
      <c r="T57" s="233">
        <v>0.14399999999999999</v>
      </c>
      <c r="U57" s="229">
        <f t="shared" si="45"/>
        <v>478680.3727514302</v>
      </c>
      <c r="V57" s="233">
        <v>0.47699999999999998</v>
      </c>
      <c r="W57" s="234">
        <f t="shared" si="46"/>
        <v>1585628.7347391127</v>
      </c>
      <c r="X57" s="235">
        <v>0</v>
      </c>
      <c r="Y57" s="234">
        <v>0</v>
      </c>
      <c r="Z57" s="233">
        <v>0</v>
      </c>
      <c r="AA57" s="233" t="s">
        <v>1361</v>
      </c>
      <c r="AB57" s="233">
        <v>2E-3</v>
      </c>
      <c r="AC57" s="234">
        <f t="shared" si="49"/>
        <v>4188.4532615750149</v>
      </c>
      <c r="AD57" s="236" t="s">
        <v>1362</v>
      </c>
      <c r="AE57" s="233">
        <v>5.5E-2</v>
      </c>
      <c r="AF57" s="237">
        <f t="shared" si="50"/>
        <v>40222.447988141015</v>
      </c>
    </row>
    <row r="58" spans="1:32" s="238" customFormat="1" ht="36">
      <c r="A58" s="342"/>
      <c r="B58" s="322"/>
      <c r="C58" s="227">
        <v>2028</v>
      </c>
      <c r="D58" s="228">
        <f t="shared" si="47"/>
        <v>51518739.226140812</v>
      </c>
      <c r="E58" s="229">
        <f t="shared" si="6"/>
        <v>4.3145511279234592</v>
      </c>
      <c r="F58" s="229">
        <f t="shared" si="7"/>
        <v>5.4554769702635832</v>
      </c>
      <c r="G58" s="228">
        <f t="shared" si="48"/>
        <v>11940695.033769632</v>
      </c>
      <c r="H58" s="230">
        <f t="shared" si="35"/>
        <v>0.79086597770295419</v>
      </c>
      <c r="I58" s="229">
        <f t="shared" si="43"/>
        <v>3446873.6501022857</v>
      </c>
      <c r="J58" s="343"/>
      <c r="K58" s="231">
        <v>0.63</v>
      </c>
      <c r="L58" s="229">
        <f t="shared" ref="L58:L65" si="51">+K58*I58</f>
        <v>2171530.3995644399</v>
      </c>
      <c r="M58" s="231">
        <v>0.22</v>
      </c>
      <c r="N58" s="229">
        <f t="shared" ref="N58:N65" si="52">+M58*I58</f>
        <v>758312.20302250283</v>
      </c>
      <c r="O58" s="231">
        <v>0.15</v>
      </c>
      <c r="P58" s="229">
        <f t="shared" ref="P58:P65" si="53">+O58*I58</f>
        <v>517031.04751534283</v>
      </c>
      <c r="Q58" s="232" t="s">
        <v>1351</v>
      </c>
      <c r="R58" s="233">
        <v>0.379</v>
      </c>
      <c r="S58" s="229">
        <f t="shared" si="44"/>
        <v>1306365.1133887663</v>
      </c>
      <c r="T58" s="233">
        <v>0.14399999999999999</v>
      </c>
      <c r="U58" s="229">
        <f t="shared" si="45"/>
        <v>496349.80561472912</v>
      </c>
      <c r="V58" s="233">
        <v>0.47699999999999998</v>
      </c>
      <c r="W58" s="234">
        <f t="shared" si="46"/>
        <v>1644158.7310987902</v>
      </c>
      <c r="X58" s="235">
        <v>0</v>
      </c>
      <c r="Y58" s="234">
        <v>0</v>
      </c>
      <c r="Z58" s="233">
        <v>0</v>
      </c>
      <c r="AA58" s="233" t="s">
        <v>1361</v>
      </c>
      <c r="AB58" s="233">
        <v>2E-3</v>
      </c>
      <c r="AC58" s="234">
        <f t="shared" si="49"/>
        <v>4343.0607991288798</v>
      </c>
      <c r="AD58" s="236" t="s">
        <v>1362</v>
      </c>
      <c r="AE58" s="233">
        <v>5.5E-2</v>
      </c>
      <c r="AF58" s="237">
        <f t="shared" si="50"/>
        <v>41707.171166237655</v>
      </c>
    </row>
    <row r="59" spans="1:32" s="238" customFormat="1" ht="36">
      <c r="A59" s="342"/>
      <c r="B59" s="322"/>
      <c r="C59" s="227">
        <v>2029</v>
      </c>
      <c r="D59" s="228">
        <f t="shared" si="47"/>
        <v>51569884.96969495</v>
      </c>
      <c r="E59" s="229">
        <f t="shared" si="6"/>
        <v>4.2608863868401885</v>
      </c>
      <c r="F59" s="229">
        <f t="shared" si="7"/>
        <v>5.2664919842638458</v>
      </c>
      <c r="G59" s="228">
        <f t="shared" si="48"/>
        <v>12103088.4862289</v>
      </c>
      <c r="H59" s="230">
        <f t="shared" si="35"/>
        <v>0.80905589519012211</v>
      </c>
      <c r="I59" s="229">
        <f t="shared" si="43"/>
        <v>3574107.4077737816</v>
      </c>
      <c r="J59" s="343"/>
      <c r="K59" s="231">
        <v>0.63</v>
      </c>
      <c r="L59" s="229">
        <f t="shared" si="51"/>
        <v>2251687.6668974822</v>
      </c>
      <c r="M59" s="231">
        <v>0.22</v>
      </c>
      <c r="N59" s="229">
        <f t="shared" si="52"/>
        <v>786303.62971023191</v>
      </c>
      <c r="O59" s="231">
        <v>0.15</v>
      </c>
      <c r="P59" s="229">
        <f t="shared" si="53"/>
        <v>536116.11116606719</v>
      </c>
      <c r="Q59" s="232" t="s">
        <v>1351</v>
      </c>
      <c r="R59" s="233">
        <v>0.379</v>
      </c>
      <c r="S59" s="229">
        <f t="shared" si="44"/>
        <v>1354586.7075462632</v>
      </c>
      <c r="T59" s="233">
        <v>0.14399999999999999</v>
      </c>
      <c r="U59" s="229">
        <f t="shared" si="45"/>
        <v>514671.46671942453</v>
      </c>
      <c r="V59" s="233">
        <v>0.47699999999999998</v>
      </c>
      <c r="W59" s="234">
        <f t="shared" si="46"/>
        <v>1704849.2335080937</v>
      </c>
      <c r="X59" s="235">
        <v>0</v>
      </c>
      <c r="Y59" s="234">
        <v>0</v>
      </c>
      <c r="Z59" s="233">
        <v>0</v>
      </c>
      <c r="AA59" s="233" t="s">
        <v>1361</v>
      </c>
      <c r="AB59" s="233">
        <v>2E-3</v>
      </c>
      <c r="AC59" s="234">
        <f t="shared" si="49"/>
        <v>4503.3753337949647</v>
      </c>
      <c r="AD59" s="236" t="s">
        <v>1362</v>
      </c>
      <c r="AE59" s="233">
        <v>5.5E-2</v>
      </c>
      <c r="AF59" s="237">
        <f t="shared" si="50"/>
        <v>43246.699634062752</v>
      </c>
    </row>
    <row r="60" spans="1:32" s="238" customFormat="1" ht="36">
      <c r="A60" s="342"/>
      <c r="B60" s="322"/>
      <c r="C60" s="227">
        <v>2030</v>
      </c>
      <c r="D60" s="228">
        <f t="shared" si="47"/>
        <v>51621081.488697462</v>
      </c>
      <c r="E60" s="229">
        <f t="shared" si="6"/>
        <v>4.2078891322115108</v>
      </c>
      <c r="F60" s="229">
        <f t="shared" si="7"/>
        <v>5.0840536898051054</v>
      </c>
      <c r="G60" s="228">
        <f t="shared" si="48"/>
        <v>12267690.489641614</v>
      </c>
      <c r="H60" s="230">
        <f t="shared" si="35"/>
        <v>0.82766418077949488</v>
      </c>
      <c r="I60" s="229">
        <f t="shared" si="43"/>
        <v>3706037.7196954535</v>
      </c>
      <c r="J60" s="343"/>
      <c r="K60" s="231">
        <v>0.63</v>
      </c>
      <c r="L60" s="229">
        <f t="shared" si="51"/>
        <v>2334803.7634081356</v>
      </c>
      <c r="M60" s="231">
        <v>0.22</v>
      </c>
      <c r="N60" s="229">
        <f t="shared" si="52"/>
        <v>815328.29833299981</v>
      </c>
      <c r="O60" s="231">
        <v>0.15</v>
      </c>
      <c r="P60" s="229">
        <f t="shared" si="53"/>
        <v>555905.65795431798</v>
      </c>
      <c r="Q60" s="232" t="s">
        <v>1351</v>
      </c>
      <c r="R60" s="233">
        <v>0.379</v>
      </c>
      <c r="S60" s="229">
        <f t="shared" si="44"/>
        <v>1404588.2957645769</v>
      </c>
      <c r="T60" s="233">
        <v>0.14399999999999999</v>
      </c>
      <c r="U60" s="229">
        <f t="shared" si="45"/>
        <v>533669.43163614522</v>
      </c>
      <c r="V60" s="233">
        <v>0.47699999999999998</v>
      </c>
      <c r="W60" s="234">
        <f t="shared" si="46"/>
        <v>1767779.9922947313</v>
      </c>
      <c r="X60" s="235">
        <v>0</v>
      </c>
      <c r="Y60" s="234">
        <v>0</v>
      </c>
      <c r="Z60" s="233">
        <v>0</v>
      </c>
      <c r="AA60" s="233" t="s">
        <v>1361</v>
      </c>
      <c r="AB60" s="233">
        <v>2E-3</v>
      </c>
      <c r="AC60" s="234">
        <f t="shared" si="49"/>
        <v>4669.6075268162713</v>
      </c>
      <c r="AD60" s="236" t="s">
        <v>1362</v>
      </c>
      <c r="AE60" s="233">
        <v>5.5E-2</v>
      </c>
      <c r="AF60" s="237">
        <f t="shared" si="50"/>
        <v>44843.056408314987</v>
      </c>
    </row>
    <row r="61" spans="1:32" s="238" customFormat="1" ht="36">
      <c r="A61" s="342"/>
      <c r="B61" s="322"/>
      <c r="C61" s="227">
        <v>2031</v>
      </c>
      <c r="D61" s="228">
        <f t="shared" si="47"/>
        <v>51672328.833556175</v>
      </c>
      <c r="E61" s="229">
        <f t="shared" si="6"/>
        <v>4.155551061786114</v>
      </c>
      <c r="F61" s="229">
        <f t="shared" si="7"/>
        <v>4.9079353007757227</v>
      </c>
      <c r="G61" s="228">
        <f t="shared" si="48"/>
        <v>12434531.080300741</v>
      </c>
      <c r="H61" s="230">
        <f t="shared" si="35"/>
        <v>0.84670045693742324</v>
      </c>
      <c r="I61" s="229">
        <f t="shared" si="43"/>
        <v>3842837.9488350283</v>
      </c>
      <c r="J61" s="343"/>
      <c r="K61" s="231">
        <v>0.63</v>
      </c>
      <c r="L61" s="229">
        <f t="shared" si="51"/>
        <v>2420987.9077660679</v>
      </c>
      <c r="M61" s="231">
        <v>0.22</v>
      </c>
      <c r="N61" s="229">
        <f t="shared" si="52"/>
        <v>845424.34874370624</v>
      </c>
      <c r="O61" s="231">
        <v>0.15</v>
      </c>
      <c r="P61" s="229">
        <f t="shared" si="53"/>
        <v>576425.6923252542</v>
      </c>
      <c r="Q61" s="232" t="s">
        <v>1351</v>
      </c>
      <c r="R61" s="233">
        <v>0.379</v>
      </c>
      <c r="S61" s="229">
        <f t="shared" si="44"/>
        <v>1456435.5826084758</v>
      </c>
      <c r="T61" s="233">
        <v>0.14399999999999999</v>
      </c>
      <c r="U61" s="229">
        <f t="shared" si="45"/>
        <v>553368.66463224404</v>
      </c>
      <c r="V61" s="233">
        <v>0.47699999999999998</v>
      </c>
      <c r="W61" s="234">
        <f t="shared" si="46"/>
        <v>1833033.7015943085</v>
      </c>
      <c r="X61" s="235">
        <v>0</v>
      </c>
      <c r="Y61" s="234">
        <v>0</v>
      </c>
      <c r="Z61" s="233">
        <v>0</v>
      </c>
      <c r="AA61" s="233" t="s">
        <v>1361</v>
      </c>
      <c r="AB61" s="233">
        <v>2E-3</v>
      </c>
      <c r="AC61" s="234">
        <f t="shared" si="49"/>
        <v>4841.975815532136</v>
      </c>
      <c r="AD61" s="236" t="s">
        <v>1362</v>
      </c>
      <c r="AE61" s="233">
        <v>5.5E-2</v>
      </c>
      <c r="AF61" s="237">
        <f t="shared" si="50"/>
        <v>46498.339180903844</v>
      </c>
    </row>
    <row r="62" spans="1:32" s="238" customFormat="1" ht="36">
      <c r="A62" s="342"/>
      <c r="B62" s="322"/>
      <c r="C62" s="227">
        <v>2032</v>
      </c>
      <c r="D62" s="228">
        <f t="shared" si="47"/>
        <v>51723627.05472897</v>
      </c>
      <c r="E62" s="229">
        <f t="shared" si="6"/>
        <v>4.1038639765767675</v>
      </c>
      <c r="F62" s="229">
        <f t="shared" si="7"/>
        <v>4.7379178872369208</v>
      </c>
      <c r="G62" s="228">
        <f t="shared" si="48"/>
        <v>12603640.702992832</v>
      </c>
      <c r="H62" s="230">
        <f t="shared" si="35"/>
        <v>0.86617456744698385</v>
      </c>
      <c r="I62" s="229">
        <f t="shared" si="43"/>
        <v>3984687.8574727853</v>
      </c>
      <c r="J62" s="343"/>
      <c r="K62" s="231">
        <v>0.63</v>
      </c>
      <c r="L62" s="229">
        <f t="shared" si="51"/>
        <v>2510353.3502078545</v>
      </c>
      <c r="M62" s="231">
        <v>0.22</v>
      </c>
      <c r="N62" s="229">
        <f t="shared" si="52"/>
        <v>876631.3286440128</v>
      </c>
      <c r="O62" s="231">
        <v>0.15</v>
      </c>
      <c r="P62" s="229">
        <f t="shared" si="53"/>
        <v>597703.17862091772</v>
      </c>
      <c r="Q62" s="232" t="s">
        <v>1351</v>
      </c>
      <c r="R62" s="233">
        <v>0.379</v>
      </c>
      <c r="S62" s="229">
        <f t="shared" si="44"/>
        <v>1510196.6979821855</v>
      </c>
      <c r="T62" s="233">
        <v>0.14399999999999999</v>
      </c>
      <c r="U62" s="229">
        <f t="shared" si="45"/>
        <v>573795.05147608102</v>
      </c>
      <c r="V62" s="233">
        <v>0.47699999999999998</v>
      </c>
      <c r="W62" s="234">
        <f t="shared" si="46"/>
        <v>1900696.1080145184</v>
      </c>
      <c r="X62" s="235">
        <v>0</v>
      </c>
      <c r="Y62" s="234">
        <v>0</v>
      </c>
      <c r="Z62" s="233">
        <v>0</v>
      </c>
      <c r="AA62" s="233" t="s">
        <v>1361</v>
      </c>
      <c r="AB62" s="233">
        <v>2E-3</v>
      </c>
      <c r="AC62" s="234">
        <f t="shared" si="49"/>
        <v>5020.7067004157088</v>
      </c>
      <c r="AD62" s="236" t="s">
        <v>1362</v>
      </c>
      <c r="AE62" s="233">
        <v>5.5E-2</v>
      </c>
      <c r="AF62" s="237">
        <f t="shared" si="50"/>
        <v>48214.723075420705</v>
      </c>
    </row>
    <row r="63" spans="1:32" s="238" customFormat="1" ht="36">
      <c r="A63" s="342"/>
      <c r="B63" s="322"/>
      <c r="C63" s="227">
        <v>2033</v>
      </c>
      <c r="D63" s="228">
        <f t="shared" si="47"/>
        <v>51774976.202723816</v>
      </c>
      <c r="E63" s="229">
        <f t="shared" si="6"/>
        <v>4.0528197795759207</v>
      </c>
      <c r="F63" s="229">
        <f t="shared" si="7"/>
        <v>4.5737901032745025</v>
      </c>
      <c r="G63" s="228">
        <f t="shared" si="48"/>
        <v>12775050.216553535</v>
      </c>
      <c r="H63" s="230">
        <f t="shared" si="35"/>
        <v>0.8860965824982644</v>
      </c>
      <c r="I63" s="229">
        <f t="shared" si="43"/>
        <v>4131773.8434181069</v>
      </c>
      <c r="J63" s="343"/>
      <c r="K63" s="231">
        <v>0.63</v>
      </c>
      <c r="L63" s="229">
        <f t="shared" si="51"/>
        <v>2603017.5213534073</v>
      </c>
      <c r="M63" s="231">
        <v>0.22</v>
      </c>
      <c r="N63" s="229">
        <f t="shared" si="52"/>
        <v>908990.24555198348</v>
      </c>
      <c r="O63" s="231">
        <v>0.15</v>
      </c>
      <c r="P63" s="229">
        <f t="shared" si="53"/>
        <v>619766.07651271601</v>
      </c>
      <c r="Q63" s="232" t="s">
        <v>1351</v>
      </c>
      <c r="R63" s="233">
        <v>0.379</v>
      </c>
      <c r="S63" s="229">
        <f t="shared" si="44"/>
        <v>1565942.2866554626</v>
      </c>
      <c r="T63" s="233">
        <v>0.14399999999999999</v>
      </c>
      <c r="U63" s="229">
        <f t="shared" si="45"/>
        <v>594975.43345220736</v>
      </c>
      <c r="V63" s="233">
        <v>0.47699999999999998</v>
      </c>
      <c r="W63" s="234">
        <f t="shared" si="46"/>
        <v>1970856.123310437</v>
      </c>
      <c r="X63" s="235">
        <v>0</v>
      </c>
      <c r="Y63" s="234">
        <v>0</v>
      </c>
      <c r="Z63" s="233">
        <v>0</v>
      </c>
      <c r="AA63" s="233" t="s">
        <v>1361</v>
      </c>
      <c r="AB63" s="233">
        <v>2E-3</v>
      </c>
      <c r="AC63" s="234">
        <f t="shared" si="49"/>
        <v>5206.0350427068151</v>
      </c>
      <c r="AD63" s="236" t="s">
        <v>1362</v>
      </c>
      <c r="AE63" s="233">
        <v>5.5E-2</v>
      </c>
      <c r="AF63" s="237">
        <f t="shared" si="50"/>
        <v>49994.46350535909</v>
      </c>
    </row>
    <row r="64" spans="1:32" s="238" customFormat="1" ht="36">
      <c r="A64" s="342"/>
      <c r="B64" s="322"/>
      <c r="C64" s="227">
        <v>2034</v>
      </c>
      <c r="D64" s="228">
        <f t="shared" si="47"/>
        <v>51826376.328098826</v>
      </c>
      <c r="E64" s="229">
        <f t="shared" si="6"/>
        <v>4.0024104744872648</v>
      </c>
      <c r="F64" s="229">
        <f t="shared" si="7"/>
        <v>4.4153479242781355</v>
      </c>
      <c r="G64" s="228">
        <f t="shared" si="48"/>
        <v>12948790.899498664</v>
      </c>
      <c r="H64" s="230">
        <f t="shared" si="35"/>
        <v>0.90647680389572438</v>
      </c>
      <c r="I64" s="229">
        <f t="shared" si="43"/>
        <v>4284289.1849454306</v>
      </c>
      <c r="J64" s="343"/>
      <c r="K64" s="231">
        <v>0.63</v>
      </c>
      <c r="L64" s="229">
        <f t="shared" si="51"/>
        <v>2699102.1865156214</v>
      </c>
      <c r="M64" s="231">
        <v>0.22</v>
      </c>
      <c r="N64" s="229">
        <f t="shared" si="52"/>
        <v>942543.62068799476</v>
      </c>
      <c r="O64" s="231">
        <v>0.15</v>
      </c>
      <c r="P64" s="229">
        <f t="shared" si="53"/>
        <v>642643.37774181459</v>
      </c>
      <c r="Q64" s="232" t="s">
        <v>1351</v>
      </c>
      <c r="R64" s="233">
        <v>0.379</v>
      </c>
      <c r="S64" s="229">
        <f t="shared" si="44"/>
        <v>1623745.6010943183</v>
      </c>
      <c r="T64" s="233">
        <v>0.14399999999999999</v>
      </c>
      <c r="U64" s="229">
        <f t="shared" si="45"/>
        <v>616937.64263214194</v>
      </c>
      <c r="V64" s="233">
        <v>0.47699999999999998</v>
      </c>
      <c r="W64" s="234">
        <f t="shared" si="46"/>
        <v>2043605.9412189703</v>
      </c>
      <c r="X64" s="235">
        <v>0</v>
      </c>
      <c r="Y64" s="234">
        <v>0</v>
      </c>
      <c r="Z64" s="233">
        <v>0</v>
      </c>
      <c r="AA64" s="233" t="s">
        <v>1361</v>
      </c>
      <c r="AB64" s="233">
        <v>2E-3</v>
      </c>
      <c r="AC64" s="234">
        <f t="shared" si="49"/>
        <v>5398.2043730312425</v>
      </c>
      <c r="AD64" s="236" t="s">
        <v>1362</v>
      </c>
      <c r="AE64" s="233">
        <v>5.5E-2</v>
      </c>
      <c r="AF64" s="237">
        <f t="shared" si="50"/>
        <v>51839.899137839711</v>
      </c>
    </row>
    <row r="65" spans="1:32" s="238" customFormat="1" ht="36">
      <c r="A65" s="342"/>
      <c r="B65" s="322"/>
      <c r="C65" s="227">
        <v>2035</v>
      </c>
      <c r="D65" s="228">
        <f t="shared" si="47"/>
        <v>51877827.481462307</v>
      </c>
      <c r="E65" s="229">
        <f t="shared" si="6"/>
        <v>3.9526281644730825</v>
      </c>
      <c r="F65" s="229">
        <f t="shared" si="7"/>
        <v>4.2623943933216388</v>
      </c>
      <c r="G65" s="228">
        <f t="shared" si="48"/>
        <v>13124894.455731846</v>
      </c>
      <c r="H65" s="230">
        <f t="shared" si="35"/>
        <v>0.92732577038532593</v>
      </c>
      <c r="I65" s="229">
        <f t="shared" si="43"/>
        <v>4442434.2947714841</v>
      </c>
      <c r="J65" s="343"/>
      <c r="K65" s="231">
        <v>0.63</v>
      </c>
      <c r="L65" s="229">
        <f t="shared" si="51"/>
        <v>2798733.6057060352</v>
      </c>
      <c r="M65" s="231">
        <v>0.22</v>
      </c>
      <c r="N65" s="229">
        <f t="shared" si="52"/>
        <v>977335.54484972649</v>
      </c>
      <c r="O65" s="231">
        <v>0.15</v>
      </c>
      <c r="P65" s="229">
        <f t="shared" si="53"/>
        <v>666365.14421572257</v>
      </c>
      <c r="Q65" s="232" t="s">
        <v>1351</v>
      </c>
      <c r="R65" s="233">
        <v>0.379</v>
      </c>
      <c r="S65" s="229">
        <f t="shared" si="44"/>
        <v>1683682.5977183925</v>
      </c>
      <c r="T65" s="233">
        <v>0.14399999999999999</v>
      </c>
      <c r="U65" s="229">
        <f t="shared" si="45"/>
        <v>639710.53844709368</v>
      </c>
      <c r="V65" s="233">
        <v>0.47699999999999998</v>
      </c>
      <c r="W65" s="234">
        <f t="shared" si="46"/>
        <v>2119041.1586059979</v>
      </c>
      <c r="X65" s="235">
        <v>0</v>
      </c>
      <c r="Y65" s="234">
        <v>0</v>
      </c>
      <c r="Z65" s="233">
        <v>0</v>
      </c>
      <c r="AA65" s="233" t="s">
        <v>1361</v>
      </c>
      <c r="AB65" s="233">
        <v>2E-3</v>
      </c>
      <c r="AC65" s="234">
        <f t="shared" si="49"/>
        <v>5597.4672114120704</v>
      </c>
      <c r="AD65" s="236" t="s">
        <v>1362</v>
      </c>
      <c r="AE65" s="233">
        <v>5.5E-2</v>
      </c>
      <c r="AF65" s="237">
        <f t="shared" si="50"/>
        <v>53753.454966734957</v>
      </c>
    </row>
    <row r="66" spans="1:32" s="250" customFormat="1" ht="36">
      <c r="A66" s="342"/>
      <c r="B66" s="322"/>
      <c r="C66" s="239">
        <v>2036</v>
      </c>
      <c r="D66" s="240">
        <f t="shared" si="47"/>
        <v>51929329.713472798</v>
      </c>
      <c r="E66" s="241">
        <f t="shared" si="6"/>
        <v>3.9034650509171711</v>
      </c>
      <c r="F66" s="241">
        <f t="shared" si="7"/>
        <v>4.1147393763289957</v>
      </c>
      <c r="G66" s="240">
        <f t="shared" si="48"/>
        <v>13303393.0203298</v>
      </c>
      <c r="H66" s="242">
        <f t="shared" si="35"/>
        <v>0.94865426310418832</v>
      </c>
      <c r="I66" s="241">
        <f t="shared" si="43"/>
        <v>4606416.9834075244</v>
      </c>
      <c r="J66" s="329" t="s">
        <v>1359</v>
      </c>
      <c r="K66" s="243">
        <v>0.61</v>
      </c>
      <c r="L66" s="241">
        <f t="shared" si="32"/>
        <v>2809914.3598785899</v>
      </c>
      <c r="M66" s="243">
        <v>0.24</v>
      </c>
      <c r="N66" s="241">
        <f t="shared" si="33"/>
        <v>1105540.0760178058</v>
      </c>
      <c r="O66" s="243">
        <v>0.15</v>
      </c>
      <c r="P66" s="241">
        <f t="shared" si="34"/>
        <v>690962.54751112859</v>
      </c>
      <c r="Q66" s="244" t="s">
        <v>1351</v>
      </c>
      <c r="R66" s="245">
        <v>0.379</v>
      </c>
      <c r="S66" s="241">
        <f t="shared" si="44"/>
        <v>1745832.0367114518</v>
      </c>
      <c r="T66" s="245">
        <v>0.14399999999999999</v>
      </c>
      <c r="U66" s="241">
        <f t="shared" si="45"/>
        <v>663324.0456106835</v>
      </c>
      <c r="V66" s="245">
        <v>0.47699999999999998</v>
      </c>
      <c r="W66" s="246">
        <f t="shared" si="46"/>
        <v>2197260.9010853888</v>
      </c>
      <c r="X66" s="247">
        <v>0</v>
      </c>
      <c r="Y66" s="246">
        <v>0</v>
      </c>
      <c r="Z66" s="245">
        <v>0</v>
      </c>
      <c r="AA66" s="245" t="s">
        <v>1361</v>
      </c>
      <c r="AB66" s="245">
        <v>2E-3</v>
      </c>
      <c r="AC66" s="246">
        <f t="shared" si="49"/>
        <v>5619.8287197571799</v>
      </c>
      <c r="AD66" s="248" t="s">
        <v>1362</v>
      </c>
      <c r="AE66" s="245">
        <v>5.5E-2</v>
      </c>
      <c r="AF66" s="249">
        <f t="shared" si="50"/>
        <v>60804.704180979323</v>
      </c>
    </row>
    <row r="67" spans="1:32" s="250" customFormat="1" ht="36">
      <c r="A67" s="342"/>
      <c r="B67" s="322"/>
      <c r="C67" s="239">
        <v>2037</v>
      </c>
      <c r="D67" s="240">
        <f t="shared" si="47"/>
        <v>51980883.074839145</v>
      </c>
      <c r="E67" s="241">
        <f t="shared" si="6"/>
        <v>3.8549134322031566</v>
      </c>
      <c r="F67" s="241">
        <f t="shared" si="7"/>
        <v>3.9721993257217392</v>
      </c>
      <c r="G67" s="240">
        <f t="shared" si="48"/>
        <v>13484319.165406285</v>
      </c>
      <c r="H67" s="242">
        <f t="shared" si="35"/>
        <v>0.97047331115558455</v>
      </c>
      <c r="I67" s="241">
        <f t="shared" si="43"/>
        <v>4776452.7322326498</v>
      </c>
      <c r="J67" s="329"/>
      <c r="K67" s="243">
        <v>0.61</v>
      </c>
      <c r="L67" s="241">
        <f t="shared" si="32"/>
        <v>2913636.1666619163</v>
      </c>
      <c r="M67" s="243">
        <v>0.24</v>
      </c>
      <c r="N67" s="241">
        <f t="shared" si="33"/>
        <v>1146348.6557358359</v>
      </c>
      <c r="O67" s="243">
        <v>0.15</v>
      </c>
      <c r="P67" s="241">
        <f t="shared" si="34"/>
        <v>716467.90983489749</v>
      </c>
      <c r="Q67" s="244" t="s">
        <v>1351</v>
      </c>
      <c r="R67" s="245">
        <v>0.379</v>
      </c>
      <c r="S67" s="241">
        <f t="shared" si="44"/>
        <v>1810275.5855161743</v>
      </c>
      <c r="T67" s="245">
        <v>0.14399999999999999</v>
      </c>
      <c r="U67" s="241">
        <f t="shared" si="45"/>
        <v>687809.19344150147</v>
      </c>
      <c r="V67" s="245">
        <v>0.47699999999999998</v>
      </c>
      <c r="W67" s="246">
        <f t="shared" si="46"/>
        <v>2278367.9532749737</v>
      </c>
      <c r="X67" s="247">
        <v>0</v>
      </c>
      <c r="Y67" s="246">
        <v>0</v>
      </c>
      <c r="Z67" s="245">
        <v>0</v>
      </c>
      <c r="AA67" s="245" t="s">
        <v>1361</v>
      </c>
      <c r="AB67" s="245">
        <v>2E-3</v>
      </c>
      <c r="AC67" s="246">
        <f t="shared" si="49"/>
        <v>5827.2723333238328</v>
      </c>
      <c r="AD67" s="248" t="s">
        <v>1362</v>
      </c>
      <c r="AE67" s="245">
        <v>5.5E-2</v>
      </c>
      <c r="AF67" s="249">
        <f t="shared" si="50"/>
        <v>63049.176065470972</v>
      </c>
    </row>
    <row r="68" spans="1:32" s="250" customFormat="1" ht="36">
      <c r="A68" s="342"/>
      <c r="B68" s="322"/>
      <c r="C68" s="239">
        <v>2038</v>
      </c>
      <c r="D68" s="240">
        <f t="shared" si="47"/>
        <v>52032487.616320521</v>
      </c>
      <c r="E68" s="241">
        <f t="shared" si="6"/>
        <v>3.806965702508001</v>
      </c>
      <c r="F68" s="241">
        <f t="shared" si="7"/>
        <v>3.8345970522539043</v>
      </c>
      <c r="G68" s="240">
        <f t="shared" si="48"/>
        <v>13667705.906055812</v>
      </c>
      <c r="H68" s="242">
        <f t="shared" si="35"/>
        <v>0.9927941973121629</v>
      </c>
      <c r="I68" s="241">
        <f t="shared" si="43"/>
        <v>4952764.9766470063</v>
      </c>
      <c r="J68" s="329"/>
      <c r="K68" s="243">
        <v>0.61</v>
      </c>
      <c r="L68" s="241">
        <f t="shared" ref="L68:L70" si="54">+K68*I68</f>
        <v>3021186.6357546737</v>
      </c>
      <c r="M68" s="243">
        <v>0.24</v>
      </c>
      <c r="N68" s="241">
        <f t="shared" ref="N68:N70" si="55">+M68*I68</f>
        <v>1188663.5943952815</v>
      </c>
      <c r="O68" s="243">
        <v>0.15</v>
      </c>
      <c r="P68" s="241">
        <f t="shared" ref="P68:P70" si="56">+O68*I68</f>
        <v>742914.74649705098</v>
      </c>
      <c r="Q68" s="244" t="s">
        <v>1351</v>
      </c>
      <c r="R68" s="245">
        <v>0.379</v>
      </c>
      <c r="S68" s="241">
        <f t="shared" si="44"/>
        <v>1877097.9261492153</v>
      </c>
      <c r="T68" s="245">
        <v>0.14399999999999999</v>
      </c>
      <c r="U68" s="241">
        <f t="shared" si="45"/>
        <v>713198.15663716884</v>
      </c>
      <c r="V68" s="245">
        <v>0.47699999999999998</v>
      </c>
      <c r="W68" s="246">
        <f t="shared" si="46"/>
        <v>2362468.8938606218</v>
      </c>
      <c r="X68" s="247">
        <v>0</v>
      </c>
      <c r="Y68" s="246">
        <v>0</v>
      </c>
      <c r="Z68" s="245">
        <v>0</v>
      </c>
      <c r="AA68" s="245" t="s">
        <v>1361</v>
      </c>
      <c r="AB68" s="245">
        <v>2E-3</v>
      </c>
      <c r="AC68" s="246">
        <f t="shared" si="49"/>
        <v>6042.3732715093474</v>
      </c>
      <c r="AD68" s="248" t="s">
        <v>1362</v>
      </c>
      <c r="AE68" s="245">
        <v>5.5E-2</v>
      </c>
      <c r="AF68" s="249">
        <f t="shared" si="50"/>
        <v>65376.497691740486</v>
      </c>
    </row>
    <row r="69" spans="1:32" s="250" customFormat="1" ht="36">
      <c r="A69" s="342"/>
      <c r="B69" s="322"/>
      <c r="C69" s="239">
        <v>2039</v>
      </c>
      <c r="D69" s="240">
        <f t="shared" si="47"/>
        <v>52084143.388726495</v>
      </c>
      <c r="E69" s="241">
        <f t="shared" ref="E69:E80" si="57">+D69/G69</f>
        <v>3.7596143506105197</v>
      </c>
      <c r="F69" s="241">
        <f t="shared" si="7"/>
        <v>3.7017615047509302</v>
      </c>
      <c r="G69" s="240">
        <f t="shared" si="48"/>
        <v>13853586.706378171</v>
      </c>
      <c r="H69" s="242">
        <f t="shared" si="35"/>
        <v>1.0156284638503426</v>
      </c>
      <c r="I69" s="241">
        <f t="shared" si="43"/>
        <v>5135585.3996769823</v>
      </c>
      <c r="J69" s="329"/>
      <c r="K69" s="243">
        <v>0.61</v>
      </c>
      <c r="L69" s="241">
        <f t="shared" si="54"/>
        <v>3132707.0938029592</v>
      </c>
      <c r="M69" s="243">
        <v>0.24</v>
      </c>
      <c r="N69" s="241">
        <f t="shared" si="55"/>
        <v>1232540.4959224758</v>
      </c>
      <c r="O69" s="243">
        <v>0.15</v>
      </c>
      <c r="P69" s="241">
        <f t="shared" si="56"/>
        <v>770337.8099515473</v>
      </c>
      <c r="Q69" s="244" t="s">
        <v>1351</v>
      </c>
      <c r="R69" s="245">
        <v>0.379</v>
      </c>
      <c r="S69" s="241">
        <f t="shared" si="44"/>
        <v>1946386.8664775763</v>
      </c>
      <c r="T69" s="245">
        <v>0.14399999999999999</v>
      </c>
      <c r="U69" s="241">
        <f t="shared" si="45"/>
        <v>739524.29755348538</v>
      </c>
      <c r="V69" s="245">
        <v>0.47699999999999998</v>
      </c>
      <c r="W69" s="246">
        <f t="shared" si="46"/>
        <v>2449674.2356459205</v>
      </c>
      <c r="X69" s="247">
        <v>0</v>
      </c>
      <c r="Y69" s="246">
        <v>0</v>
      </c>
      <c r="Z69" s="245">
        <v>0</v>
      </c>
      <c r="AA69" s="245" t="s">
        <v>1361</v>
      </c>
      <c r="AB69" s="245">
        <v>2E-3</v>
      </c>
      <c r="AC69" s="246">
        <f t="shared" si="49"/>
        <v>6265.4141876059184</v>
      </c>
      <c r="AD69" s="248" t="s">
        <v>1362</v>
      </c>
      <c r="AE69" s="245">
        <v>5.5E-2</v>
      </c>
      <c r="AF69" s="249">
        <f t="shared" si="50"/>
        <v>67789.727275736164</v>
      </c>
    </row>
    <row r="70" spans="1:32" s="250" customFormat="1" ht="36">
      <c r="A70" s="342"/>
      <c r="B70" s="322"/>
      <c r="C70" s="239">
        <v>2040</v>
      </c>
      <c r="D70" s="240">
        <f t="shared" si="47"/>
        <v>52135850.442917086</v>
      </c>
      <c r="E70" s="241">
        <f t="shared" si="57"/>
        <v>3.7128519587147113</v>
      </c>
      <c r="F70" s="241">
        <f t="shared" si="7"/>
        <v>3.5735275574786871</v>
      </c>
      <c r="G70" s="240">
        <f t="shared" si="48"/>
        <v>14041995.485584915</v>
      </c>
      <c r="H70" s="242">
        <f t="shared" si="35"/>
        <v>1.0389879185189004</v>
      </c>
      <c r="I70" s="241">
        <f t="shared" si="43"/>
        <v>5325154.2364181774</v>
      </c>
      <c r="J70" s="329"/>
      <c r="K70" s="243">
        <v>0.61</v>
      </c>
      <c r="L70" s="241">
        <f t="shared" si="54"/>
        <v>3248344.0842150883</v>
      </c>
      <c r="M70" s="243">
        <v>0.24</v>
      </c>
      <c r="N70" s="241">
        <f t="shared" si="55"/>
        <v>1278037.0167403626</v>
      </c>
      <c r="O70" s="243">
        <v>0.15</v>
      </c>
      <c r="P70" s="241">
        <f t="shared" si="56"/>
        <v>798773.13546272658</v>
      </c>
      <c r="Q70" s="244" t="s">
        <v>1351</v>
      </c>
      <c r="R70" s="245">
        <v>0.379</v>
      </c>
      <c r="S70" s="241">
        <f t="shared" si="44"/>
        <v>2018233.4556024892</v>
      </c>
      <c r="T70" s="245">
        <v>0.14399999999999999</v>
      </c>
      <c r="U70" s="241">
        <f t="shared" si="45"/>
        <v>766822.21004421753</v>
      </c>
      <c r="V70" s="245">
        <v>0.47699999999999998</v>
      </c>
      <c r="W70" s="246">
        <f t="shared" si="46"/>
        <v>2540098.5707714707</v>
      </c>
      <c r="X70" s="247">
        <v>0</v>
      </c>
      <c r="Y70" s="246">
        <v>0</v>
      </c>
      <c r="Z70" s="245">
        <v>0</v>
      </c>
      <c r="AA70" s="245" t="s">
        <v>1361</v>
      </c>
      <c r="AB70" s="245">
        <v>2E-3</v>
      </c>
      <c r="AC70" s="246">
        <f t="shared" si="49"/>
        <v>6496.688168430177</v>
      </c>
      <c r="AD70" s="248" t="s">
        <v>1362</v>
      </c>
      <c r="AE70" s="245">
        <v>5.5E-2</v>
      </c>
      <c r="AF70" s="249">
        <f t="shared" si="50"/>
        <v>70292.035920719951</v>
      </c>
    </row>
    <row r="71" spans="1:32" s="259" customFormat="1" ht="36">
      <c r="A71" s="342"/>
      <c r="B71" s="322"/>
      <c r="C71" s="251">
        <v>2041</v>
      </c>
      <c r="D71" s="252">
        <f t="shared" si="47"/>
        <v>52187608.829802796</v>
      </c>
      <c r="E71" s="253">
        <f t="shared" si="57"/>
        <v>3.6666712012877318</v>
      </c>
      <c r="F71" s="253">
        <f t="shared" si="7"/>
        <v>3.4497358048783373</v>
      </c>
      <c r="G71" s="252">
        <f t="shared" si="48"/>
        <v>14232966.62418887</v>
      </c>
      <c r="H71" s="254">
        <f t="shared" si="35"/>
        <v>1.0628846406448349</v>
      </c>
      <c r="I71" s="253">
        <f t="shared" si="43"/>
        <v>5521720.5897162352</v>
      </c>
      <c r="J71" s="330" t="s">
        <v>1360</v>
      </c>
      <c r="K71" s="255">
        <v>0.6</v>
      </c>
      <c r="L71" s="253">
        <f t="shared" si="32"/>
        <v>3313032.353829741</v>
      </c>
      <c r="M71" s="255">
        <v>0.25</v>
      </c>
      <c r="N71" s="253">
        <f t="shared" si="33"/>
        <v>1380430.1474290588</v>
      </c>
      <c r="O71" s="255">
        <v>0.15</v>
      </c>
      <c r="P71" s="253">
        <f t="shared" si="34"/>
        <v>828258.08845743525</v>
      </c>
      <c r="Q71" s="256" t="s">
        <v>1351</v>
      </c>
      <c r="R71" s="257">
        <v>0.379</v>
      </c>
      <c r="S71" s="253">
        <f t="shared" si="44"/>
        <v>2092732.1035024531</v>
      </c>
      <c r="T71" s="257">
        <v>0.14399999999999999</v>
      </c>
      <c r="U71" s="253">
        <f t="shared" si="45"/>
        <v>795127.76491913782</v>
      </c>
      <c r="V71" s="257">
        <v>0.47699999999999998</v>
      </c>
      <c r="W71" s="258">
        <f t="shared" si="46"/>
        <v>2633860.7212946443</v>
      </c>
      <c r="X71" s="260">
        <v>0</v>
      </c>
      <c r="Y71" s="258">
        <v>0</v>
      </c>
      <c r="Z71" s="257">
        <v>0</v>
      </c>
      <c r="AA71" s="257" t="s">
        <v>1361</v>
      </c>
      <c r="AB71" s="257">
        <v>2E-3</v>
      </c>
      <c r="AC71" s="258">
        <f t="shared" si="49"/>
        <v>6626.0647076594823</v>
      </c>
      <c r="AD71" s="262" t="s">
        <v>1362</v>
      </c>
      <c r="AE71" s="257">
        <v>5.5E-2</v>
      </c>
      <c r="AF71" s="261">
        <f t="shared" si="50"/>
        <v>75923.658108598233</v>
      </c>
    </row>
    <row r="72" spans="1:32" s="259" customFormat="1" ht="36">
      <c r="A72" s="342"/>
      <c r="B72" s="322"/>
      <c r="C72" s="251">
        <v>2042</v>
      </c>
      <c r="D72" s="252">
        <f t="shared" si="47"/>
        <v>52239418.600344665</v>
      </c>
      <c r="E72" s="253">
        <f t="shared" si="57"/>
        <v>3.6210648439123139</v>
      </c>
      <c r="F72" s="253">
        <f t="shared" si="7"/>
        <v>3.3302323634118394</v>
      </c>
      <c r="G72" s="252">
        <f t="shared" si="48"/>
        <v>14426534.97027784</v>
      </c>
      <c r="H72" s="254">
        <f t="shared" si="35"/>
        <v>1.0873309873796659</v>
      </c>
      <c r="I72" s="253">
        <f t="shared" si="43"/>
        <v>5725542.7575003114</v>
      </c>
      <c r="J72" s="330"/>
      <c r="K72" s="255">
        <v>0.6</v>
      </c>
      <c r="L72" s="253">
        <f t="shared" si="32"/>
        <v>3435325.6545001869</v>
      </c>
      <c r="M72" s="255">
        <v>0.25</v>
      </c>
      <c r="N72" s="253">
        <f t="shared" si="33"/>
        <v>1431385.6893750778</v>
      </c>
      <c r="O72" s="255">
        <v>0.15</v>
      </c>
      <c r="P72" s="253">
        <f t="shared" si="34"/>
        <v>858831.41362504673</v>
      </c>
      <c r="Q72" s="256" t="s">
        <v>1351</v>
      </c>
      <c r="R72" s="257">
        <v>0.379</v>
      </c>
      <c r="S72" s="253">
        <f t="shared" si="44"/>
        <v>2169980.7050926182</v>
      </c>
      <c r="T72" s="257">
        <v>0.14399999999999999</v>
      </c>
      <c r="U72" s="253">
        <f t="shared" si="45"/>
        <v>824478.15708004474</v>
      </c>
      <c r="V72" s="257">
        <v>0.47699999999999998</v>
      </c>
      <c r="W72" s="258">
        <f t="shared" si="46"/>
        <v>2731083.8953276486</v>
      </c>
      <c r="X72" s="260">
        <v>0</v>
      </c>
      <c r="Y72" s="258">
        <v>0</v>
      </c>
      <c r="Z72" s="257">
        <v>0</v>
      </c>
      <c r="AA72" s="257" t="s">
        <v>1361</v>
      </c>
      <c r="AB72" s="257">
        <v>2E-3</v>
      </c>
      <c r="AC72" s="258">
        <f t="shared" si="49"/>
        <v>6870.6513090003737</v>
      </c>
      <c r="AD72" s="262" t="s">
        <v>1362</v>
      </c>
      <c r="AE72" s="257">
        <v>5.5E-2</v>
      </c>
      <c r="AF72" s="261">
        <f t="shared" si="50"/>
        <v>78726.212915629279</v>
      </c>
    </row>
    <row r="73" spans="1:32" s="259" customFormat="1" ht="36">
      <c r="A73" s="342"/>
      <c r="B73" s="322"/>
      <c r="C73" s="251">
        <v>2043</v>
      </c>
      <c r="D73" s="252">
        <f t="shared" si="47"/>
        <v>52291279.805554338</v>
      </c>
      <c r="E73" s="253">
        <f t="shared" si="57"/>
        <v>3.5760257421534685</v>
      </c>
      <c r="F73" s="253">
        <f t="shared" si="7"/>
        <v>3.2148686802718029</v>
      </c>
      <c r="G73" s="252">
        <f t="shared" si="48"/>
        <v>14622735.84587362</v>
      </c>
      <c r="H73" s="254">
        <f t="shared" si="35"/>
        <v>1.1123396000893981</v>
      </c>
      <c r="I73" s="253">
        <f t="shared" si="43"/>
        <v>5936888.5721993698</v>
      </c>
      <c r="J73" s="330"/>
      <c r="K73" s="255">
        <v>0.6</v>
      </c>
      <c r="L73" s="253">
        <f t="shared" ref="L73:L80" si="58">+K73*I73</f>
        <v>3562133.1433196217</v>
      </c>
      <c r="M73" s="255">
        <v>0.25</v>
      </c>
      <c r="N73" s="253">
        <f t="shared" ref="N73:N80" si="59">+M73*I73</f>
        <v>1484222.1430498424</v>
      </c>
      <c r="O73" s="255">
        <v>0.15</v>
      </c>
      <c r="P73" s="253">
        <f t="shared" ref="P73:P80" si="60">+O73*I73</f>
        <v>890533.28582990542</v>
      </c>
      <c r="Q73" s="256" t="s">
        <v>1351</v>
      </c>
      <c r="R73" s="257">
        <v>0.379</v>
      </c>
      <c r="S73" s="253">
        <f t="shared" si="44"/>
        <v>2250080.7688635611</v>
      </c>
      <c r="T73" s="257">
        <v>0.14399999999999999</v>
      </c>
      <c r="U73" s="253">
        <f t="shared" si="45"/>
        <v>854911.95439670922</v>
      </c>
      <c r="V73" s="257">
        <v>0.47699999999999998</v>
      </c>
      <c r="W73" s="258">
        <f t="shared" si="46"/>
        <v>2831895.8489390993</v>
      </c>
      <c r="X73" s="260">
        <v>0</v>
      </c>
      <c r="Y73" s="258">
        <v>0</v>
      </c>
      <c r="Z73" s="257">
        <v>0</v>
      </c>
      <c r="AA73" s="257" t="s">
        <v>1361</v>
      </c>
      <c r="AB73" s="257">
        <v>2E-3</v>
      </c>
      <c r="AC73" s="258">
        <f t="shared" si="49"/>
        <v>7124.2662866392438</v>
      </c>
      <c r="AD73" s="262" t="s">
        <v>1362</v>
      </c>
      <c r="AE73" s="257">
        <v>5.5E-2</v>
      </c>
      <c r="AF73" s="261">
        <f t="shared" si="50"/>
        <v>81632.217867741332</v>
      </c>
    </row>
    <row r="74" spans="1:32" s="259" customFormat="1" ht="36">
      <c r="A74" s="342"/>
      <c r="B74" s="322"/>
      <c r="C74" s="251">
        <v>2044</v>
      </c>
      <c r="D74" s="252">
        <f t="shared" si="47"/>
        <v>52343192.496494099</v>
      </c>
      <c r="E74" s="253">
        <f t="shared" si="57"/>
        <v>3.5315468404392742</v>
      </c>
      <c r="F74" s="253">
        <f t="shared" si="7"/>
        <v>3.1035013487178764</v>
      </c>
      <c r="G74" s="252">
        <f t="shared" si="48"/>
        <v>14821605.053377502</v>
      </c>
      <c r="H74" s="254">
        <f t="shared" si="35"/>
        <v>1.1379234108914542</v>
      </c>
      <c r="I74" s="253">
        <f t="shared" si="43"/>
        <v>6156035.7526872493</v>
      </c>
      <c r="J74" s="330"/>
      <c r="K74" s="255">
        <v>0.6</v>
      </c>
      <c r="L74" s="253">
        <f t="shared" si="58"/>
        <v>3693621.4516123496</v>
      </c>
      <c r="M74" s="255">
        <v>0.25</v>
      </c>
      <c r="N74" s="253">
        <f t="shared" si="59"/>
        <v>1539008.9381718123</v>
      </c>
      <c r="O74" s="255">
        <v>0.15</v>
      </c>
      <c r="P74" s="253">
        <f t="shared" si="60"/>
        <v>923405.3629030874</v>
      </c>
      <c r="Q74" s="256" t="s">
        <v>1351</v>
      </c>
      <c r="R74" s="257">
        <v>0.379</v>
      </c>
      <c r="S74" s="253">
        <f t="shared" si="44"/>
        <v>2333137.5502684675</v>
      </c>
      <c r="T74" s="257">
        <v>0.14399999999999999</v>
      </c>
      <c r="U74" s="253">
        <f t="shared" si="45"/>
        <v>886469.14838696388</v>
      </c>
      <c r="V74" s="257">
        <v>0.47699999999999998</v>
      </c>
      <c r="W74" s="258">
        <f t="shared" si="46"/>
        <v>2936429.0540318177</v>
      </c>
      <c r="X74" s="260">
        <v>0</v>
      </c>
      <c r="Y74" s="258">
        <v>0</v>
      </c>
      <c r="Z74" s="257">
        <v>0</v>
      </c>
      <c r="AA74" s="257" t="s">
        <v>1361</v>
      </c>
      <c r="AB74" s="257">
        <v>2E-3</v>
      </c>
      <c r="AC74" s="258">
        <f t="shared" si="49"/>
        <v>7387.2429032246991</v>
      </c>
      <c r="AD74" s="262" t="s">
        <v>1362</v>
      </c>
      <c r="AE74" s="257">
        <v>5.5E-2</v>
      </c>
      <c r="AF74" s="261">
        <f t="shared" si="50"/>
        <v>84645.491599449684</v>
      </c>
    </row>
    <row r="75" spans="1:32" s="259" customFormat="1" ht="36">
      <c r="A75" s="342"/>
      <c r="B75" s="322"/>
      <c r="C75" s="251">
        <v>2045</v>
      </c>
      <c r="D75" s="252">
        <f t="shared" si="47"/>
        <v>52395156.724276915</v>
      </c>
      <c r="E75" s="253">
        <f t="shared" si="57"/>
        <v>3.4876211709555927</v>
      </c>
      <c r="F75" s="253">
        <f t="shared" si="7"/>
        <v>2.9959919298101338</v>
      </c>
      <c r="G75" s="252">
        <f t="shared" si="48"/>
        <v>15023178.882103436</v>
      </c>
      <c r="H75" s="254">
        <f t="shared" si="35"/>
        <v>1.1640956493419576</v>
      </c>
      <c r="I75" s="253">
        <f t="shared" si="43"/>
        <v>6383272.2692190437</v>
      </c>
      <c r="J75" s="330"/>
      <c r="K75" s="255">
        <v>0.6</v>
      </c>
      <c r="L75" s="253">
        <f t="shared" si="58"/>
        <v>3829963.3615314262</v>
      </c>
      <c r="M75" s="255">
        <v>0.25</v>
      </c>
      <c r="N75" s="253">
        <f t="shared" si="59"/>
        <v>1595818.0673047609</v>
      </c>
      <c r="O75" s="255">
        <v>0.15</v>
      </c>
      <c r="P75" s="253">
        <f t="shared" si="60"/>
        <v>957490.84038285655</v>
      </c>
      <c r="Q75" s="256" t="s">
        <v>1351</v>
      </c>
      <c r="R75" s="257">
        <v>0.379</v>
      </c>
      <c r="S75" s="253">
        <f t="shared" si="44"/>
        <v>2419260.1900340174</v>
      </c>
      <c r="T75" s="257">
        <v>0.14399999999999999</v>
      </c>
      <c r="U75" s="253">
        <f t="shared" si="45"/>
        <v>919191.20676754217</v>
      </c>
      <c r="V75" s="257">
        <v>0.47699999999999998</v>
      </c>
      <c r="W75" s="258">
        <f t="shared" si="46"/>
        <v>3044820.8724174835</v>
      </c>
      <c r="X75" s="260">
        <v>0</v>
      </c>
      <c r="Y75" s="258">
        <v>0</v>
      </c>
      <c r="Z75" s="257">
        <v>0</v>
      </c>
      <c r="AA75" s="257" t="s">
        <v>1361</v>
      </c>
      <c r="AB75" s="257">
        <v>2E-3</v>
      </c>
      <c r="AC75" s="258">
        <f t="shared" si="49"/>
        <v>7659.9267230628529</v>
      </c>
      <c r="AD75" s="262" t="s">
        <v>1362</v>
      </c>
      <c r="AE75" s="257">
        <v>5.5E-2</v>
      </c>
      <c r="AF75" s="261">
        <f t="shared" si="50"/>
        <v>87769.99370176185</v>
      </c>
    </row>
    <row r="76" spans="1:32" s="259" customFormat="1" ht="36">
      <c r="A76" s="342"/>
      <c r="B76" s="322"/>
      <c r="C76" s="251">
        <v>2046</v>
      </c>
      <c r="D76" s="252">
        <f t="shared" si="47"/>
        <v>52447172.540066503</v>
      </c>
      <c r="E76" s="253">
        <f t="shared" si="57"/>
        <v>3.4442418525545282</v>
      </c>
      <c r="F76" s="253">
        <f t="shared" si="7"/>
        <v>2.8922067803178551</v>
      </c>
      <c r="G76" s="252">
        <f t="shared" si="48"/>
        <v>15227494.114900043</v>
      </c>
      <c r="H76" s="254">
        <f t="shared" si="35"/>
        <v>1.1908698492768226</v>
      </c>
      <c r="I76" s="253">
        <f t="shared" si="43"/>
        <v>6618896.7218382722</v>
      </c>
      <c r="J76" s="330"/>
      <c r="K76" s="255">
        <v>0.6</v>
      </c>
      <c r="L76" s="253">
        <f t="shared" si="58"/>
        <v>3971338.0331029631</v>
      </c>
      <c r="M76" s="255">
        <v>0.25</v>
      </c>
      <c r="N76" s="253">
        <f t="shared" si="59"/>
        <v>1654724.180459568</v>
      </c>
      <c r="O76" s="255">
        <v>0.15</v>
      </c>
      <c r="P76" s="253">
        <f t="shared" si="60"/>
        <v>992834.50827574078</v>
      </c>
      <c r="Q76" s="256" t="s">
        <v>1351</v>
      </c>
      <c r="R76" s="257">
        <v>0.379</v>
      </c>
      <c r="S76" s="253">
        <f t="shared" si="44"/>
        <v>2508561.857576705</v>
      </c>
      <c r="T76" s="257">
        <v>0.14399999999999999</v>
      </c>
      <c r="U76" s="253">
        <f t="shared" si="45"/>
        <v>953121.12794471113</v>
      </c>
      <c r="V76" s="257">
        <v>0.47699999999999998</v>
      </c>
      <c r="W76" s="258">
        <f t="shared" si="46"/>
        <v>3157213.7363168555</v>
      </c>
      <c r="X76" s="260">
        <v>0</v>
      </c>
      <c r="Y76" s="258">
        <v>0</v>
      </c>
      <c r="Z76" s="257">
        <v>0</v>
      </c>
      <c r="AA76" s="257" t="s">
        <v>1361</v>
      </c>
      <c r="AB76" s="257">
        <v>2E-3</v>
      </c>
      <c r="AC76" s="258">
        <f t="shared" si="49"/>
        <v>7942.676066205926</v>
      </c>
      <c r="AD76" s="262" t="s">
        <v>1362</v>
      </c>
      <c r="AE76" s="257">
        <v>5.5E-2</v>
      </c>
      <c r="AF76" s="261">
        <f t="shared" si="50"/>
        <v>91009.829925276237</v>
      </c>
    </row>
    <row r="77" spans="1:32" s="259" customFormat="1" ht="36">
      <c r="A77" s="342"/>
      <c r="B77" s="322"/>
      <c r="C77" s="251">
        <v>2047</v>
      </c>
      <c r="D77" s="252">
        <f t="shared" si="47"/>
        <v>52499239.995077379</v>
      </c>
      <c r="E77" s="253">
        <f t="shared" si="57"/>
        <v>3.4014020896764703</v>
      </c>
      <c r="F77" s="253">
        <f t="shared" si="7"/>
        <v>2.7920168865897725</v>
      </c>
      <c r="G77" s="252">
        <f t="shared" si="48"/>
        <v>15434588.034862684</v>
      </c>
      <c r="H77" s="254">
        <f t="shared" si="35"/>
        <v>1.2182598558101894</v>
      </c>
      <c r="I77" s="253">
        <f t="shared" si="43"/>
        <v>6863218.7327521425</v>
      </c>
      <c r="J77" s="330"/>
      <c r="K77" s="255">
        <v>0.6</v>
      </c>
      <c r="L77" s="253">
        <f t="shared" si="58"/>
        <v>4117931.2396512851</v>
      </c>
      <c r="M77" s="255">
        <v>0.25</v>
      </c>
      <c r="N77" s="253">
        <f t="shared" si="59"/>
        <v>1715804.6831880356</v>
      </c>
      <c r="O77" s="255">
        <v>0.15</v>
      </c>
      <c r="P77" s="253">
        <f t="shared" si="60"/>
        <v>1029482.8099128213</v>
      </c>
      <c r="Q77" s="256" t="s">
        <v>1351</v>
      </c>
      <c r="R77" s="257">
        <v>0.379</v>
      </c>
      <c r="S77" s="253">
        <f t="shared" si="44"/>
        <v>2601159.8997130622</v>
      </c>
      <c r="T77" s="257">
        <v>0.14399999999999999</v>
      </c>
      <c r="U77" s="253">
        <f t="shared" si="45"/>
        <v>988303.49751630845</v>
      </c>
      <c r="V77" s="257">
        <v>0.47699999999999998</v>
      </c>
      <c r="W77" s="258">
        <f t="shared" si="46"/>
        <v>3273755.3355227718</v>
      </c>
      <c r="X77" s="260">
        <v>0</v>
      </c>
      <c r="Y77" s="258">
        <v>0</v>
      </c>
      <c r="Z77" s="257">
        <v>0</v>
      </c>
      <c r="AA77" s="257" t="s">
        <v>1361</v>
      </c>
      <c r="AB77" s="257">
        <v>2E-3</v>
      </c>
      <c r="AC77" s="258">
        <f t="shared" si="49"/>
        <v>8235.8624793025701</v>
      </c>
      <c r="AD77" s="262" t="s">
        <v>1362</v>
      </c>
      <c r="AE77" s="257">
        <v>5.5E-2</v>
      </c>
      <c r="AF77" s="261">
        <f t="shared" si="50"/>
        <v>94369.257575341966</v>
      </c>
    </row>
    <row r="78" spans="1:32" s="259" customFormat="1" ht="36">
      <c r="A78" s="342"/>
      <c r="B78" s="322"/>
      <c r="C78" s="251">
        <v>2048</v>
      </c>
      <c r="D78" s="252">
        <f t="shared" si="47"/>
        <v>52551359.140574887</v>
      </c>
      <c r="E78" s="253">
        <f t="shared" si="57"/>
        <v>3.3590951712855337</v>
      </c>
      <c r="F78" s="253">
        <f t="shared" si="7"/>
        <v>2.6952977041792745</v>
      </c>
      <c r="G78" s="252">
        <f t="shared" si="48"/>
        <v>15644498.432136817</v>
      </c>
      <c r="H78" s="254">
        <f t="shared" si="35"/>
        <v>1.2462798324938236</v>
      </c>
      <c r="I78" s="253">
        <f t="shared" si="43"/>
        <v>7116559.3531904751</v>
      </c>
      <c r="J78" s="330"/>
      <c r="K78" s="255">
        <v>0.6</v>
      </c>
      <c r="L78" s="253">
        <f t="shared" si="58"/>
        <v>4269935.6119142845</v>
      </c>
      <c r="M78" s="255">
        <v>0.25</v>
      </c>
      <c r="N78" s="253">
        <f t="shared" si="59"/>
        <v>1779139.8382976188</v>
      </c>
      <c r="O78" s="255">
        <v>0.15</v>
      </c>
      <c r="P78" s="253">
        <f t="shared" si="60"/>
        <v>1067483.9029785711</v>
      </c>
      <c r="Q78" s="256" t="s">
        <v>1351</v>
      </c>
      <c r="R78" s="257">
        <v>0.379</v>
      </c>
      <c r="S78" s="253">
        <f t="shared" si="44"/>
        <v>2697175.9948591902</v>
      </c>
      <c r="T78" s="257">
        <v>0.14399999999999999</v>
      </c>
      <c r="U78" s="253">
        <f t="shared" si="45"/>
        <v>1024784.5468594283</v>
      </c>
      <c r="V78" s="257">
        <v>0.47699999999999998</v>
      </c>
      <c r="W78" s="258">
        <f t="shared" si="46"/>
        <v>3394598.8114718567</v>
      </c>
      <c r="X78" s="260">
        <v>0</v>
      </c>
      <c r="Y78" s="258">
        <v>0</v>
      </c>
      <c r="Z78" s="257">
        <v>0</v>
      </c>
      <c r="AA78" s="257" t="s">
        <v>1361</v>
      </c>
      <c r="AB78" s="257">
        <v>2E-3</v>
      </c>
      <c r="AC78" s="258">
        <f t="shared" si="49"/>
        <v>8539.8712238285698</v>
      </c>
      <c r="AD78" s="262" t="s">
        <v>1362</v>
      </c>
      <c r="AE78" s="257">
        <v>5.5E-2</v>
      </c>
      <c r="AF78" s="261">
        <f t="shared" si="50"/>
        <v>97852.691106369035</v>
      </c>
    </row>
    <row r="79" spans="1:32" s="259" customFormat="1" ht="36">
      <c r="A79" s="342"/>
      <c r="B79" s="322"/>
      <c r="C79" s="251">
        <v>2049</v>
      </c>
      <c r="D79" s="252">
        <f t="shared" si="47"/>
        <v>52603530.027875282</v>
      </c>
      <c r="E79" s="253">
        <f t="shared" si="57"/>
        <v>3.3173144698182506</v>
      </c>
      <c r="F79" s="253">
        <f t="shared" si="7"/>
        <v>2.6019290030252069</v>
      </c>
      <c r="G79" s="252">
        <f t="shared" si="48"/>
        <v>15857263.610813878</v>
      </c>
      <c r="H79" s="254">
        <f t="shared" si="35"/>
        <v>1.2749442686411814</v>
      </c>
      <c r="I79" s="253">
        <f t="shared" si="43"/>
        <v>7379251.485282925</v>
      </c>
      <c r="J79" s="330"/>
      <c r="K79" s="255">
        <v>0.6</v>
      </c>
      <c r="L79" s="253">
        <f t="shared" si="58"/>
        <v>4427550.8911697548</v>
      </c>
      <c r="M79" s="255">
        <v>0.25</v>
      </c>
      <c r="N79" s="253">
        <f t="shared" si="59"/>
        <v>1844812.8713207312</v>
      </c>
      <c r="O79" s="255">
        <v>0.15</v>
      </c>
      <c r="P79" s="253">
        <f t="shared" si="60"/>
        <v>1106887.7227924387</v>
      </c>
      <c r="Q79" s="256" t="s">
        <v>1351</v>
      </c>
      <c r="R79" s="257">
        <v>0.379</v>
      </c>
      <c r="S79" s="253">
        <f t="shared" si="44"/>
        <v>2796736.3129222286</v>
      </c>
      <c r="T79" s="257">
        <v>0.14399999999999999</v>
      </c>
      <c r="U79" s="253">
        <f t="shared" si="45"/>
        <v>1062612.213880741</v>
      </c>
      <c r="V79" s="257">
        <v>0.47699999999999998</v>
      </c>
      <c r="W79" s="258">
        <f t="shared" si="46"/>
        <v>3519902.9584799549</v>
      </c>
      <c r="X79" s="260">
        <v>0</v>
      </c>
      <c r="Y79" s="258">
        <v>0</v>
      </c>
      <c r="Z79" s="257">
        <v>0</v>
      </c>
      <c r="AA79" s="257" t="s">
        <v>1361</v>
      </c>
      <c r="AB79" s="257">
        <v>2E-3</v>
      </c>
      <c r="AC79" s="258">
        <f t="shared" si="49"/>
        <v>8855.1017823395105</v>
      </c>
      <c r="AD79" s="262" t="s">
        <v>1362</v>
      </c>
      <c r="AE79" s="257">
        <v>5.5E-2</v>
      </c>
      <c r="AF79" s="261">
        <f t="shared" si="50"/>
        <v>101464.70792264021</v>
      </c>
    </row>
    <row r="80" spans="1:32" s="259" customFormat="1" ht="36">
      <c r="A80" s="342"/>
      <c r="B80" s="322"/>
      <c r="C80" s="251">
        <v>2050</v>
      </c>
      <c r="D80" s="252">
        <f t="shared" si="47"/>
        <v>52655752.708345748</v>
      </c>
      <c r="E80" s="253">
        <f t="shared" si="57"/>
        <v>3.2760534401453305</v>
      </c>
      <c r="F80" s="253">
        <f t="shared" si="7"/>
        <v>2.511794717995814</v>
      </c>
      <c r="G80" s="252">
        <f t="shared" si="48"/>
        <v>16072922.395920947</v>
      </c>
      <c r="H80" s="254">
        <f t="shared" si="35"/>
        <v>1.3042679868199285</v>
      </c>
      <c r="I80" s="253">
        <f t="shared" si="43"/>
        <v>7651640.3195088757</v>
      </c>
      <c r="J80" s="330"/>
      <c r="K80" s="255">
        <v>0.6</v>
      </c>
      <c r="L80" s="253">
        <f t="shared" si="58"/>
        <v>4590984.1917053256</v>
      </c>
      <c r="M80" s="255">
        <v>0.25</v>
      </c>
      <c r="N80" s="253">
        <f t="shared" si="59"/>
        <v>1912910.0798772189</v>
      </c>
      <c r="O80" s="255">
        <v>0.15</v>
      </c>
      <c r="P80" s="253">
        <f t="shared" si="60"/>
        <v>1147746.0479263314</v>
      </c>
      <c r="Q80" s="256" t="s">
        <v>1351</v>
      </c>
      <c r="R80" s="257">
        <v>0.379</v>
      </c>
      <c r="S80" s="253">
        <f t="shared" si="44"/>
        <v>2899971.6810938641</v>
      </c>
      <c r="T80" s="257">
        <v>0.14399999999999999</v>
      </c>
      <c r="U80" s="253">
        <f t="shared" si="45"/>
        <v>1101836.2060092781</v>
      </c>
      <c r="V80" s="257">
        <v>0.47699999999999998</v>
      </c>
      <c r="W80" s="258">
        <f t="shared" si="46"/>
        <v>3649832.4324057335</v>
      </c>
      <c r="X80" s="260">
        <v>0</v>
      </c>
      <c r="Y80" s="258">
        <v>0</v>
      </c>
      <c r="Z80" s="257">
        <v>0</v>
      </c>
      <c r="AA80" s="257" t="s">
        <v>1361</v>
      </c>
      <c r="AB80" s="257">
        <v>2E-3</v>
      </c>
      <c r="AC80" s="258">
        <f t="shared" si="49"/>
        <v>9181.9683834106509</v>
      </c>
      <c r="AD80" s="262" t="s">
        <v>1362</v>
      </c>
      <c r="AE80" s="257">
        <v>5.5E-2</v>
      </c>
      <c r="AF80" s="261">
        <f t="shared" si="50"/>
        <v>105210.05439324705</v>
      </c>
    </row>
    <row r="81" spans="4:32" s="164" customFormat="1">
      <c r="D81" s="202"/>
      <c r="E81" s="202"/>
      <c r="F81" s="202"/>
      <c r="G81" s="202"/>
      <c r="Q81" s="203"/>
      <c r="R81" s="204"/>
      <c r="S81" s="205"/>
      <c r="T81" s="204"/>
      <c r="U81" s="205"/>
      <c r="V81" s="204"/>
      <c r="W81" s="205"/>
      <c r="X81" s="205"/>
      <c r="Y81" s="205"/>
      <c r="Z81" s="204"/>
      <c r="AA81" s="204"/>
      <c r="AB81" s="204"/>
      <c r="AC81" s="205"/>
      <c r="AD81" s="205"/>
      <c r="AE81" s="204"/>
      <c r="AF81" s="205"/>
    </row>
  </sheetData>
  <mergeCells count="44">
    <mergeCell ref="J56:J65"/>
    <mergeCell ref="J66:J70"/>
    <mergeCell ref="J71:J80"/>
    <mergeCell ref="J46:J55"/>
    <mergeCell ref="J26:J35"/>
    <mergeCell ref="J36:J45"/>
    <mergeCell ref="J4:J15"/>
    <mergeCell ref="J16:J25"/>
    <mergeCell ref="B1:B3"/>
    <mergeCell ref="D1:D3"/>
    <mergeCell ref="F1:F3"/>
    <mergeCell ref="E1:E3"/>
    <mergeCell ref="AA2:AA3"/>
    <mergeCell ref="AA1:AF1"/>
    <mergeCell ref="AD2:AD3"/>
    <mergeCell ref="J1:P1"/>
    <mergeCell ref="J2:J3"/>
    <mergeCell ref="AB2:AC2"/>
    <mergeCell ref="AE2:AF2"/>
    <mergeCell ref="Z1:Z3"/>
    <mergeCell ref="K2:L2"/>
    <mergeCell ref="M2:N2"/>
    <mergeCell ref="O2:P2"/>
    <mergeCell ref="R2:S2"/>
    <mergeCell ref="T2:U2"/>
    <mergeCell ref="V2:W2"/>
    <mergeCell ref="X2:Y2"/>
    <mergeCell ref="Q1:Y1"/>
    <mergeCell ref="Q2:Q3"/>
    <mergeCell ref="A54:A80"/>
    <mergeCell ref="B54:B80"/>
    <mergeCell ref="B4:B21"/>
    <mergeCell ref="B22:B30"/>
    <mergeCell ref="B31:B41"/>
    <mergeCell ref="A42:A53"/>
    <mergeCell ref="B42:B53"/>
    <mergeCell ref="A4:A21"/>
    <mergeCell ref="A22:A30"/>
    <mergeCell ref="A31:A41"/>
    <mergeCell ref="A1:A3"/>
    <mergeCell ref="C1:C3"/>
    <mergeCell ref="G1:G3"/>
    <mergeCell ref="H1:H3"/>
    <mergeCell ref="I1:I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CFF0D-17FD-4ECC-A5C4-973D5E60881B}">
  <sheetPr>
    <tabColor theme="0"/>
  </sheetPr>
  <dimension ref="A2:P54"/>
  <sheetViews>
    <sheetView topLeftCell="A39" workbookViewId="0">
      <selection activeCell="D43" sqref="D43"/>
    </sheetView>
  </sheetViews>
  <sheetFormatPr baseColWidth="10" defaultRowHeight="14.4"/>
  <cols>
    <col min="1" max="1" width="17.21875" customWidth="1"/>
    <col min="3" max="3" width="25" customWidth="1"/>
    <col min="4" max="4" width="18.6640625" customWidth="1"/>
    <col min="5" max="5" width="14.88671875" customWidth="1"/>
    <col min="6" max="6" width="13" bestFit="1" customWidth="1"/>
    <col min="15" max="15" width="13.88671875" style="287" customWidth="1"/>
  </cols>
  <sheetData>
    <row r="2" spans="1:8" ht="41.4">
      <c r="A2" s="344" t="s">
        <v>1389</v>
      </c>
      <c r="B2" s="268" t="s">
        <v>1367</v>
      </c>
      <c r="C2" s="269" t="s">
        <v>14</v>
      </c>
      <c r="D2" s="269" t="s">
        <v>2</v>
      </c>
      <c r="E2" s="269" t="s">
        <v>1387</v>
      </c>
      <c r="F2" s="269" t="s">
        <v>1388</v>
      </c>
      <c r="G2" s="264"/>
      <c r="H2" s="264"/>
    </row>
    <row r="3" spans="1:8">
      <c r="A3" s="344"/>
      <c r="B3" s="265">
        <v>1</v>
      </c>
      <c r="C3" s="270" t="s">
        <v>1368</v>
      </c>
      <c r="D3" s="271">
        <v>6686</v>
      </c>
      <c r="E3" s="272">
        <v>122815.05</v>
      </c>
      <c r="F3" s="266">
        <v>505.5067305</v>
      </c>
      <c r="G3" s="264"/>
      <c r="H3" s="264"/>
    </row>
    <row r="4" spans="1:8">
      <c r="A4" s="344"/>
      <c r="B4" s="265">
        <v>2</v>
      </c>
      <c r="C4" s="273" t="s">
        <v>1369</v>
      </c>
      <c r="D4" s="271">
        <v>9241</v>
      </c>
      <c r="E4" s="272">
        <v>136536.28</v>
      </c>
      <c r="F4" s="266">
        <v>561.98332912500007</v>
      </c>
      <c r="G4" s="264"/>
      <c r="H4" s="264"/>
    </row>
    <row r="5" spans="1:8">
      <c r="A5" s="344"/>
      <c r="B5" s="265">
        <v>3</v>
      </c>
      <c r="C5" s="273" t="s">
        <v>1370</v>
      </c>
      <c r="D5" s="271">
        <v>12687</v>
      </c>
      <c r="E5" s="272">
        <v>168874.88</v>
      </c>
      <c r="F5" s="266">
        <v>1042.6335187500001</v>
      </c>
      <c r="G5" s="264"/>
      <c r="H5" s="264"/>
    </row>
    <row r="6" spans="1:8">
      <c r="A6" s="344"/>
      <c r="B6" s="265">
        <v>4</v>
      </c>
      <c r="C6" s="273" t="s">
        <v>1371</v>
      </c>
      <c r="D6" s="271">
        <v>7868</v>
      </c>
      <c r="E6" s="272">
        <v>129865.01</v>
      </c>
      <c r="F6" s="266">
        <v>517.2816600000001</v>
      </c>
      <c r="G6" s="264"/>
      <c r="H6" s="264"/>
    </row>
    <row r="7" spans="1:8">
      <c r="A7" s="344"/>
      <c r="B7" s="265">
        <v>5</v>
      </c>
      <c r="C7" s="273" t="s">
        <v>1372</v>
      </c>
      <c r="D7" s="271">
        <v>7322</v>
      </c>
      <c r="E7" s="272">
        <v>132938.32999999999</v>
      </c>
      <c r="F7" s="266">
        <v>529.52337899999998</v>
      </c>
      <c r="G7" s="264"/>
      <c r="H7" s="264"/>
    </row>
    <row r="8" spans="1:8">
      <c r="A8" s="344"/>
      <c r="B8" s="265">
        <v>6</v>
      </c>
      <c r="C8" s="273" t="s">
        <v>1373</v>
      </c>
      <c r="D8" s="271">
        <v>2009</v>
      </c>
      <c r="E8" s="272">
        <v>44497.89</v>
      </c>
      <c r="F8" s="266">
        <v>105.665364</v>
      </c>
      <c r="G8" s="264"/>
      <c r="H8" s="264"/>
    </row>
    <row r="9" spans="1:8">
      <c r="A9" s="344"/>
      <c r="B9" s="265">
        <v>7</v>
      </c>
      <c r="C9" s="273" t="s">
        <v>1374</v>
      </c>
      <c r="D9" s="274">
        <v>1796</v>
      </c>
      <c r="E9" s="272">
        <v>50968.24</v>
      </c>
      <c r="F9" s="266">
        <v>121.02997049999999</v>
      </c>
      <c r="G9" s="264"/>
      <c r="H9" s="264"/>
    </row>
    <row r="10" spans="1:8" ht="29.4" customHeight="1">
      <c r="A10" s="344"/>
      <c r="B10" s="265">
        <v>8</v>
      </c>
      <c r="C10" s="273" t="s">
        <v>1375</v>
      </c>
      <c r="D10" s="274">
        <v>8731</v>
      </c>
      <c r="E10" s="272">
        <v>147711.96</v>
      </c>
      <c r="F10" s="266">
        <v>588.37008487499986</v>
      </c>
      <c r="G10" s="264"/>
      <c r="H10" s="264"/>
    </row>
    <row r="11" spans="1:8">
      <c r="A11" s="344"/>
      <c r="B11" s="265">
        <v>9</v>
      </c>
      <c r="C11" s="270" t="s">
        <v>1376</v>
      </c>
      <c r="D11" s="274">
        <v>9195</v>
      </c>
      <c r="E11" s="272">
        <v>239034.23</v>
      </c>
      <c r="F11" s="266">
        <v>952.12730812500013</v>
      </c>
      <c r="G11" s="264"/>
      <c r="H11" s="264"/>
    </row>
    <row r="12" spans="1:8">
      <c r="A12" s="344"/>
      <c r="B12" s="265">
        <v>10</v>
      </c>
      <c r="C12" s="275" t="s">
        <v>1377</v>
      </c>
      <c r="D12" s="274">
        <v>7542</v>
      </c>
      <c r="E12" s="272">
        <v>160705.12</v>
      </c>
      <c r="F12" s="266">
        <v>826.82785732500008</v>
      </c>
      <c r="G12" s="264"/>
      <c r="H12" s="264"/>
    </row>
    <row r="13" spans="1:8">
      <c r="A13" s="344"/>
      <c r="B13" s="265">
        <v>11</v>
      </c>
      <c r="C13" s="275" t="s">
        <v>1378</v>
      </c>
      <c r="D13" s="274">
        <v>3752</v>
      </c>
      <c r="E13" s="272">
        <v>191299.17</v>
      </c>
      <c r="F13" s="266">
        <v>984.2342076000001</v>
      </c>
      <c r="G13" s="264"/>
      <c r="H13" s="264"/>
    </row>
    <row r="14" spans="1:8">
      <c r="A14" s="344"/>
      <c r="B14" s="265">
        <v>12</v>
      </c>
      <c r="C14" s="273" t="s">
        <v>1379</v>
      </c>
      <c r="D14" s="274">
        <v>6678</v>
      </c>
      <c r="E14" s="272">
        <v>87467.68</v>
      </c>
      <c r="F14" s="266">
        <v>450.02123775000001</v>
      </c>
      <c r="G14" s="264"/>
      <c r="H14" s="264"/>
    </row>
    <row r="15" spans="1:8">
      <c r="A15" s="344"/>
      <c r="B15" s="265">
        <v>13</v>
      </c>
      <c r="C15" s="273" t="s">
        <v>1380</v>
      </c>
      <c r="D15" s="274">
        <v>7217</v>
      </c>
      <c r="E15" s="272">
        <v>125075.95</v>
      </c>
      <c r="F15" s="266">
        <v>498.20574824999994</v>
      </c>
      <c r="G15" s="264"/>
      <c r="H15" s="264"/>
    </row>
    <row r="16" spans="1:8" ht="29.4" customHeight="1">
      <c r="A16" s="344"/>
      <c r="B16" s="265">
        <v>14</v>
      </c>
      <c r="C16" s="273" t="s">
        <v>1381</v>
      </c>
      <c r="D16" s="274">
        <v>15167</v>
      </c>
      <c r="E16" s="272">
        <v>276179.78999999998</v>
      </c>
      <c r="F16" s="266">
        <v>1420.9450413750001</v>
      </c>
      <c r="G16" s="264"/>
      <c r="H16" s="264"/>
    </row>
    <row r="17" spans="1:8" ht="29.4" customHeight="1">
      <c r="A17" s="344"/>
      <c r="B17" s="265">
        <v>15</v>
      </c>
      <c r="C17" s="273" t="s">
        <v>1382</v>
      </c>
      <c r="D17" s="274">
        <v>6546</v>
      </c>
      <c r="E17" s="272">
        <v>110745.9</v>
      </c>
      <c r="F17" s="266">
        <v>441.12593924999993</v>
      </c>
      <c r="G17" s="264"/>
      <c r="H17" s="264"/>
    </row>
    <row r="18" spans="1:8">
      <c r="A18" s="344"/>
      <c r="B18" s="265">
        <v>16</v>
      </c>
      <c r="C18" s="270" t="s">
        <v>1383</v>
      </c>
      <c r="D18" s="274">
        <v>9650</v>
      </c>
      <c r="E18" s="272">
        <v>166470.94</v>
      </c>
      <c r="F18" s="266">
        <v>856.49298750000014</v>
      </c>
      <c r="G18" s="264"/>
      <c r="H18" s="264"/>
    </row>
    <row r="19" spans="1:8">
      <c r="A19" s="344"/>
      <c r="B19" s="265">
        <v>17</v>
      </c>
      <c r="C19" s="270" t="s">
        <v>1384</v>
      </c>
      <c r="D19" s="274">
        <v>7861</v>
      </c>
      <c r="E19" s="272">
        <v>216597.91</v>
      </c>
      <c r="F19" s="266">
        <v>891.51699262499994</v>
      </c>
      <c r="G19" s="264"/>
      <c r="H19" s="264"/>
    </row>
    <row r="20" spans="1:8">
      <c r="A20" s="344"/>
      <c r="B20" s="265">
        <v>18</v>
      </c>
      <c r="C20" s="275" t="s">
        <v>1385</v>
      </c>
      <c r="D20" s="276">
        <v>5636</v>
      </c>
      <c r="E20" s="272">
        <v>123955.56</v>
      </c>
      <c r="F20" s="266">
        <v>493.74297765</v>
      </c>
      <c r="G20" s="264"/>
      <c r="H20" s="264"/>
    </row>
    <row r="21" spans="1:8">
      <c r="A21" s="344"/>
      <c r="B21" s="265">
        <v>19</v>
      </c>
      <c r="C21" s="275" t="s">
        <v>1386</v>
      </c>
      <c r="D21" s="274">
        <v>7832</v>
      </c>
      <c r="E21" s="272">
        <v>87257.8</v>
      </c>
      <c r="F21" s="266">
        <v>347.56751700000007</v>
      </c>
      <c r="G21" s="264"/>
      <c r="H21" s="264"/>
    </row>
    <row r="22" spans="1:8">
      <c r="A22" s="264"/>
      <c r="B22" s="264"/>
      <c r="C22" s="264"/>
      <c r="D22" s="277">
        <f>SUM(D3:D21)</f>
        <v>143416</v>
      </c>
      <c r="E22" s="264"/>
      <c r="F22" s="266">
        <f>SUM(F3:F21)</f>
        <v>12134.8018512</v>
      </c>
      <c r="G22" s="278">
        <f>+F22/'BOLIVIA ESC. 1'!I56</f>
        <v>3.7852258410791396E-3</v>
      </c>
      <c r="H22" s="264">
        <f>+G22*100</f>
        <v>0.37852258410791395</v>
      </c>
    </row>
    <row r="23" spans="1:8">
      <c r="G23" s="263"/>
    </row>
    <row r="24" spans="1:8">
      <c r="A24" s="345" t="s">
        <v>1390</v>
      </c>
      <c r="B24" s="264" t="s">
        <v>1367</v>
      </c>
      <c r="C24" s="264" t="s">
        <v>14</v>
      </c>
      <c r="D24" s="264" t="s">
        <v>2</v>
      </c>
      <c r="E24" s="264" t="s">
        <v>1392</v>
      </c>
      <c r="F24" s="264" t="s">
        <v>1393</v>
      </c>
      <c r="G24" s="264" t="s">
        <v>1394</v>
      </c>
      <c r="H24" s="264" t="s">
        <v>1395</v>
      </c>
    </row>
    <row r="25" spans="1:8">
      <c r="A25" s="345"/>
      <c r="B25" s="265">
        <v>1</v>
      </c>
      <c r="C25" s="264" t="s">
        <v>36</v>
      </c>
      <c r="D25" s="266">
        <v>124357</v>
      </c>
      <c r="E25" s="266">
        <v>80.8</v>
      </c>
      <c r="F25" s="266">
        <f>+E25*365.25</f>
        <v>29512.2</v>
      </c>
      <c r="G25" s="264"/>
      <c r="H25" s="264"/>
    </row>
    <row r="26" spans="1:8">
      <c r="A26" s="345"/>
      <c r="B26" s="265">
        <v>2</v>
      </c>
      <c r="C26" s="264" t="s">
        <v>1391</v>
      </c>
      <c r="D26" s="266">
        <v>1606671</v>
      </c>
      <c r="E26" s="266">
        <v>1650</v>
      </c>
      <c r="F26" s="266"/>
      <c r="G26" s="264"/>
      <c r="H26" s="264"/>
    </row>
    <row r="27" spans="1:8">
      <c r="A27" s="345"/>
      <c r="B27" s="265">
        <v>3</v>
      </c>
      <c r="C27" s="264" t="s">
        <v>37</v>
      </c>
      <c r="D27" s="266">
        <v>147622</v>
      </c>
      <c r="E27" s="266">
        <v>82.7</v>
      </c>
      <c r="F27" s="266">
        <f t="shared" ref="F27:F31" si="0">+E27*365.25</f>
        <v>30206.174999999999</v>
      </c>
      <c r="G27" s="264"/>
      <c r="H27" s="264"/>
    </row>
    <row r="28" spans="1:8">
      <c r="A28" s="345"/>
      <c r="B28" s="265">
        <v>4</v>
      </c>
      <c r="C28" s="264" t="s">
        <v>144</v>
      </c>
      <c r="D28" s="266">
        <v>40759</v>
      </c>
      <c r="E28" s="266">
        <v>18.8</v>
      </c>
      <c r="F28" s="266">
        <f t="shared" si="0"/>
        <v>6866.7</v>
      </c>
      <c r="G28" s="264"/>
      <c r="H28" s="264"/>
    </row>
    <row r="29" spans="1:8">
      <c r="A29" s="345"/>
      <c r="B29" s="265">
        <v>5</v>
      </c>
      <c r="C29" s="264" t="s">
        <v>117</v>
      </c>
      <c r="D29" s="266">
        <v>17712</v>
      </c>
      <c r="E29" s="266">
        <v>8.1</v>
      </c>
      <c r="F29" s="266">
        <f t="shared" si="0"/>
        <v>2958.5250000000001</v>
      </c>
      <c r="G29" s="264"/>
      <c r="H29" s="264"/>
    </row>
    <row r="30" spans="1:8">
      <c r="A30" s="345"/>
      <c r="B30" s="265">
        <v>6</v>
      </c>
      <c r="C30" s="264" t="s">
        <v>66</v>
      </c>
      <c r="D30" s="266">
        <v>32656</v>
      </c>
      <c r="E30" s="266">
        <v>15</v>
      </c>
      <c r="F30" s="266">
        <f t="shared" si="0"/>
        <v>5478.75</v>
      </c>
      <c r="G30" s="264"/>
      <c r="H30" s="264"/>
    </row>
    <row r="31" spans="1:8">
      <c r="A31" s="345"/>
      <c r="B31" s="265">
        <v>7</v>
      </c>
      <c r="C31" s="264" t="s">
        <v>71</v>
      </c>
      <c r="D31" s="266">
        <v>11814</v>
      </c>
      <c r="E31" s="266">
        <v>5.4</v>
      </c>
      <c r="F31" s="266">
        <f t="shared" si="0"/>
        <v>1972.3500000000001</v>
      </c>
      <c r="G31" s="264"/>
      <c r="H31" s="264"/>
    </row>
    <row r="32" spans="1:8">
      <c r="A32" s="345"/>
      <c r="B32" s="264"/>
      <c r="C32" s="264"/>
      <c r="D32" s="266">
        <f>SUM(D25:D31)</f>
        <v>1981591</v>
      </c>
      <c r="E32" s="266">
        <f>SUM(E25:E31)</f>
        <v>1860.8</v>
      </c>
      <c r="F32" s="266">
        <f>SUM(F25:F31)</f>
        <v>76994.7</v>
      </c>
      <c r="G32" s="264">
        <v>185056</v>
      </c>
      <c r="H32" s="264">
        <v>85879</v>
      </c>
    </row>
    <row r="33" spans="1:16">
      <c r="A33" s="345"/>
      <c r="B33" s="264"/>
      <c r="C33" s="264"/>
      <c r="D33" s="264"/>
      <c r="E33" s="264"/>
      <c r="F33" s="264"/>
      <c r="G33" s="264"/>
      <c r="H33" s="264"/>
    </row>
    <row r="34" spans="1:16">
      <c r="A34" s="345"/>
      <c r="B34" s="264"/>
      <c r="C34" s="264"/>
      <c r="D34" s="264"/>
      <c r="E34" s="264" t="s">
        <v>1396</v>
      </c>
      <c r="F34" s="267">
        <f>+F32/'BOLIVIA ESC. 1'!I56</f>
        <v>2.4017065267309293E-2</v>
      </c>
      <c r="G34" s="264">
        <f>+F34*100</f>
        <v>2.4017065267309294</v>
      </c>
      <c r="H34" s="264"/>
    </row>
    <row r="35" spans="1:16">
      <c r="A35" s="345"/>
      <c r="B35" s="264"/>
      <c r="C35" s="264"/>
      <c r="D35" s="264"/>
      <c r="E35" s="264" t="s">
        <v>1397</v>
      </c>
      <c r="F35" s="267">
        <f>+G32/'BOLIVIA ESC. 1'!I56</f>
        <v>5.7724778849806396E-2</v>
      </c>
      <c r="G35" s="264">
        <f>+F35*100</f>
        <v>5.7724778849806393</v>
      </c>
      <c r="H35" s="264"/>
    </row>
    <row r="36" spans="1:16">
      <c r="A36" s="345"/>
      <c r="B36" s="264"/>
      <c r="C36" s="264"/>
      <c r="D36" s="264"/>
      <c r="E36" s="264" t="s">
        <v>1398</v>
      </c>
      <c r="F36" s="267">
        <f>+H32/'BOLIVIA ESC. 1'!I56</f>
        <v>2.6788357485531534E-2</v>
      </c>
      <c r="G36" s="264">
        <f>+F36*100</f>
        <v>2.6788357485531535</v>
      </c>
      <c r="H36" s="264"/>
    </row>
    <row r="39" spans="1:16" ht="62.4">
      <c r="A39" s="344" t="s">
        <v>1463</v>
      </c>
      <c r="B39" s="288" t="s">
        <v>1422</v>
      </c>
      <c r="C39" s="289" t="s">
        <v>1423</v>
      </c>
      <c r="D39" s="289" t="s">
        <v>1424</v>
      </c>
      <c r="E39" s="289" t="s">
        <v>1425</v>
      </c>
      <c r="F39" s="290" t="s">
        <v>1426</v>
      </c>
      <c r="G39" s="289" t="s">
        <v>1427</v>
      </c>
      <c r="H39" s="289" t="s">
        <v>1428</v>
      </c>
      <c r="I39" s="289" t="s">
        <v>1429</v>
      </c>
      <c r="J39" s="279" t="s">
        <v>1430</v>
      </c>
      <c r="K39" s="279" t="s">
        <v>1431</v>
      </c>
      <c r="L39" s="280" t="s">
        <v>1432</v>
      </c>
      <c r="M39" s="279" t="s">
        <v>1433</v>
      </c>
      <c r="N39" s="279" t="s">
        <v>1434</v>
      </c>
      <c r="O39" s="281" t="s">
        <v>1435</v>
      </c>
      <c r="P39" s="291"/>
    </row>
    <row r="40" spans="1:16" ht="84">
      <c r="A40" s="344"/>
      <c r="B40" s="292">
        <v>1</v>
      </c>
      <c r="C40" s="293" t="s">
        <v>23</v>
      </c>
      <c r="D40" s="293" t="s">
        <v>719</v>
      </c>
      <c r="E40" s="293" t="s">
        <v>1436</v>
      </c>
      <c r="F40" s="293" t="s">
        <v>1437</v>
      </c>
      <c r="G40" s="294">
        <v>19291</v>
      </c>
      <c r="H40" s="295">
        <v>0.9</v>
      </c>
      <c r="I40" s="296">
        <v>2268.96</v>
      </c>
      <c r="J40" s="266">
        <v>1535.9951616000001</v>
      </c>
      <c r="K40" s="266">
        <v>242.7106512</v>
      </c>
      <c r="L40" s="266">
        <v>109.8857328</v>
      </c>
      <c r="M40" s="266">
        <v>34.692398400000002</v>
      </c>
      <c r="N40" s="266">
        <v>7.8279120000000004</v>
      </c>
      <c r="O40" s="266">
        <v>337.84814400000005</v>
      </c>
      <c r="P40" s="291"/>
    </row>
    <row r="41" spans="1:16" s="282" customFormat="1" ht="84">
      <c r="A41" s="344"/>
      <c r="B41" s="292">
        <v>2</v>
      </c>
      <c r="C41" s="293" t="s">
        <v>20</v>
      </c>
      <c r="D41" s="293" t="s">
        <v>1438</v>
      </c>
      <c r="E41" s="293" t="s">
        <v>1439</v>
      </c>
      <c r="F41" s="293" t="s">
        <v>1437</v>
      </c>
      <c r="G41" s="294">
        <v>12487</v>
      </c>
      <c r="H41" s="295">
        <v>0.75</v>
      </c>
      <c r="I41" s="297">
        <v>907.47</v>
      </c>
      <c r="J41" s="266">
        <v>562.63139999999999</v>
      </c>
      <c r="K41" s="266">
        <v>99.821700000000007</v>
      </c>
      <c r="L41" s="266">
        <v>54.4482</v>
      </c>
      <c r="M41" s="266">
        <v>63.522900000000007</v>
      </c>
      <c r="N41" s="266">
        <v>27.2241</v>
      </c>
      <c r="O41" s="266">
        <v>99.821699999999964</v>
      </c>
      <c r="P41" s="291"/>
    </row>
    <row r="42" spans="1:16" s="282" customFormat="1" ht="72">
      <c r="A42" s="344"/>
      <c r="B42" s="298">
        <v>3</v>
      </c>
      <c r="C42" s="299" t="s">
        <v>17</v>
      </c>
      <c r="D42" s="299" t="s">
        <v>1440</v>
      </c>
      <c r="E42" s="299" t="s">
        <v>1441</v>
      </c>
      <c r="F42" s="299" t="s">
        <v>1437</v>
      </c>
      <c r="G42" s="300">
        <v>106292</v>
      </c>
      <c r="H42" s="301">
        <v>2.21</v>
      </c>
      <c r="I42" s="302">
        <v>0</v>
      </c>
      <c r="J42" s="285">
        <v>0</v>
      </c>
      <c r="K42" s="285">
        <v>0</v>
      </c>
      <c r="L42" s="285">
        <v>0</v>
      </c>
      <c r="M42" s="285">
        <v>0</v>
      </c>
      <c r="N42" s="285">
        <v>0</v>
      </c>
      <c r="O42" s="285">
        <v>0</v>
      </c>
      <c r="P42" s="291" t="s">
        <v>1458</v>
      </c>
    </row>
    <row r="43" spans="1:16" ht="86.4">
      <c r="A43" s="344"/>
      <c r="B43" s="298">
        <v>5</v>
      </c>
      <c r="C43" s="299" t="s">
        <v>47</v>
      </c>
      <c r="D43" s="299" t="s">
        <v>1442</v>
      </c>
      <c r="E43" s="299" t="s">
        <v>1443</v>
      </c>
      <c r="F43" s="299" t="s">
        <v>1437</v>
      </c>
      <c r="G43" s="300">
        <v>49312</v>
      </c>
      <c r="H43" s="301">
        <v>18.899999999999999</v>
      </c>
      <c r="I43" s="302">
        <v>0</v>
      </c>
      <c r="J43" s="285">
        <v>0</v>
      </c>
      <c r="K43" s="285">
        <v>0</v>
      </c>
      <c r="L43" s="285">
        <v>0</v>
      </c>
      <c r="M43" s="285">
        <v>0</v>
      </c>
      <c r="N43" s="285">
        <v>0</v>
      </c>
      <c r="O43" s="285">
        <v>0</v>
      </c>
      <c r="P43" s="291" t="s">
        <v>1459</v>
      </c>
    </row>
    <row r="44" spans="1:16" s="283" customFormat="1" ht="96">
      <c r="A44" s="344"/>
      <c r="B44" s="292">
        <v>6</v>
      </c>
      <c r="C44" s="293" t="s">
        <v>31</v>
      </c>
      <c r="D44" s="293" t="s">
        <v>1444</v>
      </c>
      <c r="E44" s="293" t="s">
        <v>1445</v>
      </c>
      <c r="F44" s="293" t="s">
        <v>1437</v>
      </c>
      <c r="G44" s="294">
        <v>20846</v>
      </c>
      <c r="H44" s="295">
        <v>7</v>
      </c>
      <c r="I44" s="296">
        <v>1214.4000000000001</v>
      </c>
      <c r="J44" s="266">
        <v>680.06400000000008</v>
      </c>
      <c r="K44" s="266">
        <v>109.29600000000001</v>
      </c>
      <c r="L44" s="266">
        <v>48.576000000000008</v>
      </c>
      <c r="M44" s="266">
        <v>48.576000000000008</v>
      </c>
      <c r="N44" s="266">
        <v>12.144000000000002</v>
      </c>
      <c r="O44" s="266">
        <v>315.74399999999991</v>
      </c>
      <c r="P44" s="291"/>
    </row>
    <row r="45" spans="1:16" ht="96">
      <c r="A45" s="344"/>
      <c r="B45" s="303">
        <v>7</v>
      </c>
      <c r="C45" s="304" t="s">
        <v>23</v>
      </c>
      <c r="D45" s="304" t="s">
        <v>1446</v>
      </c>
      <c r="E45" s="304" t="s">
        <v>1447</v>
      </c>
      <c r="F45" s="304" t="s">
        <v>1437</v>
      </c>
      <c r="G45" s="305">
        <v>170082</v>
      </c>
      <c r="H45" s="306">
        <v>6.5000000000000009</v>
      </c>
      <c r="I45" s="307">
        <v>34143.961500000005</v>
      </c>
      <c r="J45" s="284">
        <v>21303.783338310001</v>
      </c>
      <c r="K45" s="284">
        <v>3559.2519066637506</v>
      </c>
      <c r="L45" s="284">
        <v>1608.4366663612502</v>
      </c>
      <c r="M45" s="284">
        <v>1154.8341378337502</v>
      </c>
      <c r="N45" s="284">
        <v>456.24868554375007</v>
      </c>
      <c r="O45" s="284">
        <v>6061.406765287501</v>
      </c>
      <c r="P45" s="291" t="s">
        <v>1457</v>
      </c>
    </row>
    <row r="46" spans="1:16" ht="72">
      <c r="A46" s="344"/>
      <c r="B46" s="292">
        <v>8</v>
      </c>
      <c r="C46" s="293" t="s">
        <v>20</v>
      </c>
      <c r="D46" s="293" t="s">
        <v>1448</v>
      </c>
      <c r="E46" s="293" t="s">
        <v>1449</v>
      </c>
      <c r="F46" s="293" t="s">
        <v>1437</v>
      </c>
      <c r="G46" s="294">
        <v>59034</v>
      </c>
      <c r="H46" s="295">
        <v>1</v>
      </c>
      <c r="I46" s="296">
        <v>11851.075500000003</v>
      </c>
      <c r="J46" s="266">
        <v>7394.3600474700006</v>
      </c>
      <c r="K46" s="266">
        <v>1235.3857378087503</v>
      </c>
      <c r="L46" s="266">
        <v>558.27453911625014</v>
      </c>
      <c r="M46" s="266">
        <v>400.83300109875006</v>
      </c>
      <c r="N46" s="266">
        <v>158.35999636875002</v>
      </c>
      <c r="O46" s="266">
        <v>2103.8621781375005</v>
      </c>
      <c r="P46" s="291"/>
    </row>
    <row r="47" spans="1:16" ht="72">
      <c r="A47" s="344"/>
      <c r="B47" s="308">
        <v>18</v>
      </c>
      <c r="C47" s="309" t="s">
        <v>23</v>
      </c>
      <c r="D47" s="309" t="s">
        <v>1450</v>
      </c>
      <c r="E47" s="309" t="s">
        <v>1451</v>
      </c>
      <c r="F47" s="309" t="s">
        <v>1437</v>
      </c>
      <c r="G47" s="310">
        <v>184593</v>
      </c>
      <c r="H47" s="311">
        <v>0</v>
      </c>
      <c r="I47" s="312"/>
      <c r="J47" s="286">
        <v>23121.372501315003</v>
      </c>
      <c r="K47" s="286">
        <v>3862.9189873518758</v>
      </c>
      <c r="L47" s="286">
        <v>1745.6647355606253</v>
      </c>
      <c r="M47" s="286">
        <v>1253.3618960568751</v>
      </c>
      <c r="N47" s="286">
        <v>495.17476047187506</v>
      </c>
      <c r="O47" s="286">
        <v>6578.5518692437518</v>
      </c>
      <c r="P47" s="291" t="s">
        <v>1460</v>
      </c>
    </row>
    <row r="48" spans="1:16" ht="72">
      <c r="A48" s="344"/>
      <c r="B48" s="308">
        <v>19</v>
      </c>
      <c r="C48" s="309" t="s">
        <v>186</v>
      </c>
      <c r="D48" s="309" t="s">
        <v>1452</v>
      </c>
      <c r="E48" s="309" t="s">
        <v>1453</v>
      </c>
      <c r="F48" s="309" t="s">
        <v>1437</v>
      </c>
      <c r="G48" s="310">
        <v>90277</v>
      </c>
      <c r="H48" s="311">
        <v>0</v>
      </c>
      <c r="I48" s="312"/>
      <c r="J48" s="286">
        <v>11307.731849535001</v>
      </c>
      <c r="K48" s="286">
        <v>1889.1980596293754</v>
      </c>
      <c r="L48" s="286">
        <v>853.73429833312503</v>
      </c>
      <c r="M48" s="286">
        <v>612.96881187437509</v>
      </c>
      <c r="N48" s="286">
        <v>242.17002730937503</v>
      </c>
      <c r="O48" s="286">
        <v>3217.3047033187509</v>
      </c>
      <c r="P48" s="291" t="s">
        <v>1460</v>
      </c>
    </row>
    <row r="49" spans="1:16" ht="72">
      <c r="A49" s="344"/>
      <c r="B49" s="292">
        <v>20</v>
      </c>
      <c r="C49" s="293" t="s">
        <v>1454</v>
      </c>
      <c r="D49" s="293" t="s">
        <v>1455</v>
      </c>
      <c r="E49" s="293" t="s">
        <v>1456</v>
      </c>
      <c r="F49" s="293" t="s">
        <v>1437</v>
      </c>
      <c r="G49" s="294">
        <v>71884</v>
      </c>
      <c r="H49" s="295">
        <v>0.87</v>
      </c>
      <c r="I49" s="296">
        <v>14430.713</v>
      </c>
      <c r="J49" s="266">
        <v>9003.8990692199986</v>
      </c>
      <c r="K49" s="266">
        <v>1504.2935999025001</v>
      </c>
      <c r="L49" s="266">
        <v>679.79481264749995</v>
      </c>
      <c r="M49" s="266">
        <v>488.08279044249997</v>
      </c>
      <c r="N49" s="266">
        <v>192.83040246249999</v>
      </c>
      <c r="O49" s="266">
        <v>2561.8123253250001</v>
      </c>
      <c r="P49" s="291"/>
    </row>
    <row r="50" spans="1:16">
      <c r="A50" s="344"/>
      <c r="B50" s="264"/>
      <c r="C50" s="264"/>
      <c r="D50" s="264"/>
      <c r="E50" s="264"/>
      <c r="F50" s="264"/>
      <c r="G50" s="40" t="s">
        <v>503</v>
      </c>
      <c r="H50" s="264"/>
      <c r="I50" s="313">
        <f t="shared" ref="I50:O50" si="1">SUM(I40:I49)</f>
        <v>64816.580000000016</v>
      </c>
      <c r="J50" s="40">
        <f t="shared" si="1"/>
        <v>74909.837367450004</v>
      </c>
      <c r="K50" s="40">
        <f t="shared" si="1"/>
        <v>12502.876642556252</v>
      </c>
      <c r="L50" s="40">
        <f t="shared" si="1"/>
        <v>5658.8149848187513</v>
      </c>
      <c r="M50" s="40">
        <f t="shared" si="1"/>
        <v>4056.8719357062505</v>
      </c>
      <c r="N50" s="40">
        <f t="shared" si="1"/>
        <v>1591.9798841562499</v>
      </c>
      <c r="O50" s="40">
        <f t="shared" si="1"/>
        <v>21276.351685312504</v>
      </c>
      <c r="P50" s="291"/>
    </row>
    <row r="51" spans="1:16">
      <c r="A51" s="344"/>
      <c r="B51" s="264"/>
      <c r="C51" s="264"/>
      <c r="D51" s="264"/>
      <c r="E51" s="264"/>
      <c r="F51" s="264"/>
      <c r="G51" s="264"/>
      <c r="H51" s="264"/>
      <c r="I51" s="264"/>
      <c r="J51" s="314">
        <f>+J50*0.1</f>
        <v>7490.9837367450009</v>
      </c>
      <c r="K51" s="264"/>
      <c r="L51" s="40">
        <f>+K50+L50+M50+N50</f>
        <v>23810.543447237505</v>
      </c>
      <c r="M51" s="264"/>
      <c r="N51" s="264"/>
      <c r="O51" s="264"/>
      <c r="P51" s="291"/>
    </row>
    <row r="52" spans="1:16">
      <c r="A52" s="344"/>
      <c r="B52" s="264"/>
      <c r="C52" s="264"/>
      <c r="D52" s="264"/>
      <c r="E52" s="264"/>
      <c r="F52" s="264"/>
      <c r="G52" s="264"/>
      <c r="H52" s="264"/>
      <c r="I52" s="264"/>
      <c r="J52" s="264"/>
      <c r="K52" s="264"/>
      <c r="L52" s="314">
        <f>+L51*0.3</f>
        <v>7143.1630341712516</v>
      </c>
      <c r="M52" s="264"/>
      <c r="N52" s="264"/>
      <c r="O52" s="264"/>
      <c r="P52" s="291"/>
    </row>
    <row r="53" spans="1:16">
      <c r="A53" s="344"/>
      <c r="B53" s="264"/>
      <c r="C53" s="264"/>
      <c r="D53" s="264"/>
      <c r="E53" s="264"/>
      <c r="F53" s="264"/>
      <c r="G53" s="264"/>
      <c r="H53" s="264"/>
      <c r="I53" s="315">
        <f>+I50/'BOLIVIA ESC. 1'!I58</f>
        <v>1.8804454871177708E-2</v>
      </c>
      <c r="J53" s="315">
        <f>+J51/'BOLIVIA ESC. 1'!I58</f>
        <v>2.1732690249678015E-3</v>
      </c>
      <c r="K53" s="264"/>
      <c r="L53" s="316">
        <f>+L52/'BOLIVIA ESC. 1'!I58</f>
        <v>2.0723599874220163E-3</v>
      </c>
      <c r="M53" s="264"/>
      <c r="N53" s="264"/>
      <c r="O53" s="264"/>
      <c r="P53" s="291"/>
    </row>
    <row r="54" spans="1:16">
      <c r="A54" s="344"/>
      <c r="B54" s="264"/>
      <c r="C54" s="264"/>
      <c r="D54" s="264"/>
      <c r="E54" s="264"/>
      <c r="F54" s="264"/>
      <c r="G54" s="264"/>
      <c r="H54" s="264"/>
      <c r="I54" s="314">
        <f>+I53*100</f>
        <v>1.8804454871177707</v>
      </c>
      <c r="J54" s="314">
        <f>+J53*100</f>
        <v>0.21732690249678016</v>
      </c>
      <c r="K54" s="314"/>
      <c r="L54" s="314">
        <f>+L53*100</f>
        <v>0.20723599874220164</v>
      </c>
      <c r="M54" s="264"/>
      <c r="N54" s="264"/>
      <c r="O54" s="264"/>
      <c r="P54" s="291"/>
    </row>
  </sheetData>
  <mergeCells count="3">
    <mergeCell ref="A2:A21"/>
    <mergeCell ref="A24:A36"/>
    <mergeCell ref="A39:A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32176-31FC-4D95-9AB3-1E125F157AFB}">
  <sheetPr filterMode="1"/>
  <dimension ref="A1:AE561"/>
  <sheetViews>
    <sheetView workbookViewId="0">
      <selection activeCell="C261" sqref="C261"/>
    </sheetView>
  </sheetViews>
  <sheetFormatPr baseColWidth="10" defaultColWidth="11" defaultRowHeight="13.2"/>
  <cols>
    <col min="1" max="1" width="7.88671875" style="50" customWidth="1"/>
    <col min="2" max="2" width="15.33203125" style="50" customWidth="1"/>
    <col min="3" max="3" width="72.5546875" style="50" customWidth="1"/>
    <col min="4" max="5" width="14.109375" style="50" hidden="1" customWidth="1"/>
    <col min="6" max="6" width="62.109375" style="50" customWidth="1"/>
    <col min="7" max="7" width="41.5546875" style="50" customWidth="1"/>
    <col min="8" max="8" width="24.109375" style="50" customWidth="1"/>
    <col min="9" max="31" width="14.109375" style="50" customWidth="1"/>
    <col min="32" max="41" width="13.88671875" style="50" customWidth="1"/>
    <col min="42" max="42" width="14.88671875" style="50" customWidth="1"/>
    <col min="43" max="47" width="13.44140625" style="50" customWidth="1"/>
    <col min="48" max="16384" width="11" style="50"/>
  </cols>
  <sheetData>
    <row r="1" spans="1:31" s="153" customFormat="1" ht="84">
      <c r="A1" s="135" t="s">
        <v>561</v>
      </c>
      <c r="B1" s="136" t="s">
        <v>562</v>
      </c>
      <c r="C1" s="135" t="s">
        <v>563</v>
      </c>
      <c r="D1" s="137" t="s">
        <v>564</v>
      </c>
      <c r="E1" s="137" t="s">
        <v>565</v>
      </c>
      <c r="F1" s="137" t="s">
        <v>566</v>
      </c>
      <c r="G1" s="138" t="s">
        <v>567</v>
      </c>
      <c r="H1" s="138" t="s">
        <v>568</v>
      </c>
      <c r="I1" s="137" t="s">
        <v>569</v>
      </c>
      <c r="J1" s="138" t="s">
        <v>570</v>
      </c>
      <c r="K1" s="139" t="s">
        <v>571</v>
      </c>
      <c r="L1" s="139" t="s">
        <v>572</v>
      </c>
      <c r="M1" s="140" t="s">
        <v>573</v>
      </c>
      <c r="N1" s="140" t="s">
        <v>574</v>
      </c>
      <c r="O1" s="141" t="s">
        <v>575</v>
      </c>
      <c r="P1" s="142" t="s">
        <v>576</v>
      </c>
      <c r="Q1" s="142" t="s">
        <v>577</v>
      </c>
      <c r="R1" s="142" t="s">
        <v>578</v>
      </c>
      <c r="S1" s="143" t="s">
        <v>579</v>
      </c>
      <c r="T1" s="144" t="s">
        <v>580</v>
      </c>
      <c r="U1" s="145" t="s">
        <v>581</v>
      </c>
      <c r="V1" s="146" t="s">
        <v>582</v>
      </c>
      <c r="W1" s="146" t="s">
        <v>583</v>
      </c>
      <c r="X1" s="147" t="s">
        <v>584</v>
      </c>
      <c r="Y1" s="148" t="s">
        <v>585</v>
      </c>
      <c r="Z1" s="149" t="s">
        <v>586</v>
      </c>
      <c r="AA1" s="150" t="s">
        <v>587</v>
      </c>
      <c r="AB1" s="151" t="s">
        <v>588</v>
      </c>
      <c r="AC1" s="151" t="s">
        <v>589</v>
      </c>
      <c r="AD1" s="149" t="s">
        <v>590</v>
      </c>
      <c r="AE1" s="152" t="s">
        <v>591</v>
      </c>
    </row>
    <row r="2" spans="1:31" s="154" customFormat="1" ht="12" hidden="1">
      <c r="A2" s="154">
        <v>2003</v>
      </c>
      <c r="B2" s="155" t="s">
        <v>592</v>
      </c>
      <c r="C2" s="154" t="s">
        <v>593</v>
      </c>
      <c r="D2" s="154" t="s">
        <v>594</v>
      </c>
      <c r="E2" s="154" t="s">
        <v>595</v>
      </c>
      <c r="F2" s="154" t="s">
        <v>596</v>
      </c>
      <c r="G2" s="154" t="s">
        <v>597</v>
      </c>
      <c r="H2" s="154" t="s">
        <v>598</v>
      </c>
      <c r="I2" s="154" t="s">
        <v>31</v>
      </c>
      <c r="J2" s="154" t="s">
        <v>599</v>
      </c>
      <c r="K2" s="154" t="s">
        <v>168</v>
      </c>
      <c r="L2" s="154" t="s">
        <v>600</v>
      </c>
      <c r="M2" s="154" t="s">
        <v>601</v>
      </c>
      <c r="N2" s="154" t="s">
        <v>602</v>
      </c>
      <c r="O2" s="154" t="s">
        <v>603</v>
      </c>
      <c r="P2" s="156">
        <v>0</v>
      </c>
      <c r="Q2" s="156">
        <v>0</v>
      </c>
      <c r="R2" s="156">
        <v>30175</v>
      </c>
      <c r="S2" s="154">
        <v>12164</v>
      </c>
      <c r="T2" s="154" t="s">
        <v>604</v>
      </c>
      <c r="U2" s="154">
        <v>1</v>
      </c>
      <c r="V2" s="154">
        <v>505</v>
      </c>
      <c r="W2" s="154">
        <v>5</v>
      </c>
      <c r="X2" s="154">
        <v>0</v>
      </c>
      <c r="Y2" s="154">
        <v>3</v>
      </c>
      <c r="Z2" s="154">
        <v>0</v>
      </c>
      <c r="AA2" s="154" t="s">
        <v>605</v>
      </c>
      <c r="AD2" s="154">
        <v>1</v>
      </c>
      <c r="AE2" s="154">
        <v>0</v>
      </c>
    </row>
    <row r="3" spans="1:31" s="154" customFormat="1" ht="12" hidden="1">
      <c r="A3" s="154">
        <v>2003</v>
      </c>
      <c r="B3" s="155" t="s">
        <v>592</v>
      </c>
      <c r="C3" s="154" t="s">
        <v>593</v>
      </c>
      <c r="D3" s="154" t="s">
        <v>594</v>
      </c>
      <c r="E3" s="154" t="s">
        <v>595</v>
      </c>
      <c r="F3" s="154" t="s">
        <v>596</v>
      </c>
      <c r="G3" s="154" t="s">
        <v>597</v>
      </c>
      <c r="H3" s="154" t="s">
        <v>598</v>
      </c>
      <c r="I3" s="154" t="s">
        <v>31</v>
      </c>
      <c r="J3" s="154" t="s">
        <v>599</v>
      </c>
      <c r="K3" s="154" t="s">
        <v>168</v>
      </c>
      <c r="L3" s="154" t="s">
        <v>600</v>
      </c>
      <c r="M3" s="154" t="s">
        <v>601</v>
      </c>
      <c r="N3" s="154" t="s">
        <v>606</v>
      </c>
      <c r="O3" s="154" t="s">
        <v>603</v>
      </c>
      <c r="P3" s="156">
        <v>0</v>
      </c>
      <c r="Q3" s="156">
        <v>0</v>
      </c>
      <c r="R3" s="156">
        <v>90525</v>
      </c>
      <c r="S3" s="154">
        <v>12165</v>
      </c>
      <c r="T3" s="154" t="s">
        <v>604</v>
      </c>
      <c r="U3" s="154">
        <v>1</v>
      </c>
      <c r="V3" s="154">
        <v>505</v>
      </c>
      <c r="W3" s="154">
        <v>5</v>
      </c>
      <c r="X3" s="154">
        <v>0</v>
      </c>
      <c r="Y3" s="154">
        <v>3</v>
      </c>
      <c r="Z3" s="154">
        <v>0</v>
      </c>
      <c r="AA3" s="154" t="s">
        <v>605</v>
      </c>
      <c r="AD3" s="154">
        <v>0</v>
      </c>
      <c r="AE3" s="154">
        <v>0</v>
      </c>
    </row>
    <row r="4" spans="1:31" s="154" customFormat="1" ht="12" hidden="1">
      <c r="A4" s="154">
        <v>2004</v>
      </c>
      <c r="B4" s="155" t="s">
        <v>607</v>
      </c>
      <c r="C4" s="154" t="s">
        <v>608</v>
      </c>
      <c r="D4" s="154" t="s">
        <v>594</v>
      </c>
      <c r="E4" s="154" t="s">
        <v>595</v>
      </c>
      <c r="F4" s="154" t="s">
        <v>596</v>
      </c>
      <c r="G4" s="154" t="s">
        <v>609</v>
      </c>
      <c r="H4" s="154" t="s">
        <v>610</v>
      </c>
      <c r="I4" s="154" t="s">
        <v>186</v>
      </c>
      <c r="J4" s="154" t="s">
        <v>611</v>
      </c>
      <c r="K4" s="154" t="s">
        <v>262</v>
      </c>
      <c r="L4" s="154">
        <v>0</v>
      </c>
      <c r="M4" s="154" t="s">
        <v>601</v>
      </c>
      <c r="N4" s="154" t="s">
        <v>602</v>
      </c>
      <c r="O4" s="154" t="s">
        <v>603</v>
      </c>
      <c r="P4" s="156">
        <v>112161</v>
      </c>
      <c r="Q4" s="156">
        <v>112161</v>
      </c>
      <c r="R4" s="156">
        <v>0</v>
      </c>
      <c r="S4" s="154">
        <v>13942</v>
      </c>
      <c r="T4" s="154" t="s">
        <v>612</v>
      </c>
      <c r="U4" s="154">
        <v>1</v>
      </c>
      <c r="V4" s="154">
        <v>501</v>
      </c>
      <c r="W4" s="154">
        <v>5</v>
      </c>
      <c r="X4" s="154">
        <v>0</v>
      </c>
      <c r="Y4" s="154">
        <v>3</v>
      </c>
      <c r="Z4" s="154">
        <v>0</v>
      </c>
      <c r="AA4" s="154" t="s">
        <v>613</v>
      </c>
      <c r="AD4" s="154">
        <v>0</v>
      </c>
      <c r="AE4" s="154">
        <v>1</v>
      </c>
    </row>
    <row r="5" spans="1:31" s="154" customFormat="1" ht="12" hidden="1">
      <c r="A5" s="154">
        <v>2004</v>
      </c>
      <c r="B5" s="155" t="s">
        <v>607</v>
      </c>
      <c r="C5" s="154" t="s">
        <v>608</v>
      </c>
      <c r="D5" s="154" t="s">
        <v>594</v>
      </c>
      <c r="E5" s="154" t="s">
        <v>595</v>
      </c>
      <c r="F5" s="154" t="s">
        <v>596</v>
      </c>
      <c r="G5" s="154" t="s">
        <v>609</v>
      </c>
      <c r="H5" s="154" t="s">
        <v>610</v>
      </c>
      <c r="I5" s="154" t="s">
        <v>186</v>
      </c>
      <c r="J5" s="154" t="s">
        <v>611</v>
      </c>
      <c r="K5" s="154" t="s">
        <v>262</v>
      </c>
      <c r="L5" s="154">
        <v>0</v>
      </c>
      <c r="M5" s="154" t="s">
        <v>614</v>
      </c>
      <c r="N5" s="154" t="s">
        <v>615</v>
      </c>
      <c r="O5" s="154" t="s">
        <v>603</v>
      </c>
      <c r="P5" s="156">
        <v>151559</v>
      </c>
      <c r="Q5" s="156">
        <v>151559</v>
      </c>
      <c r="R5" s="156">
        <v>0</v>
      </c>
      <c r="S5" s="154">
        <v>13943</v>
      </c>
      <c r="T5" s="154" t="s">
        <v>612</v>
      </c>
      <c r="U5" s="154">
        <v>1</v>
      </c>
      <c r="V5" s="154">
        <v>501</v>
      </c>
      <c r="W5" s="154">
        <v>5</v>
      </c>
      <c r="X5" s="154">
        <v>0</v>
      </c>
      <c r="Y5" s="154">
        <v>2</v>
      </c>
      <c r="Z5" s="154">
        <v>0</v>
      </c>
      <c r="AA5" s="154" t="s">
        <v>613</v>
      </c>
      <c r="AD5" s="154">
        <v>0</v>
      </c>
      <c r="AE5" s="154">
        <v>1</v>
      </c>
    </row>
    <row r="6" spans="1:31" s="154" customFormat="1" ht="12" hidden="1">
      <c r="A6" s="154">
        <v>2004</v>
      </c>
      <c r="B6" s="155" t="s">
        <v>592</v>
      </c>
      <c r="C6" s="154" t="s">
        <v>593</v>
      </c>
      <c r="D6" s="154" t="s">
        <v>594</v>
      </c>
      <c r="E6" s="154" t="s">
        <v>595</v>
      </c>
      <c r="F6" s="154" t="s">
        <v>596</v>
      </c>
      <c r="G6" s="154" t="s">
        <v>597</v>
      </c>
      <c r="H6" s="154" t="s">
        <v>598</v>
      </c>
      <c r="I6" s="154" t="s">
        <v>31</v>
      </c>
      <c r="J6" s="154" t="s">
        <v>599</v>
      </c>
      <c r="K6" s="154" t="s">
        <v>168</v>
      </c>
      <c r="L6" s="154" t="s">
        <v>600</v>
      </c>
      <c r="M6" s="154" t="s">
        <v>601</v>
      </c>
      <c r="N6" s="154" t="s">
        <v>602</v>
      </c>
      <c r="O6" s="154" t="s">
        <v>603</v>
      </c>
      <c r="P6" s="156">
        <v>0</v>
      </c>
      <c r="Q6" s="156">
        <v>0</v>
      </c>
      <c r="R6" s="156">
        <v>16472</v>
      </c>
      <c r="S6" s="154">
        <v>14452</v>
      </c>
      <c r="T6" s="154" t="s">
        <v>604</v>
      </c>
      <c r="U6" s="154">
        <v>1</v>
      </c>
      <c r="V6" s="154">
        <v>505</v>
      </c>
      <c r="W6" s="154">
        <v>5</v>
      </c>
      <c r="X6" s="154">
        <v>0</v>
      </c>
      <c r="Y6" s="154">
        <v>3</v>
      </c>
      <c r="Z6" s="154">
        <v>0</v>
      </c>
      <c r="AA6" s="154" t="s">
        <v>605</v>
      </c>
      <c r="AD6" s="154">
        <v>0</v>
      </c>
      <c r="AE6" s="154">
        <v>0</v>
      </c>
    </row>
    <row r="7" spans="1:31" s="154" customFormat="1" ht="12" hidden="1">
      <c r="A7" s="154">
        <v>2004</v>
      </c>
      <c r="B7" s="155" t="s">
        <v>592</v>
      </c>
      <c r="C7" s="154" t="s">
        <v>593</v>
      </c>
      <c r="D7" s="154" t="s">
        <v>594</v>
      </c>
      <c r="E7" s="154" t="s">
        <v>595</v>
      </c>
      <c r="F7" s="154" t="s">
        <v>596</v>
      </c>
      <c r="G7" s="154" t="s">
        <v>597</v>
      </c>
      <c r="H7" s="154" t="s">
        <v>598</v>
      </c>
      <c r="I7" s="154" t="s">
        <v>31</v>
      </c>
      <c r="J7" s="154" t="s">
        <v>599</v>
      </c>
      <c r="K7" s="154" t="s">
        <v>168</v>
      </c>
      <c r="L7" s="154" t="s">
        <v>600</v>
      </c>
      <c r="M7" s="154" t="s">
        <v>601</v>
      </c>
      <c r="N7" s="154" t="s">
        <v>606</v>
      </c>
      <c r="O7" s="154" t="s">
        <v>603</v>
      </c>
      <c r="P7" s="156">
        <v>0</v>
      </c>
      <c r="Q7" s="156">
        <v>0</v>
      </c>
      <c r="R7" s="156">
        <v>80467</v>
      </c>
      <c r="S7" s="154">
        <v>14453</v>
      </c>
      <c r="T7" s="154" t="s">
        <v>604</v>
      </c>
      <c r="U7" s="154">
        <v>1</v>
      </c>
      <c r="V7" s="154">
        <v>505</v>
      </c>
      <c r="W7" s="154">
        <v>5</v>
      </c>
      <c r="X7" s="154">
        <v>0</v>
      </c>
      <c r="Y7" s="154">
        <v>3</v>
      </c>
      <c r="Z7" s="154">
        <v>0</v>
      </c>
      <c r="AA7" s="154" t="s">
        <v>605</v>
      </c>
      <c r="AD7" s="154">
        <v>0</v>
      </c>
      <c r="AE7" s="154">
        <v>0</v>
      </c>
    </row>
    <row r="8" spans="1:31" s="154" customFormat="1" ht="12" hidden="1">
      <c r="A8" s="154">
        <v>2005</v>
      </c>
      <c r="B8" s="155" t="s">
        <v>616</v>
      </c>
      <c r="C8" s="154" t="s">
        <v>617</v>
      </c>
      <c r="D8" s="154" t="s">
        <v>618</v>
      </c>
      <c r="E8" s="154" t="s">
        <v>619</v>
      </c>
      <c r="F8" s="154" t="s">
        <v>620</v>
      </c>
      <c r="G8" s="154" t="s">
        <v>597</v>
      </c>
      <c r="H8" s="154" t="s">
        <v>598</v>
      </c>
      <c r="I8" s="154" t="s">
        <v>27</v>
      </c>
      <c r="J8" s="154" t="s">
        <v>621</v>
      </c>
      <c r="K8" s="154" t="s">
        <v>622</v>
      </c>
      <c r="L8" s="154">
        <v>0</v>
      </c>
      <c r="M8" s="154" t="s">
        <v>623</v>
      </c>
      <c r="N8" s="154" t="s">
        <v>624</v>
      </c>
      <c r="O8" s="154" t="s">
        <v>603</v>
      </c>
      <c r="P8" s="156">
        <v>142120</v>
      </c>
      <c r="Q8" s="156">
        <v>142120</v>
      </c>
      <c r="R8" s="156">
        <v>0</v>
      </c>
      <c r="S8" s="154">
        <v>15119</v>
      </c>
      <c r="T8" s="154" t="s">
        <v>625</v>
      </c>
      <c r="U8" s="154">
        <v>3</v>
      </c>
      <c r="V8" s="154">
        <v>501</v>
      </c>
      <c r="W8" s="154">
        <v>5</v>
      </c>
      <c r="X8" s="154">
        <v>0</v>
      </c>
      <c r="Y8" s="154">
        <v>1</v>
      </c>
      <c r="Z8" s="154">
        <v>0</v>
      </c>
      <c r="AA8" s="154" t="s">
        <v>626</v>
      </c>
      <c r="AD8" s="154">
        <v>0</v>
      </c>
      <c r="AE8" s="154">
        <v>1</v>
      </c>
    </row>
    <row r="9" spans="1:31" s="154" customFormat="1" ht="12" hidden="1">
      <c r="A9" s="154">
        <v>2005</v>
      </c>
      <c r="B9" s="155" t="s">
        <v>627</v>
      </c>
      <c r="C9" s="154" t="s">
        <v>628</v>
      </c>
      <c r="D9" s="154" t="s">
        <v>618</v>
      </c>
      <c r="E9" s="154" t="s">
        <v>619</v>
      </c>
      <c r="F9" s="154" t="s">
        <v>629</v>
      </c>
      <c r="G9" s="154" t="s">
        <v>597</v>
      </c>
      <c r="H9" s="154" t="s">
        <v>598</v>
      </c>
      <c r="I9" s="154" t="s">
        <v>27</v>
      </c>
      <c r="J9" s="154" t="s">
        <v>621</v>
      </c>
      <c r="K9" s="154" t="s">
        <v>630</v>
      </c>
      <c r="L9" s="154">
        <v>0</v>
      </c>
      <c r="M9" s="154" t="s">
        <v>623</v>
      </c>
      <c r="N9" s="154" t="s">
        <v>624</v>
      </c>
      <c r="O9" s="154" t="s">
        <v>603</v>
      </c>
      <c r="P9" s="156">
        <v>220000</v>
      </c>
      <c r="Q9" s="156">
        <v>220000</v>
      </c>
      <c r="R9" s="156">
        <v>0</v>
      </c>
      <c r="S9" s="154">
        <v>15127</v>
      </c>
      <c r="T9" s="154" t="s">
        <v>631</v>
      </c>
      <c r="U9" s="154">
        <v>3</v>
      </c>
      <c r="V9" s="154">
        <v>501</v>
      </c>
      <c r="W9" s="154">
        <v>5</v>
      </c>
      <c r="X9" s="154">
        <v>0</v>
      </c>
      <c r="Y9" s="154">
        <v>1</v>
      </c>
      <c r="Z9" s="154">
        <v>0</v>
      </c>
      <c r="AA9" s="154" t="s">
        <v>632</v>
      </c>
      <c r="AD9" s="154">
        <v>0</v>
      </c>
      <c r="AE9" s="154">
        <v>1</v>
      </c>
    </row>
    <row r="10" spans="1:31" s="154" customFormat="1" ht="12" hidden="1">
      <c r="A10" s="154">
        <v>2005</v>
      </c>
      <c r="B10" s="155" t="s">
        <v>607</v>
      </c>
      <c r="C10" s="154" t="s">
        <v>608</v>
      </c>
      <c r="D10" s="154" t="s">
        <v>594</v>
      </c>
      <c r="E10" s="154" t="s">
        <v>595</v>
      </c>
      <c r="F10" s="154" t="s">
        <v>596</v>
      </c>
      <c r="G10" s="154" t="s">
        <v>609</v>
      </c>
      <c r="H10" s="154" t="s">
        <v>610</v>
      </c>
      <c r="I10" s="154" t="s">
        <v>186</v>
      </c>
      <c r="J10" s="154" t="s">
        <v>611</v>
      </c>
      <c r="K10" s="154" t="s">
        <v>262</v>
      </c>
      <c r="L10" s="154">
        <v>0</v>
      </c>
      <c r="M10" s="154" t="s">
        <v>601</v>
      </c>
      <c r="N10" s="154" t="s">
        <v>602</v>
      </c>
      <c r="O10" s="154" t="s">
        <v>603</v>
      </c>
      <c r="P10" s="156">
        <v>99777</v>
      </c>
      <c r="Q10" s="156">
        <v>99777</v>
      </c>
      <c r="R10" s="156">
        <v>0</v>
      </c>
      <c r="S10" s="154">
        <v>16489</v>
      </c>
      <c r="T10" s="154" t="s">
        <v>612</v>
      </c>
      <c r="U10" s="154">
        <v>1</v>
      </c>
      <c r="V10" s="154">
        <v>501</v>
      </c>
      <c r="W10" s="154">
        <v>5</v>
      </c>
      <c r="X10" s="154">
        <v>0</v>
      </c>
      <c r="Y10" s="154">
        <v>3</v>
      </c>
      <c r="Z10" s="154">
        <v>0</v>
      </c>
      <c r="AA10" s="154" t="s">
        <v>613</v>
      </c>
      <c r="AD10" s="154">
        <v>0</v>
      </c>
      <c r="AE10" s="154">
        <v>1</v>
      </c>
    </row>
    <row r="11" spans="1:31" s="154" customFormat="1" ht="12" hidden="1">
      <c r="A11" s="154">
        <v>2005</v>
      </c>
      <c r="B11" s="155" t="s">
        <v>607</v>
      </c>
      <c r="C11" s="154" t="s">
        <v>608</v>
      </c>
      <c r="D11" s="154" t="s">
        <v>594</v>
      </c>
      <c r="E11" s="154" t="s">
        <v>595</v>
      </c>
      <c r="F11" s="154" t="s">
        <v>596</v>
      </c>
      <c r="G11" s="154" t="s">
        <v>609</v>
      </c>
      <c r="H11" s="154" t="s">
        <v>610</v>
      </c>
      <c r="I11" s="154" t="s">
        <v>186</v>
      </c>
      <c r="J11" s="154" t="s">
        <v>611</v>
      </c>
      <c r="K11" s="154" t="s">
        <v>262</v>
      </c>
      <c r="L11" s="154">
        <v>0</v>
      </c>
      <c r="M11" s="154" t="s">
        <v>614</v>
      </c>
      <c r="N11" s="154" t="s">
        <v>615</v>
      </c>
      <c r="O11" s="154" t="s">
        <v>603</v>
      </c>
      <c r="P11" s="156">
        <v>142015</v>
      </c>
      <c r="Q11" s="156">
        <v>142015</v>
      </c>
      <c r="R11" s="156">
        <v>0</v>
      </c>
      <c r="S11" s="154">
        <v>16490</v>
      </c>
      <c r="T11" s="154" t="s">
        <v>612</v>
      </c>
      <c r="U11" s="154">
        <v>1</v>
      </c>
      <c r="V11" s="154">
        <v>501</v>
      </c>
      <c r="W11" s="154">
        <v>5</v>
      </c>
      <c r="X11" s="154">
        <v>0</v>
      </c>
      <c r="Y11" s="154">
        <v>2</v>
      </c>
      <c r="Z11" s="154">
        <v>0</v>
      </c>
      <c r="AA11" s="154" t="s">
        <v>613</v>
      </c>
      <c r="AD11" s="154">
        <v>0</v>
      </c>
      <c r="AE11" s="154">
        <v>1</v>
      </c>
    </row>
    <row r="12" spans="1:31" s="154" customFormat="1" ht="12" hidden="1">
      <c r="A12" s="154">
        <v>2005</v>
      </c>
      <c r="B12" s="155" t="s">
        <v>633</v>
      </c>
      <c r="C12" s="154" t="s">
        <v>634</v>
      </c>
      <c r="D12" s="154" t="s">
        <v>618</v>
      </c>
      <c r="E12" s="154" t="s">
        <v>619</v>
      </c>
      <c r="F12" s="154" t="s">
        <v>635</v>
      </c>
      <c r="G12" s="154" t="s">
        <v>597</v>
      </c>
      <c r="H12" s="154" t="s">
        <v>598</v>
      </c>
      <c r="I12" s="154" t="s">
        <v>27</v>
      </c>
      <c r="J12" s="154" t="s">
        <v>636</v>
      </c>
      <c r="K12" s="154" t="s">
        <v>637</v>
      </c>
      <c r="L12" s="154">
        <v>0</v>
      </c>
      <c r="M12" s="154" t="s">
        <v>623</v>
      </c>
      <c r="N12" s="154" t="s">
        <v>624</v>
      </c>
      <c r="O12" s="154" t="s">
        <v>603</v>
      </c>
      <c r="P12" s="156">
        <v>177650</v>
      </c>
      <c r="Q12" s="156">
        <v>177650</v>
      </c>
      <c r="R12" s="156">
        <v>0</v>
      </c>
      <c r="S12" s="154">
        <v>16809</v>
      </c>
      <c r="T12" s="154" t="s">
        <v>638</v>
      </c>
      <c r="U12" s="154">
        <v>3</v>
      </c>
      <c r="V12" s="154">
        <v>501</v>
      </c>
      <c r="W12" s="154">
        <v>5</v>
      </c>
      <c r="X12" s="154">
        <v>0</v>
      </c>
      <c r="Y12" s="154">
        <v>1</v>
      </c>
      <c r="Z12" s="154">
        <v>0</v>
      </c>
      <c r="AA12" s="154" t="s">
        <v>639</v>
      </c>
      <c r="AD12" s="154">
        <v>0</v>
      </c>
      <c r="AE12" s="154">
        <v>0</v>
      </c>
    </row>
    <row r="13" spans="1:31" s="154" customFormat="1" ht="12" hidden="1">
      <c r="A13" s="154">
        <v>2005</v>
      </c>
      <c r="B13" s="155" t="s">
        <v>640</v>
      </c>
      <c r="C13" s="154" t="s">
        <v>641</v>
      </c>
      <c r="D13" s="154" t="s">
        <v>618</v>
      </c>
      <c r="E13" s="154" t="s">
        <v>619</v>
      </c>
      <c r="F13" s="154" t="s">
        <v>642</v>
      </c>
      <c r="G13" s="154" t="s">
        <v>597</v>
      </c>
      <c r="H13" s="154" t="s">
        <v>598</v>
      </c>
      <c r="I13" s="154" t="s">
        <v>27</v>
      </c>
      <c r="J13" s="154" t="s">
        <v>636</v>
      </c>
      <c r="K13" s="154" t="s">
        <v>193</v>
      </c>
      <c r="L13" s="154">
        <v>0</v>
      </c>
      <c r="M13" s="154" t="s">
        <v>623</v>
      </c>
      <c r="N13" s="154" t="s">
        <v>624</v>
      </c>
      <c r="O13" s="154" t="s">
        <v>603</v>
      </c>
      <c r="P13" s="156">
        <v>80700</v>
      </c>
      <c r="Q13" s="156">
        <v>80700</v>
      </c>
      <c r="R13" s="156">
        <v>0</v>
      </c>
      <c r="S13" s="154">
        <v>16810</v>
      </c>
      <c r="T13" s="154" t="s">
        <v>643</v>
      </c>
      <c r="U13" s="154">
        <v>3</v>
      </c>
      <c r="V13" s="154">
        <v>501</v>
      </c>
      <c r="W13" s="154">
        <v>5</v>
      </c>
      <c r="X13" s="154">
        <v>0</v>
      </c>
      <c r="Y13" s="154">
        <v>1</v>
      </c>
      <c r="Z13" s="154">
        <v>0</v>
      </c>
      <c r="AA13" s="154" t="s">
        <v>644</v>
      </c>
      <c r="AD13" s="154">
        <v>0</v>
      </c>
      <c r="AE13" s="154">
        <v>0</v>
      </c>
    </row>
    <row r="14" spans="1:31" s="154" customFormat="1" ht="12" hidden="1">
      <c r="A14" s="154">
        <v>2005</v>
      </c>
      <c r="B14" s="155" t="s">
        <v>592</v>
      </c>
      <c r="C14" s="154" t="s">
        <v>593</v>
      </c>
      <c r="D14" s="154" t="s">
        <v>594</v>
      </c>
      <c r="E14" s="154" t="s">
        <v>595</v>
      </c>
      <c r="F14" s="154" t="s">
        <v>596</v>
      </c>
      <c r="G14" s="154" t="s">
        <v>597</v>
      </c>
      <c r="H14" s="154" t="s">
        <v>598</v>
      </c>
      <c r="I14" s="154" t="s">
        <v>31</v>
      </c>
      <c r="J14" s="154" t="s">
        <v>599</v>
      </c>
      <c r="K14" s="154" t="s">
        <v>168</v>
      </c>
      <c r="L14" s="154" t="s">
        <v>600</v>
      </c>
      <c r="M14" s="154" t="s">
        <v>601</v>
      </c>
      <c r="N14" s="154" t="s">
        <v>602</v>
      </c>
      <c r="O14" s="154" t="s">
        <v>603</v>
      </c>
      <c r="P14" s="156">
        <v>0</v>
      </c>
      <c r="Q14" s="156">
        <v>0</v>
      </c>
      <c r="R14" s="156">
        <v>2316</v>
      </c>
      <c r="S14" s="154">
        <v>17016</v>
      </c>
      <c r="T14" s="154" t="s">
        <v>604</v>
      </c>
      <c r="U14" s="154">
        <v>1</v>
      </c>
      <c r="V14" s="154">
        <v>505</v>
      </c>
      <c r="W14" s="154">
        <v>5</v>
      </c>
      <c r="X14" s="154">
        <v>0</v>
      </c>
      <c r="Y14" s="154">
        <v>3</v>
      </c>
      <c r="Z14" s="154">
        <v>0</v>
      </c>
      <c r="AA14" s="154" t="s">
        <v>605</v>
      </c>
      <c r="AD14" s="154">
        <v>0</v>
      </c>
      <c r="AE14" s="154">
        <v>0</v>
      </c>
    </row>
    <row r="15" spans="1:31" s="154" customFormat="1" ht="12" hidden="1">
      <c r="A15" s="154">
        <v>2005</v>
      </c>
      <c r="B15" s="155" t="s">
        <v>592</v>
      </c>
      <c r="C15" s="154" t="s">
        <v>593</v>
      </c>
      <c r="D15" s="154" t="s">
        <v>594</v>
      </c>
      <c r="E15" s="154" t="s">
        <v>595</v>
      </c>
      <c r="F15" s="154" t="s">
        <v>596</v>
      </c>
      <c r="G15" s="154" t="s">
        <v>597</v>
      </c>
      <c r="H15" s="154" t="s">
        <v>598</v>
      </c>
      <c r="I15" s="154" t="s">
        <v>31</v>
      </c>
      <c r="J15" s="154" t="s">
        <v>599</v>
      </c>
      <c r="K15" s="154" t="s">
        <v>168</v>
      </c>
      <c r="L15" s="154" t="s">
        <v>600</v>
      </c>
      <c r="M15" s="154" t="s">
        <v>601</v>
      </c>
      <c r="N15" s="154" t="s">
        <v>606</v>
      </c>
      <c r="O15" s="154" t="s">
        <v>603</v>
      </c>
      <c r="P15" s="156">
        <v>0</v>
      </c>
      <c r="Q15" s="156">
        <v>0</v>
      </c>
      <c r="R15" s="156">
        <v>6949</v>
      </c>
      <c r="S15" s="154">
        <v>17017</v>
      </c>
      <c r="T15" s="154" t="s">
        <v>604</v>
      </c>
      <c r="U15" s="154">
        <v>1</v>
      </c>
      <c r="V15" s="154">
        <v>505</v>
      </c>
      <c r="W15" s="154">
        <v>5</v>
      </c>
      <c r="X15" s="154">
        <v>0</v>
      </c>
      <c r="Y15" s="154">
        <v>3</v>
      </c>
      <c r="Z15" s="154">
        <v>0</v>
      </c>
      <c r="AA15" s="154" t="s">
        <v>605</v>
      </c>
      <c r="AD15" s="154">
        <v>0</v>
      </c>
      <c r="AE15" s="154">
        <v>0</v>
      </c>
    </row>
    <row r="16" spans="1:31" s="154" customFormat="1" ht="12" hidden="1">
      <c r="A16" s="154">
        <v>2006</v>
      </c>
      <c r="B16" s="157" t="s">
        <v>592</v>
      </c>
      <c r="C16" s="157" t="s">
        <v>593</v>
      </c>
      <c r="D16" s="154" t="s">
        <v>594</v>
      </c>
      <c r="E16" s="154" t="s">
        <v>595</v>
      </c>
      <c r="F16" s="154" t="s">
        <v>596</v>
      </c>
      <c r="G16" s="154" t="s">
        <v>645</v>
      </c>
      <c r="H16" s="154" t="s">
        <v>646</v>
      </c>
      <c r="I16" s="157" t="s">
        <v>31</v>
      </c>
      <c r="J16" s="154" t="s">
        <v>599</v>
      </c>
      <c r="K16" s="154" t="s">
        <v>168</v>
      </c>
      <c r="L16" s="154" t="s">
        <v>600</v>
      </c>
      <c r="M16" s="154" t="s">
        <v>601</v>
      </c>
      <c r="N16" s="154" t="s">
        <v>602</v>
      </c>
      <c r="O16" s="154" t="s">
        <v>603</v>
      </c>
      <c r="P16" s="156">
        <v>0</v>
      </c>
      <c r="Q16" s="156">
        <v>0</v>
      </c>
      <c r="R16" s="156">
        <v>15887</v>
      </c>
      <c r="S16" s="154">
        <v>19012</v>
      </c>
      <c r="T16" s="154" t="s">
        <v>604</v>
      </c>
      <c r="U16" s="154">
        <v>1</v>
      </c>
      <c r="V16" s="154">
        <v>505</v>
      </c>
      <c r="W16" s="154">
        <v>5</v>
      </c>
      <c r="X16" s="154">
        <v>0</v>
      </c>
      <c r="Y16" s="154">
        <v>3</v>
      </c>
      <c r="Z16" s="154">
        <v>0</v>
      </c>
      <c r="AA16" s="154" t="s">
        <v>605</v>
      </c>
      <c r="AD16" s="154">
        <v>0</v>
      </c>
      <c r="AE16" s="154">
        <v>0</v>
      </c>
    </row>
    <row r="17" spans="1:31" s="154" customFormat="1" ht="12" hidden="1">
      <c r="A17" s="154">
        <v>2006</v>
      </c>
      <c r="B17" s="157" t="s">
        <v>592</v>
      </c>
      <c r="C17" s="157" t="s">
        <v>593</v>
      </c>
      <c r="D17" s="154" t="s">
        <v>594</v>
      </c>
      <c r="E17" s="154" t="s">
        <v>595</v>
      </c>
      <c r="F17" s="154" t="s">
        <v>596</v>
      </c>
      <c r="G17" s="154" t="s">
        <v>645</v>
      </c>
      <c r="H17" s="154" t="s">
        <v>646</v>
      </c>
      <c r="I17" s="157" t="s">
        <v>31</v>
      </c>
      <c r="J17" s="154" t="s">
        <v>599</v>
      </c>
      <c r="K17" s="154" t="s">
        <v>168</v>
      </c>
      <c r="L17" s="154" t="s">
        <v>600</v>
      </c>
      <c r="M17" s="154" t="s">
        <v>601</v>
      </c>
      <c r="N17" s="154" t="s">
        <v>606</v>
      </c>
      <c r="O17" s="154" t="s">
        <v>603</v>
      </c>
      <c r="P17" s="156">
        <v>0</v>
      </c>
      <c r="Q17" s="156">
        <v>47657</v>
      </c>
      <c r="R17" s="156">
        <v>19861</v>
      </c>
      <c r="S17" s="154">
        <v>19013</v>
      </c>
      <c r="T17" s="154" t="s">
        <v>604</v>
      </c>
      <c r="U17" s="154">
        <v>1</v>
      </c>
      <c r="V17" s="154">
        <v>505</v>
      </c>
      <c r="W17" s="154">
        <v>5</v>
      </c>
      <c r="X17" s="154">
        <v>0</v>
      </c>
      <c r="Y17" s="154">
        <v>3</v>
      </c>
      <c r="Z17" s="154">
        <v>0</v>
      </c>
      <c r="AA17" s="154" t="s">
        <v>605</v>
      </c>
      <c r="AD17" s="154">
        <v>0</v>
      </c>
      <c r="AE17" s="154">
        <v>0</v>
      </c>
    </row>
    <row r="18" spans="1:31" s="154" customFormat="1" ht="12" hidden="1">
      <c r="A18" s="154">
        <v>2007</v>
      </c>
      <c r="B18" s="157" t="s">
        <v>647</v>
      </c>
      <c r="C18" s="157" t="s">
        <v>648</v>
      </c>
      <c r="D18" s="154" t="s">
        <v>649</v>
      </c>
      <c r="E18" s="154" t="s">
        <v>650</v>
      </c>
      <c r="F18" s="154" t="s">
        <v>651</v>
      </c>
      <c r="G18" s="154" t="s">
        <v>645</v>
      </c>
      <c r="H18" s="154" t="s">
        <v>646</v>
      </c>
      <c r="I18" s="157" t="s">
        <v>23</v>
      </c>
      <c r="J18" s="154" t="s">
        <v>652</v>
      </c>
      <c r="K18" s="154" t="s">
        <v>53</v>
      </c>
      <c r="L18" s="154">
        <v>0</v>
      </c>
      <c r="M18" s="154" t="s">
        <v>653</v>
      </c>
      <c r="N18" s="154" t="s">
        <v>654</v>
      </c>
      <c r="O18" s="154" t="s">
        <v>603</v>
      </c>
      <c r="P18" s="156">
        <v>0</v>
      </c>
      <c r="Q18" s="156">
        <v>133354</v>
      </c>
      <c r="R18" s="156">
        <v>0</v>
      </c>
      <c r="S18" s="154">
        <v>20269</v>
      </c>
      <c r="T18" s="154" t="s">
        <v>655</v>
      </c>
      <c r="U18" s="154">
        <v>1</v>
      </c>
      <c r="V18" s="154">
        <v>505</v>
      </c>
      <c r="W18" s="154">
        <v>5</v>
      </c>
      <c r="X18" s="154">
        <v>0</v>
      </c>
      <c r="Y18" s="154">
        <v>1</v>
      </c>
      <c r="Z18" s="154">
        <v>0</v>
      </c>
      <c r="AA18" s="154" t="s">
        <v>656</v>
      </c>
      <c r="AD18" s="154">
        <v>0</v>
      </c>
      <c r="AE18" s="154">
        <v>1</v>
      </c>
    </row>
    <row r="19" spans="1:31" s="154" customFormat="1" ht="12" hidden="1">
      <c r="A19" s="154">
        <v>2008</v>
      </c>
      <c r="B19" s="157" t="s">
        <v>657</v>
      </c>
      <c r="C19" s="157" t="s">
        <v>658</v>
      </c>
      <c r="D19" s="154" t="s">
        <v>659</v>
      </c>
      <c r="E19" s="154" t="s">
        <v>660</v>
      </c>
      <c r="F19" s="154" t="s">
        <v>661</v>
      </c>
      <c r="G19" s="154" t="s">
        <v>645</v>
      </c>
      <c r="H19" s="154" t="s">
        <v>646</v>
      </c>
      <c r="I19" s="157" t="s">
        <v>31</v>
      </c>
      <c r="J19" s="154" t="s">
        <v>662</v>
      </c>
      <c r="K19" s="154" t="s">
        <v>32</v>
      </c>
      <c r="L19" s="154">
        <v>0</v>
      </c>
      <c r="M19" s="154" t="s">
        <v>663</v>
      </c>
      <c r="N19" s="154" t="s">
        <v>664</v>
      </c>
      <c r="O19" s="154" t="s">
        <v>603</v>
      </c>
      <c r="P19" s="156">
        <v>150214</v>
      </c>
      <c r="Q19" s="156">
        <v>150214</v>
      </c>
      <c r="R19" s="156">
        <v>0</v>
      </c>
      <c r="S19" s="154">
        <v>20637</v>
      </c>
      <c r="T19" s="154" t="s">
        <v>665</v>
      </c>
      <c r="U19" s="154">
        <v>2</v>
      </c>
      <c r="V19" s="154">
        <v>501</v>
      </c>
      <c r="W19" s="154">
        <v>5</v>
      </c>
      <c r="X19" s="154">
        <v>0</v>
      </c>
      <c r="Y19" s="154">
        <v>3</v>
      </c>
      <c r="Z19" s="154">
        <v>0</v>
      </c>
      <c r="AA19" s="154" t="s">
        <v>666</v>
      </c>
      <c r="AD19" s="154">
        <v>0</v>
      </c>
      <c r="AE19" s="154">
        <v>0</v>
      </c>
    </row>
    <row r="20" spans="1:31" s="154" customFormat="1" ht="12" hidden="1">
      <c r="A20" s="154">
        <v>2008</v>
      </c>
      <c r="B20" s="157" t="s">
        <v>667</v>
      </c>
      <c r="C20" s="157" t="s">
        <v>668</v>
      </c>
      <c r="D20" s="154" t="s">
        <v>659</v>
      </c>
      <c r="E20" s="154" t="s">
        <v>660</v>
      </c>
      <c r="F20" s="154" t="s">
        <v>669</v>
      </c>
      <c r="G20" s="154" t="s">
        <v>645</v>
      </c>
      <c r="H20" s="154" t="s">
        <v>646</v>
      </c>
      <c r="I20" s="157" t="s">
        <v>38</v>
      </c>
      <c r="J20" s="154" t="s">
        <v>670</v>
      </c>
      <c r="K20" s="154" t="s">
        <v>671</v>
      </c>
      <c r="L20" s="154" t="s">
        <v>672</v>
      </c>
      <c r="M20" s="154" t="s">
        <v>663</v>
      </c>
      <c r="N20" s="154" t="s">
        <v>664</v>
      </c>
      <c r="O20" s="154" t="s">
        <v>603</v>
      </c>
      <c r="P20" s="156">
        <v>580533</v>
      </c>
      <c r="Q20" s="156">
        <v>178009</v>
      </c>
      <c r="R20" s="156">
        <v>178008</v>
      </c>
      <c r="S20" s="154">
        <v>20923</v>
      </c>
      <c r="T20" s="154" t="s">
        <v>673</v>
      </c>
      <c r="U20" s="154">
        <v>2</v>
      </c>
      <c r="V20" s="154">
        <v>501</v>
      </c>
      <c r="W20" s="154">
        <v>5</v>
      </c>
      <c r="X20" s="154">
        <v>0</v>
      </c>
      <c r="Y20" s="154">
        <v>3</v>
      </c>
      <c r="Z20" s="154">
        <v>0</v>
      </c>
      <c r="AA20" s="154" t="s">
        <v>674</v>
      </c>
      <c r="AD20" s="154">
        <v>1</v>
      </c>
      <c r="AE20" s="154">
        <v>0</v>
      </c>
    </row>
    <row r="21" spans="1:31" s="154" customFormat="1" ht="12" hidden="1">
      <c r="A21" s="154">
        <v>2009</v>
      </c>
      <c r="B21" s="157" t="s">
        <v>657</v>
      </c>
      <c r="C21" s="157" t="s">
        <v>658</v>
      </c>
      <c r="D21" s="154" t="s">
        <v>659</v>
      </c>
      <c r="E21" s="154" t="s">
        <v>660</v>
      </c>
      <c r="F21" s="154" t="s">
        <v>661</v>
      </c>
      <c r="G21" s="154" t="s">
        <v>645</v>
      </c>
      <c r="H21" s="154" t="s">
        <v>646</v>
      </c>
      <c r="I21" s="157" t="s">
        <v>31</v>
      </c>
      <c r="J21" s="154" t="s">
        <v>675</v>
      </c>
      <c r="K21" s="154" t="s">
        <v>671</v>
      </c>
      <c r="L21" s="154">
        <v>0</v>
      </c>
      <c r="M21" s="154" t="s">
        <v>663</v>
      </c>
      <c r="N21" s="154" t="s">
        <v>664</v>
      </c>
      <c r="O21" s="154" t="s">
        <v>603</v>
      </c>
      <c r="P21" s="156">
        <v>150000</v>
      </c>
      <c r="Q21" s="156">
        <v>150000</v>
      </c>
      <c r="R21" s="156">
        <v>0</v>
      </c>
      <c r="S21" s="154">
        <v>21286</v>
      </c>
      <c r="T21" s="154" t="s">
        <v>676</v>
      </c>
      <c r="U21" s="154">
        <v>2</v>
      </c>
      <c r="V21" s="154">
        <v>501</v>
      </c>
      <c r="W21" s="154">
        <v>5</v>
      </c>
      <c r="X21" s="154">
        <v>0</v>
      </c>
      <c r="Y21" s="154">
        <v>3</v>
      </c>
      <c r="Z21" s="154">
        <v>0</v>
      </c>
      <c r="AA21" s="154" t="s">
        <v>666</v>
      </c>
      <c r="AD21" s="154">
        <v>0</v>
      </c>
      <c r="AE21" s="154">
        <v>0</v>
      </c>
    </row>
    <row r="22" spans="1:31" s="154" customFormat="1" ht="12" hidden="1">
      <c r="A22" s="154">
        <v>2009</v>
      </c>
      <c r="B22" s="157" t="s">
        <v>677</v>
      </c>
      <c r="C22" s="157" t="s">
        <v>678</v>
      </c>
      <c r="D22" s="154" t="s">
        <v>618</v>
      </c>
      <c r="E22" s="154" t="s">
        <v>619</v>
      </c>
      <c r="F22" s="154" t="s">
        <v>679</v>
      </c>
      <c r="G22" s="154" t="s">
        <v>645</v>
      </c>
      <c r="H22" s="154" t="s">
        <v>646</v>
      </c>
      <c r="I22" s="157" t="s">
        <v>17</v>
      </c>
      <c r="J22" s="154" t="s">
        <v>680</v>
      </c>
      <c r="K22" s="154" t="s">
        <v>37</v>
      </c>
      <c r="L22" s="154" t="s">
        <v>681</v>
      </c>
      <c r="M22" s="154" t="s">
        <v>601</v>
      </c>
      <c r="N22" s="154" t="s">
        <v>606</v>
      </c>
      <c r="O22" s="154" t="s">
        <v>603</v>
      </c>
      <c r="P22" s="156">
        <v>0</v>
      </c>
      <c r="Q22" s="156">
        <v>332613</v>
      </c>
      <c r="R22" s="156">
        <v>0</v>
      </c>
      <c r="S22" s="154">
        <v>21564</v>
      </c>
      <c r="T22" s="154" t="s">
        <v>682</v>
      </c>
      <c r="U22" s="154">
        <v>3</v>
      </c>
      <c r="V22" s="154">
        <v>501</v>
      </c>
      <c r="W22" s="154">
        <v>5</v>
      </c>
      <c r="X22" s="154">
        <v>0</v>
      </c>
      <c r="Y22" s="154">
        <v>3</v>
      </c>
      <c r="Z22" s="154">
        <v>0</v>
      </c>
      <c r="AA22" s="154" t="s">
        <v>683</v>
      </c>
      <c r="AD22" s="154">
        <v>0</v>
      </c>
      <c r="AE22" s="154">
        <v>1</v>
      </c>
    </row>
    <row r="23" spans="1:31" s="154" customFormat="1" ht="12" hidden="1">
      <c r="A23" s="154">
        <v>2009</v>
      </c>
      <c r="B23" s="157" t="s">
        <v>677</v>
      </c>
      <c r="C23" s="157" t="s">
        <v>678</v>
      </c>
      <c r="D23" s="154" t="s">
        <v>618</v>
      </c>
      <c r="E23" s="154" t="s">
        <v>619</v>
      </c>
      <c r="F23" s="154" t="s">
        <v>679</v>
      </c>
      <c r="G23" s="154" t="s">
        <v>645</v>
      </c>
      <c r="H23" s="154" t="s">
        <v>646</v>
      </c>
      <c r="I23" s="157" t="s">
        <v>17</v>
      </c>
      <c r="J23" s="154" t="s">
        <v>680</v>
      </c>
      <c r="K23" s="154" t="s">
        <v>37</v>
      </c>
      <c r="L23" s="154" t="s">
        <v>681</v>
      </c>
      <c r="M23" s="154" t="s">
        <v>663</v>
      </c>
      <c r="N23" s="154" t="s">
        <v>684</v>
      </c>
      <c r="O23" s="154" t="s">
        <v>603</v>
      </c>
      <c r="P23" s="156">
        <v>0</v>
      </c>
      <c r="Q23" s="156">
        <v>0</v>
      </c>
      <c r="R23" s="156">
        <v>10000</v>
      </c>
      <c r="S23" s="154">
        <v>21565</v>
      </c>
      <c r="T23" s="154" t="s">
        <v>682</v>
      </c>
      <c r="U23" s="154">
        <v>3</v>
      </c>
      <c r="V23" s="154">
        <v>501</v>
      </c>
      <c r="W23" s="154">
        <v>5</v>
      </c>
      <c r="X23" s="154">
        <v>0</v>
      </c>
      <c r="Y23" s="154">
        <v>3</v>
      </c>
      <c r="Z23" s="154">
        <v>0</v>
      </c>
      <c r="AA23" s="154" t="s">
        <v>683</v>
      </c>
      <c r="AD23" s="154">
        <v>1</v>
      </c>
      <c r="AE23" s="154">
        <v>1</v>
      </c>
    </row>
    <row r="24" spans="1:31" s="154" customFormat="1" ht="12" hidden="1">
      <c r="A24" s="154">
        <v>2009</v>
      </c>
      <c r="B24" s="157" t="s">
        <v>677</v>
      </c>
      <c r="C24" s="157" t="s">
        <v>678</v>
      </c>
      <c r="D24" s="154" t="s">
        <v>618</v>
      </c>
      <c r="E24" s="154" t="s">
        <v>619</v>
      </c>
      <c r="F24" s="154" t="s">
        <v>679</v>
      </c>
      <c r="G24" s="154" t="s">
        <v>645</v>
      </c>
      <c r="H24" s="154" t="s">
        <v>646</v>
      </c>
      <c r="I24" s="157" t="s">
        <v>17</v>
      </c>
      <c r="J24" s="154" t="s">
        <v>680</v>
      </c>
      <c r="K24" s="154" t="s">
        <v>37</v>
      </c>
      <c r="L24" s="154" t="s">
        <v>681</v>
      </c>
      <c r="M24" s="154" t="s">
        <v>601</v>
      </c>
      <c r="N24" s="154" t="s">
        <v>602</v>
      </c>
      <c r="O24" s="154" t="s">
        <v>603</v>
      </c>
      <c r="P24" s="156">
        <v>0</v>
      </c>
      <c r="Q24" s="156">
        <v>0</v>
      </c>
      <c r="R24" s="156">
        <v>39640</v>
      </c>
      <c r="S24" s="154">
        <v>21566</v>
      </c>
      <c r="T24" s="154" t="s">
        <v>682</v>
      </c>
      <c r="U24" s="154">
        <v>3</v>
      </c>
      <c r="V24" s="154">
        <v>501</v>
      </c>
      <c r="W24" s="154">
        <v>5</v>
      </c>
      <c r="X24" s="154">
        <v>0</v>
      </c>
      <c r="Y24" s="154">
        <v>3</v>
      </c>
      <c r="Z24" s="154">
        <v>0</v>
      </c>
      <c r="AA24" s="154" t="s">
        <v>683</v>
      </c>
      <c r="AD24" s="154">
        <v>0</v>
      </c>
      <c r="AE24" s="154">
        <v>1</v>
      </c>
    </row>
    <row r="25" spans="1:31" s="154" customFormat="1" ht="12" hidden="1">
      <c r="A25" s="154">
        <v>2009</v>
      </c>
      <c r="B25" s="157" t="s">
        <v>667</v>
      </c>
      <c r="C25" s="157" t="s">
        <v>668</v>
      </c>
      <c r="D25" s="154" t="s">
        <v>659</v>
      </c>
      <c r="E25" s="154" t="s">
        <v>660</v>
      </c>
      <c r="F25" s="154" t="s">
        <v>669</v>
      </c>
      <c r="G25" s="154" t="s">
        <v>645</v>
      </c>
      <c r="H25" s="154" t="s">
        <v>646</v>
      </c>
      <c r="I25" s="157" t="s">
        <v>38</v>
      </c>
      <c r="J25" s="154" t="s">
        <v>670</v>
      </c>
      <c r="K25" s="154" t="s">
        <v>671</v>
      </c>
      <c r="L25" s="154" t="s">
        <v>672</v>
      </c>
      <c r="M25" s="154" t="s">
        <v>663</v>
      </c>
      <c r="N25" s="154" t="s">
        <v>664</v>
      </c>
      <c r="O25" s="154" t="s">
        <v>603</v>
      </c>
      <c r="P25" s="156">
        <v>0</v>
      </c>
      <c r="Q25" s="156">
        <v>0</v>
      </c>
      <c r="R25" s="156">
        <v>87952</v>
      </c>
      <c r="S25" s="154">
        <v>21568</v>
      </c>
      <c r="T25" s="154" t="s">
        <v>673</v>
      </c>
      <c r="U25" s="154">
        <v>2</v>
      </c>
      <c r="V25" s="154">
        <v>501</v>
      </c>
      <c r="W25" s="154">
        <v>5</v>
      </c>
      <c r="X25" s="154">
        <v>0</v>
      </c>
      <c r="Y25" s="154">
        <v>3</v>
      </c>
      <c r="Z25" s="154">
        <v>0</v>
      </c>
      <c r="AA25" s="154" t="s">
        <v>674</v>
      </c>
      <c r="AD25" s="154">
        <v>0</v>
      </c>
      <c r="AE25" s="154">
        <v>0</v>
      </c>
    </row>
    <row r="26" spans="1:31" s="154" customFormat="1" ht="12" hidden="1">
      <c r="A26" s="154">
        <v>2010</v>
      </c>
      <c r="B26" s="157" t="s">
        <v>685</v>
      </c>
      <c r="C26" s="157" t="s">
        <v>686</v>
      </c>
      <c r="D26" s="154" t="s">
        <v>618</v>
      </c>
      <c r="E26" s="154" t="s">
        <v>619</v>
      </c>
      <c r="F26" s="154" t="s">
        <v>687</v>
      </c>
      <c r="G26" s="154" t="s">
        <v>645</v>
      </c>
      <c r="H26" s="154" t="s">
        <v>646</v>
      </c>
      <c r="I26" s="157" t="s">
        <v>23</v>
      </c>
      <c r="J26" s="154" t="s">
        <v>688</v>
      </c>
      <c r="K26" s="154" t="s">
        <v>172</v>
      </c>
      <c r="L26" s="154">
        <v>0</v>
      </c>
      <c r="M26" s="154" t="s">
        <v>623</v>
      </c>
      <c r="N26" s="154" t="s">
        <v>689</v>
      </c>
      <c r="O26" s="154" t="s">
        <v>690</v>
      </c>
      <c r="P26" s="156">
        <v>0</v>
      </c>
      <c r="Q26" s="156">
        <v>156651</v>
      </c>
      <c r="R26" s="156">
        <v>0</v>
      </c>
      <c r="S26" s="154">
        <v>21985</v>
      </c>
      <c r="T26" s="154" t="s">
        <v>691</v>
      </c>
      <c r="U26" s="154">
        <v>3</v>
      </c>
      <c r="V26" s="154">
        <v>501</v>
      </c>
      <c r="W26" s="154">
        <v>5</v>
      </c>
      <c r="X26" s="154">
        <v>0</v>
      </c>
      <c r="Y26" s="154">
        <v>1</v>
      </c>
      <c r="Z26" s="154">
        <v>0</v>
      </c>
      <c r="AA26" s="154" t="s">
        <v>692</v>
      </c>
      <c r="AD26" s="154">
        <v>0</v>
      </c>
      <c r="AE26" s="154">
        <v>1</v>
      </c>
    </row>
    <row r="27" spans="1:31" s="154" customFormat="1" ht="12" hidden="1">
      <c r="A27" s="154">
        <v>2010</v>
      </c>
      <c r="B27" s="157" t="s">
        <v>693</v>
      </c>
      <c r="C27" s="157" t="s">
        <v>694</v>
      </c>
      <c r="D27" s="154" t="s">
        <v>618</v>
      </c>
      <c r="E27" s="154" t="s">
        <v>619</v>
      </c>
      <c r="F27" s="154" t="s">
        <v>695</v>
      </c>
      <c r="G27" s="154" t="s">
        <v>645</v>
      </c>
      <c r="H27" s="154" t="s">
        <v>646</v>
      </c>
      <c r="I27" s="157" t="s">
        <v>23</v>
      </c>
      <c r="J27" s="154" t="s">
        <v>696</v>
      </c>
      <c r="K27" s="154" t="s">
        <v>190</v>
      </c>
      <c r="L27" s="154">
        <v>0</v>
      </c>
      <c r="M27" s="154" t="s">
        <v>601</v>
      </c>
      <c r="N27" s="154" t="s">
        <v>602</v>
      </c>
      <c r="O27" s="154" t="s">
        <v>603</v>
      </c>
      <c r="P27" s="156">
        <v>60000</v>
      </c>
      <c r="Q27" s="156">
        <v>60000</v>
      </c>
      <c r="R27" s="156">
        <v>0</v>
      </c>
      <c r="S27" s="154">
        <v>22744</v>
      </c>
      <c r="T27" s="154" t="s">
        <v>697</v>
      </c>
      <c r="U27" s="154">
        <v>3</v>
      </c>
      <c r="V27" s="154">
        <v>501</v>
      </c>
      <c r="W27" s="154">
        <v>5</v>
      </c>
      <c r="X27" s="154">
        <v>0</v>
      </c>
      <c r="Y27" s="154">
        <v>3</v>
      </c>
      <c r="Z27" s="154">
        <v>0</v>
      </c>
      <c r="AA27" s="154" t="s">
        <v>698</v>
      </c>
      <c r="AD27" s="154">
        <v>0</v>
      </c>
      <c r="AE27" s="154">
        <v>1</v>
      </c>
    </row>
    <row r="28" spans="1:31" s="154" customFormat="1" ht="12" hidden="1">
      <c r="A28" s="154">
        <v>2010</v>
      </c>
      <c r="B28" s="157" t="s">
        <v>699</v>
      </c>
      <c r="C28" s="157" t="s">
        <v>700</v>
      </c>
      <c r="D28" s="154" t="s">
        <v>618</v>
      </c>
      <c r="E28" s="154" t="s">
        <v>619</v>
      </c>
      <c r="F28" s="154" t="s">
        <v>701</v>
      </c>
      <c r="G28" s="154" t="s">
        <v>645</v>
      </c>
      <c r="H28" s="154" t="s">
        <v>646</v>
      </c>
      <c r="I28" s="157" t="s">
        <v>23</v>
      </c>
      <c r="J28" s="154" t="s">
        <v>652</v>
      </c>
      <c r="K28" s="154" t="s">
        <v>213</v>
      </c>
      <c r="L28" s="154">
        <v>0</v>
      </c>
      <c r="M28" s="154" t="s">
        <v>623</v>
      </c>
      <c r="N28" s="154" t="s">
        <v>654</v>
      </c>
      <c r="O28" s="154" t="s">
        <v>690</v>
      </c>
      <c r="P28" s="156">
        <v>0</v>
      </c>
      <c r="Q28" s="156">
        <v>100000</v>
      </c>
      <c r="R28" s="156">
        <v>0</v>
      </c>
      <c r="S28" s="154">
        <v>24109</v>
      </c>
      <c r="T28" s="154" t="s">
        <v>702</v>
      </c>
      <c r="U28" s="154">
        <v>3</v>
      </c>
      <c r="V28" s="154">
        <v>501</v>
      </c>
      <c r="W28" s="154">
        <v>5</v>
      </c>
      <c r="X28" s="154">
        <v>0</v>
      </c>
      <c r="Y28" s="154">
        <v>1</v>
      </c>
      <c r="Z28" s="154">
        <v>0</v>
      </c>
      <c r="AA28" s="154" t="s">
        <v>703</v>
      </c>
      <c r="AD28" s="154">
        <v>0</v>
      </c>
      <c r="AE28" s="154">
        <v>1</v>
      </c>
    </row>
    <row r="29" spans="1:31" s="154" customFormat="1" ht="12" hidden="1">
      <c r="A29" s="154">
        <v>2010</v>
      </c>
      <c r="B29" s="157" t="s">
        <v>704</v>
      </c>
      <c r="C29" s="157" t="s">
        <v>705</v>
      </c>
      <c r="D29" s="154" t="s">
        <v>618</v>
      </c>
      <c r="E29" s="154" t="s">
        <v>619</v>
      </c>
      <c r="F29" s="154" t="s">
        <v>679</v>
      </c>
      <c r="G29" s="154" t="s">
        <v>645</v>
      </c>
      <c r="H29" s="154" t="s">
        <v>646</v>
      </c>
      <c r="I29" s="157" t="s">
        <v>17</v>
      </c>
      <c r="J29" s="154" t="s">
        <v>680</v>
      </c>
      <c r="K29" s="154" t="s">
        <v>37</v>
      </c>
      <c r="L29" s="154">
        <v>0</v>
      </c>
      <c r="M29" s="154" t="s">
        <v>601</v>
      </c>
      <c r="N29" s="154" t="s">
        <v>606</v>
      </c>
      <c r="O29" s="154" t="s">
        <v>603</v>
      </c>
      <c r="P29" s="156">
        <v>0</v>
      </c>
      <c r="Q29" s="156">
        <v>167783</v>
      </c>
      <c r="R29" s="156">
        <v>0</v>
      </c>
      <c r="S29" s="154">
        <v>24127</v>
      </c>
      <c r="T29" s="154" t="s">
        <v>682</v>
      </c>
      <c r="U29" s="154">
        <v>3</v>
      </c>
      <c r="V29" s="154">
        <v>501</v>
      </c>
      <c r="W29" s="154">
        <v>5</v>
      </c>
      <c r="X29" s="154">
        <v>0</v>
      </c>
      <c r="Y29" s="154">
        <v>3</v>
      </c>
      <c r="Z29" s="154">
        <v>0</v>
      </c>
      <c r="AA29" s="154" t="s">
        <v>706</v>
      </c>
      <c r="AD29" s="154">
        <v>0</v>
      </c>
      <c r="AE29" s="154">
        <v>1</v>
      </c>
    </row>
    <row r="30" spans="1:31" s="154" customFormat="1" ht="12" hidden="1">
      <c r="A30" s="154">
        <v>2010</v>
      </c>
      <c r="B30" s="157" t="s">
        <v>707</v>
      </c>
      <c r="C30" s="157" t="s">
        <v>708</v>
      </c>
      <c r="D30" s="154" t="s">
        <v>659</v>
      </c>
      <c r="E30" s="154" t="s">
        <v>709</v>
      </c>
      <c r="F30" s="154" t="s">
        <v>710</v>
      </c>
      <c r="G30" s="154" t="s">
        <v>645</v>
      </c>
      <c r="H30" s="154" t="s">
        <v>646</v>
      </c>
      <c r="I30" s="157" t="s">
        <v>23</v>
      </c>
      <c r="J30" s="154" t="s">
        <v>662</v>
      </c>
      <c r="K30" s="154" t="s">
        <v>25</v>
      </c>
      <c r="L30" s="154">
        <v>0</v>
      </c>
      <c r="M30" s="154" t="s">
        <v>663</v>
      </c>
      <c r="N30" s="154" t="s">
        <v>664</v>
      </c>
      <c r="O30" s="154" t="s">
        <v>690</v>
      </c>
      <c r="P30" s="156">
        <v>0</v>
      </c>
      <c r="Q30" s="156">
        <v>261850</v>
      </c>
      <c r="R30" s="156">
        <v>0</v>
      </c>
      <c r="S30" s="154">
        <v>24160</v>
      </c>
      <c r="T30" s="154" t="s">
        <v>711</v>
      </c>
      <c r="U30" s="154">
        <v>2</v>
      </c>
      <c r="V30" s="154">
        <v>501</v>
      </c>
      <c r="W30" s="154">
        <v>5</v>
      </c>
      <c r="X30" s="154">
        <v>0</v>
      </c>
      <c r="Y30" s="154">
        <v>3</v>
      </c>
      <c r="Z30" s="154">
        <v>0</v>
      </c>
      <c r="AA30" s="154" t="s">
        <v>712</v>
      </c>
      <c r="AD30" s="154">
        <v>0</v>
      </c>
      <c r="AE30" s="154">
        <v>1</v>
      </c>
    </row>
    <row r="31" spans="1:31" s="154" customFormat="1" ht="12" hidden="1">
      <c r="A31" s="154">
        <v>2010</v>
      </c>
      <c r="B31" s="157" t="s">
        <v>707</v>
      </c>
      <c r="C31" s="157" t="s">
        <v>708</v>
      </c>
      <c r="D31" s="154" t="s">
        <v>659</v>
      </c>
      <c r="E31" s="154" t="s">
        <v>709</v>
      </c>
      <c r="F31" s="154" t="s">
        <v>710</v>
      </c>
      <c r="G31" s="154" t="s">
        <v>645</v>
      </c>
      <c r="H31" s="154" t="s">
        <v>646</v>
      </c>
      <c r="I31" s="157" t="s">
        <v>23</v>
      </c>
      <c r="J31" s="154" t="s">
        <v>688</v>
      </c>
      <c r="K31" s="154" t="s">
        <v>26</v>
      </c>
      <c r="L31" s="154">
        <v>0</v>
      </c>
      <c r="M31" s="154" t="s">
        <v>663</v>
      </c>
      <c r="N31" s="154" t="s">
        <v>664</v>
      </c>
      <c r="O31" s="154" t="s">
        <v>690</v>
      </c>
      <c r="P31" s="156">
        <v>0</v>
      </c>
      <c r="Q31" s="156">
        <v>86350</v>
      </c>
      <c r="R31" s="156">
        <v>0</v>
      </c>
      <c r="S31" s="154">
        <v>24161</v>
      </c>
      <c r="T31" s="154" t="s">
        <v>713</v>
      </c>
      <c r="U31" s="154">
        <v>2</v>
      </c>
      <c r="V31" s="154">
        <v>501</v>
      </c>
      <c r="W31" s="154">
        <v>5</v>
      </c>
      <c r="X31" s="154">
        <v>0</v>
      </c>
      <c r="Y31" s="154">
        <v>3</v>
      </c>
      <c r="Z31" s="154">
        <v>0</v>
      </c>
      <c r="AA31" s="154" t="s">
        <v>712</v>
      </c>
      <c r="AD31" s="154">
        <v>0</v>
      </c>
      <c r="AE31" s="154">
        <v>1</v>
      </c>
    </row>
    <row r="32" spans="1:31" s="154" customFormat="1" ht="12" hidden="1">
      <c r="A32" s="154">
        <v>2010</v>
      </c>
      <c r="B32" s="157" t="s">
        <v>707</v>
      </c>
      <c r="C32" s="157" t="s">
        <v>708</v>
      </c>
      <c r="D32" s="154" t="s">
        <v>659</v>
      </c>
      <c r="E32" s="154" t="s">
        <v>709</v>
      </c>
      <c r="F32" s="154" t="s">
        <v>710</v>
      </c>
      <c r="G32" s="154" t="s">
        <v>645</v>
      </c>
      <c r="H32" s="154" t="s">
        <v>646</v>
      </c>
      <c r="I32" s="157" t="s">
        <v>23</v>
      </c>
      <c r="J32" s="154" t="s">
        <v>688</v>
      </c>
      <c r="K32" s="154" t="s">
        <v>200</v>
      </c>
      <c r="L32" s="154">
        <v>0</v>
      </c>
      <c r="M32" s="154" t="s">
        <v>663</v>
      </c>
      <c r="N32" s="154" t="s">
        <v>664</v>
      </c>
      <c r="O32" s="154" t="s">
        <v>690</v>
      </c>
      <c r="P32" s="156">
        <v>0</v>
      </c>
      <c r="Q32" s="156">
        <v>13000</v>
      </c>
      <c r="R32" s="156">
        <v>0</v>
      </c>
      <c r="S32" s="154">
        <v>24162</v>
      </c>
      <c r="T32" s="154" t="s">
        <v>714</v>
      </c>
      <c r="U32" s="154">
        <v>2</v>
      </c>
      <c r="V32" s="154">
        <v>501</v>
      </c>
      <c r="W32" s="154">
        <v>5</v>
      </c>
      <c r="X32" s="154">
        <v>0</v>
      </c>
      <c r="Y32" s="154">
        <v>3</v>
      </c>
      <c r="Z32" s="154">
        <v>0</v>
      </c>
      <c r="AA32" s="154" t="s">
        <v>712</v>
      </c>
      <c r="AD32" s="154">
        <v>0</v>
      </c>
      <c r="AE32" s="154">
        <v>1</v>
      </c>
    </row>
    <row r="33" spans="1:31" s="154" customFormat="1" ht="12" hidden="1">
      <c r="A33" s="154">
        <v>2010</v>
      </c>
      <c r="B33" s="157" t="s">
        <v>707</v>
      </c>
      <c r="C33" s="157" t="s">
        <v>708</v>
      </c>
      <c r="D33" s="154" t="s">
        <v>659</v>
      </c>
      <c r="E33" s="154" t="s">
        <v>709</v>
      </c>
      <c r="F33" s="154" t="s">
        <v>710</v>
      </c>
      <c r="G33" s="154" t="s">
        <v>645</v>
      </c>
      <c r="H33" s="154" t="s">
        <v>646</v>
      </c>
      <c r="I33" s="157" t="s">
        <v>23</v>
      </c>
      <c r="J33" s="154" t="s">
        <v>688</v>
      </c>
      <c r="K33" s="154" t="s">
        <v>172</v>
      </c>
      <c r="L33" s="154">
        <v>0</v>
      </c>
      <c r="M33" s="154" t="s">
        <v>663</v>
      </c>
      <c r="N33" s="154" t="s">
        <v>664</v>
      </c>
      <c r="O33" s="154" t="s">
        <v>690</v>
      </c>
      <c r="P33" s="156">
        <v>0</v>
      </c>
      <c r="Q33" s="156">
        <v>8700</v>
      </c>
      <c r="R33" s="156">
        <v>0</v>
      </c>
      <c r="S33" s="154">
        <v>24163</v>
      </c>
      <c r="T33" s="154" t="s">
        <v>691</v>
      </c>
      <c r="U33" s="154">
        <v>2</v>
      </c>
      <c r="V33" s="154">
        <v>501</v>
      </c>
      <c r="W33" s="154">
        <v>5</v>
      </c>
      <c r="X33" s="154">
        <v>0</v>
      </c>
      <c r="Y33" s="154">
        <v>3</v>
      </c>
      <c r="Z33" s="154">
        <v>0</v>
      </c>
      <c r="AA33" s="154" t="s">
        <v>712</v>
      </c>
      <c r="AD33" s="154">
        <v>0</v>
      </c>
      <c r="AE33" s="154">
        <v>1</v>
      </c>
    </row>
    <row r="34" spans="1:31" s="154" customFormat="1" ht="12" hidden="1">
      <c r="A34" s="154">
        <v>2010</v>
      </c>
      <c r="B34" s="157" t="s">
        <v>707</v>
      </c>
      <c r="C34" s="157" t="s">
        <v>708</v>
      </c>
      <c r="D34" s="154" t="s">
        <v>659</v>
      </c>
      <c r="E34" s="154" t="s">
        <v>709</v>
      </c>
      <c r="F34" s="154" t="s">
        <v>710</v>
      </c>
      <c r="G34" s="154" t="s">
        <v>645</v>
      </c>
      <c r="H34" s="154" t="s">
        <v>646</v>
      </c>
      <c r="I34" s="157" t="s">
        <v>23</v>
      </c>
      <c r="J34" s="154" t="s">
        <v>688</v>
      </c>
      <c r="K34" s="154" t="s">
        <v>173</v>
      </c>
      <c r="L34" s="154">
        <v>0</v>
      </c>
      <c r="M34" s="154" t="s">
        <v>663</v>
      </c>
      <c r="N34" s="154" t="s">
        <v>664</v>
      </c>
      <c r="O34" s="154" t="s">
        <v>690</v>
      </c>
      <c r="P34" s="156">
        <v>0</v>
      </c>
      <c r="Q34" s="156">
        <v>13050</v>
      </c>
      <c r="R34" s="156">
        <v>0</v>
      </c>
      <c r="S34" s="154">
        <v>24164</v>
      </c>
      <c r="T34" s="154" t="s">
        <v>715</v>
      </c>
      <c r="U34" s="154">
        <v>2</v>
      </c>
      <c r="V34" s="154">
        <v>501</v>
      </c>
      <c r="W34" s="154">
        <v>5</v>
      </c>
      <c r="X34" s="154">
        <v>0</v>
      </c>
      <c r="Y34" s="154">
        <v>3</v>
      </c>
      <c r="Z34" s="154">
        <v>0</v>
      </c>
      <c r="AA34" s="154" t="s">
        <v>712</v>
      </c>
      <c r="AD34" s="154">
        <v>0</v>
      </c>
      <c r="AE34" s="154">
        <v>1</v>
      </c>
    </row>
    <row r="35" spans="1:31" s="154" customFormat="1" ht="12" hidden="1">
      <c r="A35" s="154">
        <v>2010</v>
      </c>
      <c r="B35" s="157" t="s">
        <v>707</v>
      </c>
      <c r="C35" s="157" t="s">
        <v>708</v>
      </c>
      <c r="D35" s="154" t="s">
        <v>659</v>
      </c>
      <c r="E35" s="154" t="s">
        <v>709</v>
      </c>
      <c r="F35" s="154" t="s">
        <v>710</v>
      </c>
      <c r="G35" s="154" t="s">
        <v>645</v>
      </c>
      <c r="H35" s="154" t="s">
        <v>646</v>
      </c>
      <c r="I35" s="157" t="s">
        <v>23</v>
      </c>
      <c r="J35" s="154" t="s">
        <v>688</v>
      </c>
      <c r="K35" s="154" t="s">
        <v>174</v>
      </c>
      <c r="L35" s="154">
        <v>0</v>
      </c>
      <c r="M35" s="154" t="s">
        <v>663</v>
      </c>
      <c r="N35" s="154" t="s">
        <v>664</v>
      </c>
      <c r="O35" s="154" t="s">
        <v>690</v>
      </c>
      <c r="P35" s="156">
        <v>0</v>
      </c>
      <c r="Q35" s="156">
        <v>17400</v>
      </c>
      <c r="R35" s="156">
        <v>0</v>
      </c>
      <c r="S35" s="154">
        <v>24165</v>
      </c>
      <c r="T35" s="154" t="s">
        <v>716</v>
      </c>
      <c r="U35" s="154">
        <v>2</v>
      </c>
      <c r="V35" s="154">
        <v>501</v>
      </c>
      <c r="W35" s="154">
        <v>5</v>
      </c>
      <c r="X35" s="154">
        <v>0</v>
      </c>
      <c r="Y35" s="154">
        <v>3</v>
      </c>
      <c r="Z35" s="154">
        <v>0</v>
      </c>
      <c r="AA35" s="154" t="s">
        <v>712</v>
      </c>
      <c r="AD35" s="154">
        <v>0</v>
      </c>
      <c r="AE35" s="154">
        <v>1</v>
      </c>
    </row>
    <row r="36" spans="1:31" s="154" customFormat="1" ht="12" hidden="1">
      <c r="A36" s="154">
        <v>2010</v>
      </c>
      <c r="B36" s="157" t="s">
        <v>707</v>
      </c>
      <c r="C36" s="157" t="s">
        <v>708</v>
      </c>
      <c r="D36" s="154" t="s">
        <v>659</v>
      </c>
      <c r="E36" s="154" t="s">
        <v>709</v>
      </c>
      <c r="F36" s="154" t="s">
        <v>710</v>
      </c>
      <c r="G36" s="154" t="s">
        <v>645</v>
      </c>
      <c r="H36" s="154" t="s">
        <v>646</v>
      </c>
      <c r="I36" s="157" t="s">
        <v>23</v>
      </c>
      <c r="J36" s="154" t="s">
        <v>717</v>
      </c>
      <c r="K36" s="154" t="s">
        <v>43</v>
      </c>
      <c r="L36" s="154">
        <v>0</v>
      </c>
      <c r="M36" s="154" t="s">
        <v>663</v>
      </c>
      <c r="N36" s="154" t="s">
        <v>664</v>
      </c>
      <c r="O36" s="154" t="s">
        <v>690</v>
      </c>
      <c r="P36" s="156">
        <v>0</v>
      </c>
      <c r="Q36" s="156">
        <v>97000</v>
      </c>
      <c r="R36" s="156">
        <v>0</v>
      </c>
      <c r="S36" s="154">
        <v>24166</v>
      </c>
      <c r="T36" s="154" t="s">
        <v>718</v>
      </c>
      <c r="U36" s="154">
        <v>2</v>
      </c>
      <c r="V36" s="154">
        <v>501</v>
      </c>
      <c r="W36" s="154">
        <v>5</v>
      </c>
      <c r="X36" s="154">
        <v>0</v>
      </c>
      <c r="Y36" s="154">
        <v>3</v>
      </c>
      <c r="Z36" s="154">
        <v>0</v>
      </c>
      <c r="AA36" s="154" t="s">
        <v>712</v>
      </c>
      <c r="AD36" s="154">
        <v>0</v>
      </c>
      <c r="AE36" s="154">
        <v>1</v>
      </c>
    </row>
    <row r="37" spans="1:31" s="154" customFormat="1" ht="12" hidden="1">
      <c r="A37" s="154">
        <v>2010</v>
      </c>
      <c r="B37" s="157" t="s">
        <v>707</v>
      </c>
      <c r="C37" s="157" t="s">
        <v>708</v>
      </c>
      <c r="D37" s="154" t="s">
        <v>659</v>
      </c>
      <c r="E37" s="154" t="s">
        <v>709</v>
      </c>
      <c r="F37" s="154" t="s">
        <v>710</v>
      </c>
      <c r="G37" s="154" t="s">
        <v>645</v>
      </c>
      <c r="H37" s="154" t="s">
        <v>646</v>
      </c>
      <c r="I37" s="157" t="s">
        <v>23</v>
      </c>
      <c r="J37" s="154" t="s">
        <v>719</v>
      </c>
      <c r="K37" s="154" t="s">
        <v>281</v>
      </c>
      <c r="L37" s="154">
        <v>0</v>
      </c>
      <c r="M37" s="154" t="s">
        <v>663</v>
      </c>
      <c r="N37" s="154" t="s">
        <v>664</v>
      </c>
      <c r="O37" s="154" t="s">
        <v>690</v>
      </c>
      <c r="P37" s="156">
        <v>0</v>
      </c>
      <c r="Q37" s="156">
        <v>2650</v>
      </c>
      <c r="R37" s="156">
        <v>0</v>
      </c>
      <c r="S37" s="154">
        <v>24167</v>
      </c>
      <c r="T37" s="154" t="s">
        <v>720</v>
      </c>
      <c r="U37" s="154">
        <v>2</v>
      </c>
      <c r="V37" s="154">
        <v>501</v>
      </c>
      <c r="W37" s="154">
        <v>5</v>
      </c>
      <c r="X37" s="154">
        <v>0</v>
      </c>
      <c r="Y37" s="154">
        <v>3</v>
      </c>
      <c r="Z37" s="154">
        <v>0</v>
      </c>
      <c r="AA37" s="154" t="s">
        <v>712</v>
      </c>
      <c r="AD37" s="154">
        <v>0</v>
      </c>
      <c r="AE37" s="154">
        <v>1</v>
      </c>
    </row>
    <row r="38" spans="1:31" s="154" customFormat="1" ht="12" hidden="1">
      <c r="A38" s="154">
        <v>2010</v>
      </c>
      <c r="B38" s="157" t="s">
        <v>721</v>
      </c>
      <c r="C38" s="157" t="s">
        <v>722</v>
      </c>
      <c r="D38" s="154" t="s">
        <v>618</v>
      </c>
      <c r="E38" s="154" t="s">
        <v>619</v>
      </c>
      <c r="F38" s="154" t="s">
        <v>723</v>
      </c>
      <c r="G38" s="154" t="s">
        <v>645</v>
      </c>
      <c r="H38" s="154" t="s">
        <v>646</v>
      </c>
      <c r="I38" s="157" t="s">
        <v>23</v>
      </c>
      <c r="J38" s="154" t="s">
        <v>652</v>
      </c>
      <c r="K38" s="154" t="s">
        <v>53</v>
      </c>
      <c r="L38" s="154">
        <v>0</v>
      </c>
      <c r="M38" s="154" t="s">
        <v>623</v>
      </c>
      <c r="N38" s="154" t="s">
        <v>654</v>
      </c>
      <c r="O38" s="154" t="s">
        <v>690</v>
      </c>
      <c r="P38" s="156">
        <v>0</v>
      </c>
      <c r="Q38" s="156">
        <v>99900</v>
      </c>
      <c r="R38" s="156">
        <v>0</v>
      </c>
      <c r="S38" s="154">
        <v>24168</v>
      </c>
      <c r="T38" s="154" t="s">
        <v>655</v>
      </c>
      <c r="U38" s="154">
        <v>3</v>
      </c>
      <c r="V38" s="154">
        <v>501</v>
      </c>
      <c r="W38" s="154">
        <v>5</v>
      </c>
      <c r="X38" s="154">
        <v>0</v>
      </c>
      <c r="Y38" s="154">
        <v>1</v>
      </c>
      <c r="Z38" s="154">
        <v>0</v>
      </c>
      <c r="AA38" s="154" t="s">
        <v>724</v>
      </c>
      <c r="AD38" s="154">
        <v>0</v>
      </c>
      <c r="AE38" s="154">
        <v>1</v>
      </c>
    </row>
    <row r="39" spans="1:31" s="154" customFormat="1" ht="12" hidden="1">
      <c r="A39" s="154">
        <v>2010</v>
      </c>
      <c r="B39" s="157" t="s">
        <v>725</v>
      </c>
      <c r="C39" s="157" t="s">
        <v>726</v>
      </c>
      <c r="D39" s="154" t="s">
        <v>618</v>
      </c>
      <c r="E39" s="154" t="s">
        <v>619</v>
      </c>
      <c r="F39" s="154" t="s">
        <v>727</v>
      </c>
      <c r="G39" s="154" t="s">
        <v>645</v>
      </c>
      <c r="H39" s="154" t="s">
        <v>646</v>
      </c>
      <c r="I39" s="157" t="s">
        <v>23</v>
      </c>
      <c r="J39" s="154" t="s">
        <v>717</v>
      </c>
      <c r="K39" s="154" t="s">
        <v>54</v>
      </c>
      <c r="L39" s="154">
        <v>0</v>
      </c>
      <c r="M39" s="154" t="s">
        <v>623</v>
      </c>
      <c r="N39" s="154" t="s">
        <v>654</v>
      </c>
      <c r="O39" s="154" t="s">
        <v>603</v>
      </c>
      <c r="P39" s="156">
        <v>0</v>
      </c>
      <c r="Q39" s="156">
        <v>100000</v>
      </c>
      <c r="R39" s="156">
        <v>0</v>
      </c>
      <c r="S39" s="154">
        <v>24171</v>
      </c>
      <c r="T39" s="154" t="s">
        <v>728</v>
      </c>
      <c r="U39" s="154">
        <v>3</v>
      </c>
      <c r="V39" s="154">
        <v>501</v>
      </c>
      <c r="W39" s="154">
        <v>5</v>
      </c>
      <c r="X39" s="154">
        <v>0</v>
      </c>
      <c r="Y39" s="154">
        <v>1</v>
      </c>
      <c r="Z39" s="154">
        <v>0</v>
      </c>
      <c r="AA39" s="154" t="s">
        <v>729</v>
      </c>
      <c r="AD39" s="154">
        <v>0</v>
      </c>
      <c r="AE39" s="154">
        <v>1</v>
      </c>
    </row>
    <row r="40" spans="1:31" s="154" customFormat="1" ht="12" hidden="1">
      <c r="A40" s="154">
        <v>2010</v>
      </c>
      <c r="B40" s="157" t="s">
        <v>730</v>
      </c>
      <c r="C40" s="157" t="s">
        <v>731</v>
      </c>
      <c r="D40" s="154" t="s">
        <v>618</v>
      </c>
      <c r="E40" s="154" t="s">
        <v>619</v>
      </c>
      <c r="F40" s="154" t="s">
        <v>732</v>
      </c>
      <c r="G40" s="154" t="s">
        <v>645</v>
      </c>
      <c r="H40" s="154" t="s">
        <v>646</v>
      </c>
      <c r="I40" s="157" t="s">
        <v>23</v>
      </c>
      <c r="J40" s="154" t="s">
        <v>652</v>
      </c>
      <c r="K40" s="154" t="s">
        <v>101</v>
      </c>
      <c r="L40" s="154">
        <v>0</v>
      </c>
      <c r="M40" s="154" t="s">
        <v>623</v>
      </c>
      <c r="N40" s="154" t="s">
        <v>654</v>
      </c>
      <c r="O40" s="154" t="s">
        <v>690</v>
      </c>
      <c r="P40" s="156">
        <v>0</v>
      </c>
      <c r="Q40" s="156">
        <v>100000</v>
      </c>
      <c r="R40" s="156">
        <v>0</v>
      </c>
      <c r="S40" s="154">
        <v>24172</v>
      </c>
      <c r="T40" s="154" t="s">
        <v>733</v>
      </c>
      <c r="U40" s="154">
        <v>3</v>
      </c>
      <c r="V40" s="154">
        <v>501</v>
      </c>
      <c r="W40" s="154">
        <v>5</v>
      </c>
      <c r="X40" s="154">
        <v>0</v>
      </c>
      <c r="Y40" s="154">
        <v>1</v>
      </c>
      <c r="Z40" s="154">
        <v>0</v>
      </c>
      <c r="AA40" s="154" t="s">
        <v>734</v>
      </c>
      <c r="AD40" s="154">
        <v>0</v>
      </c>
      <c r="AE40" s="154">
        <v>1</v>
      </c>
    </row>
    <row r="41" spans="1:31" s="154" customFormat="1" ht="12" hidden="1">
      <c r="A41" s="154">
        <v>2010</v>
      </c>
      <c r="B41" s="157" t="s">
        <v>735</v>
      </c>
      <c r="C41" s="157" t="s">
        <v>736</v>
      </c>
      <c r="D41" s="154" t="s">
        <v>618</v>
      </c>
      <c r="E41" s="154" t="s">
        <v>737</v>
      </c>
      <c r="F41" s="154" t="s">
        <v>738</v>
      </c>
      <c r="G41" s="154" t="s">
        <v>645</v>
      </c>
      <c r="H41" s="154" t="s">
        <v>646</v>
      </c>
      <c r="I41" s="157" t="s">
        <v>23</v>
      </c>
      <c r="J41" s="154" t="s">
        <v>688</v>
      </c>
      <c r="K41" s="154" t="s">
        <v>26</v>
      </c>
      <c r="L41" s="154" t="s">
        <v>681</v>
      </c>
      <c r="M41" s="154" t="s">
        <v>601</v>
      </c>
      <c r="N41" s="154" t="s">
        <v>602</v>
      </c>
      <c r="O41" s="154" t="s">
        <v>603</v>
      </c>
      <c r="P41" s="156">
        <v>0</v>
      </c>
      <c r="Q41" s="156">
        <v>0</v>
      </c>
      <c r="R41" s="156">
        <v>273205</v>
      </c>
      <c r="S41" s="154">
        <v>24173</v>
      </c>
      <c r="T41" s="154" t="s">
        <v>713</v>
      </c>
      <c r="U41" s="154">
        <v>3</v>
      </c>
      <c r="V41" s="154">
        <v>501</v>
      </c>
      <c r="W41" s="154">
        <v>5</v>
      </c>
      <c r="X41" s="154">
        <v>0</v>
      </c>
      <c r="Y41" s="154">
        <v>3</v>
      </c>
      <c r="Z41" s="154">
        <v>0</v>
      </c>
      <c r="AA41" s="154" t="s">
        <v>739</v>
      </c>
      <c r="AD41" s="154">
        <v>1</v>
      </c>
      <c r="AE41" s="154">
        <v>1</v>
      </c>
    </row>
    <row r="42" spans="1:31" s="154" customFormat="1" ht="12" hidden="1">
      <c r="A42" s="154">
        <v>2011</v>
      </c>
      <c r="B42" s="157" t="s">
        <v>740</v>
      </c>
      <c r="C42" s="157" t="s">
        <v>741</v>
      </c>
      <c r="D42" s="154" t="s">
        <v>618</v>
      </c>
      <c r="E42" s="154" t="s">
        <v>619</v>
      </c>
      <c r="F42" s="154" t="s">
        <v>687</v>
      </c>
      <c r="G42" s="154" t="s">
        <v>645</v>
      </c>
      <c r="H42" s="154" t="s">
        <v>646</v>
      </c>
      <c r="I42" s="157" t="s">
        <v>23</v>
      </c>
      <c r="J42" s="154" t="s">
        <v>688</v>
      </c>
      <c r="K42" s="154" t="s">
        <v>172</v>
      </c>
      <c r="L42" s="154" t="s">
        <v>672</v>
      </c>
      <c r="M42" s="154" t="s">
        <v>601</v>
      </c>
      <c r="N42" s="154" t="s">
        <v>602</v>
      </c>
      <c r="O42" s="154" t="s">
        <v>690</v>
      </c>
      <c r="P42" s="156">
        <v>0</v>
      </c>
      <c r="Q42" s="156">
        <v>0</v>
      </c>
      <c r="R42" s="156">
        <v>28620</v>
      </c>
      <c r="S42" s="154">
        <v>25245</v>
      </c>
      <c r="T42" s="154" t="s">
        <v>691</v>
      </c>
      <c r="U42" s="154">
        <v>3</v>
      </c>
      <c r="V42" s="154">
        <v>501</v>
      </c>
      <c r="W42" s="154">
        <v>5</v>
      </c>
      <c r="X42" s="154">
        <v>0</v>
      </c>
      <c r="Y42" s="154">
        <v>3</v>
      </c>
      <c r="Z42" s="154">
        <v>0</v>
      </c>
      <c r="AA42" s="154" t="s">
        <v>742</v>
      </c>
      <c r="AD42" s="154">
        <v>0</v>
      </c>
      <c r="AE42" s="154">
        <v>1</v>
      </c>
    </row>
    <row r="43" spans="1:31" s="154" customFormat="1" ht="12" hidden="1">
      <c r="A43" s="154">
        <v>2011</v>
      </c>
      <c r="B43" s="157" t="s">
        <v>740</v>
      </c>
      <c r="C43" s="157" t="s">
        <v>741</v>
      </c>
      <c r="D43" s="154" t="s">
        <v>618</v>
      </c>
      <c r="E43" s="154" t="s">
        <v>619</v>
      </c>
      <c r="F43" s="154" t="s">
        <v>687</v>
      </c>
      <c r="G43" s="154" t="s">
        <v>645</v>
      </c>
      <c r="H43" s="154" t="s">
        <v>646</v>
      </c>
      <c r="I43" s="157" t="s">
        <v>23</v>
      </c>
      <c r="J43" s="154" t="s">
        <v>688</v>
      </c>
      <c r="K43" s="154" t="s">
        <v>172</v>
      </c>
      <c r="L43" s="154" t="s">
        <v>672</v>
      </c>
      <c r="M43" s="154" t="s">
        <v>623</v>
      </c>
      <c r="N43" s="154" t="s">
        <v>689</v>
      </c>
      <c r="O43" s="154" t="s">
        <v>690</v>
      </c>
      <c r="P43" s="156">
        <v>0</v>
      </c>
      <c r="Q43" s="156">
        <v>156651</v>
      </c>
      <c r="R43" s="156">
        <v>154547</v>
      </c>
      <c r="S43" s="154">
        <v>25246</v>
      </c>
      <c r="T43" s="154" t="s">
        <v>691</v>
      </c>
      <c r="U43" s="154">
        <v>3</v>
      </c>
      <c r="V43" s="154">
        <v>501</v>
      </c>
      <c r="W43" s="154">
        <v>5</v>
      </c>
      <c r="X43" s="154">
        <v>0</v>
      </c>
      <c r="Y43" s="154">
        <v>1</v>
      </c>
      <c r="Z43" s="154">
        <v>0</v>
      </c>
      <c r="AA43" s="154" t="s">
        <v>742</v>
      </c>
      <c r="AD43" s="154">
        <v>0</v>
      </c>
      <c r="AE43" s="154">
        <v>1</v>
      </c>
    </row>
    <row r="44" spans="1:31" s="154" customFormat="1" ht="12" hidden="1">
      <c r="A44" s="154">
        <v>2011</v>
      </c>
      <c r="B44" s="157" t="s">
        <v>743</v>
      </c>
      <c r="C44" s="157" t="s">
        <v>744</v>
      </c>
      <c r="D44" s="154" t="s">
        <v>618</v>
      </c>
      <c r="E44" s="154" t="s">
        <v>619</v>
      </c>
      <c r="F44" s="154" t="s">
        <v>745</v>
      </c>
      <c r="G44" s="154" t="s">
        <v>645</v>
      </c>
      <c r="H44" s="154" t="s">
        <v>646</v>
      </c>
      <c r="I44" s="157" t="s">
        <v>27</v>
      </c>
      <c r="J44" s="154" t="s">
        <v>746</v>
      </c>
      <c r="K44" s="154" t="s">
        <v>747</v>
      </c>
      <c r="L44" s="154">
        <v>0</v>
      </c>
      <c r="M44" s="154" t="s">
        <v>601</v>
      </c>
      <c r="N44" s="154" t="s">
        <v>602</v>
      </c>
      <c r="O44" s="154" t="s">
        <v>603</v>
      </c>
      <c r="P44" s="156">
        <v>1000</v>
      </c>
      <c r="Q44" s="156">
        <v>1000</v>
      </c>
      <c r="R44" s="156">
        <v>0</v>
      </c>
      <c r="S44" s="154">
        <v>26137</v>
      </c>
      <c r="T44" s="154" t="s">
        <v>748</v>
      </c>
      <c r="U44" s="154">
        <v>3</v>
      </c>
      <c r="V44" s="154">
        <v>501</v>
      </c>
      <c r="W44" s="154">
        <v>5</v>
      </c>
      <c r="X44" s="154">
        <v>0</v>
      </c>
      <c r="Y44" s="154">
        <v>3</v>
      </c>
      <c r="Z44" s="154">
        <v>0</v>
      </c>
      <c r="AA44" s="154" t="s">
        <v>749</v>
      </c>
      <c r="AD44" s="154">
        <v>0</v>
      </c>
      <c r="AE44" s="154">
        <v>1</v>
      </c>
    </row>
    <row r="45" spans="1:31" s="154" customFormat="1" ht="12" hidden="1">
      <c r="A45" s="154">
        <v>2011</v>
      </c>
      <c r="B45" s="157" t="s">
        <v>750</v>
      </c>
      <c r="C45" s="157" t="s">
        <v>751</v>
      </c>
      <c r="D45" s="154" t="s">
        <v>618</v>
      </c>
      <c r="E45" s="154" t="s">
        <v>737</v>
      </c>
      <c r="F45" s="154" t="s">
        <v>752</v>
      </c>
      <c r="G45" s="154" t="s">
        <v>645</v>
      </c>
      <c r="H45" s="154" t="s">
        <v>646</v>
      </c>
      <c r="I45" s="157" t="s">
        <v>17</v>
      </c>
      <c r="J45" s="154" t="s">
        <v>753</v>
      </c>
      <c r="K45" s="154" t="s">
        <v>46</v>
      </c>
      <c r="L45" s="154">
        <v>0</v>
      </c>
      <c r="M45" s="154" t="s">
        <v>601</v>
      </c>
      <c r="N45" s="154" t="s">
        <v>602</v>
      </c>
      <c r="O45" s="154" t="s">
        <v>603</v>
      </c>
      <c r="P45" s="156">
        <v>0</v>
      </c>
      <c r="Q45" s="156">
        <v>160436</v>
      </c>
      <c r="R45" s="156">
        <v>0</v>
      </c>
      <c r="S45" s="154">
        <v>26221</v>
      </c>
      <c r="T45" s="154" t="s">
        <v>754</v>
      </c>
      <c r="U45" s="154">
        <v>3</v>
      </c>
      <c r="V45" s="154">
        <v>501</v>
      </c>
      <c r="W45" s="154">
        <v>5</v>
      </c>
      <c r="X45" s="154">
        <v>0</v>
      </c>
      <c r="Y45" s="154">
        <v>3</v>
      </c>
      <c r="Z45" s="154">
        <v>0</v>
      </c>
      <c r="AA45" s="154" t="s">
        <v>755</v>
      </c>
      <c r="AD45" s="154">
        <v>0</v>
      </c>
      <c r="AE45" s="154">
        <v>1</v>
      </c>
    </row>
    <row r="46" spans="1:31" s="154" customFormat="1" ht="12" hidden="1">
      <c r="A46" s="154">
        <v>2011</v>
      </c>
      <c r="B46" s="157" t="s">
        <v>756</v>
      </c>
      <c r="C46" s="157" t="s">
        <v>757</v>
      </c>
      <c r="D46" s="154" t="s">
        <v>618</v>
      </c>
      <c r="E46" s="154" t="s">
        <v>619</v>
      </c>
      <c r="F46" s="154" t="s">
        <v>758</v>
      </c>
      <c r="G46" s="154" t="s">
        <v>645</v>
      </c>
      <c r="H46" s="154" t="s">
        <v>646</v>
      </c>
      <c r="I46" s="157" t="s">
        <v>38</v>
      </c>
      <c r="J46" s="154" t="s">
        <v>759</v>
      </c>
      <c r="K46" s="154" t="s">
        <v>295</v>
      </c>
      <c r="L46" s="154">
        <v>0</v>
      </c>
      <c r="M46" s="154" t="s">
        <v>601</v>
      </c>
      <c r="N46" s="154" t="s">
        <v>760</v>
      </c>
      <c r="O46" s="154" t="s">
        <v>603</v>
      </c>
      <c r="P46" s="156">
        <v>0</v>
      </c>
      <c r="Q46" s="156">
        <v>30000</v>
      </c>
      <c r="R46" s="156">
        <v>0</v>
      </c>
      <c r="S46" s="154">
        <v>26349</v>
      </c>
      <c r="T46" s="154" t="s">
        <v>761</v>
      </c>
      <c r="U46" s="154">
        <v>3</v>
      </c>
      <c r="V46" s="154">
        <v>501</v>
      </c>
      <c r="W46" s="154">
        <v>5</v>
      </c>
      <c r="X46" s="154">
        <v>0</v>
      </c>
      <c r="Y46" s="154">
        <v>3</v>
      </c>
      <c r="Z46" s="154">
        <v>1</v>
      </c>
      <c r="AA46" s="154" t="s">
        <v>762</v>
      </c>
      <c r="AD46" s="154">
        <v>0</v>
      </c>
      <c r="AE46" s="154">
        <v>0</v>
      </c>
    </row>
    <row r="47" spans="1:31" s="154" customFormat="1" ht="12" hidden="1">
      <c r="A47" s="154">
        <v>2011</v>
      </c>
      <c r="B47" s="157" t="s">
        <v>763</v>
      </c>
      <c r="C47" s="157" t="s">
        <v>764</v>
      </c>
      <c r="D47" s="154" t="s">
        <v>618</v>
      </c>
      <c r="E47" s="154" t="s">
        <v>619</v>
      </c>
      <c r="F47" s="154" t="s">
        <v>765</v>
      </c>
      <c r="G47" s="154" t="s">
        <v>645</v>
      </c>
      <c r="H47" s="154" t="s">
        <v>646</v>
      </c>
      <c r="I47" s="157" t="s">
        <v>23</v>
      </c>
      <c r="J47" s="154" t="s">
        <v>766</v>
      </c>
      <c r="K47" s="154" t="s">
        <v>767</v>
      </c>
      <c r="L47" s="154" t="s">
        <v>681</v>
      </c>
      <c r="M47" s="154" t="s">
        <v>601</v>
      </c>
      <c r="N47" s="154" t="s">
        <v>760</v>
      </c>
      <c r="O47" s="154" t="s">
        <v>603</v>
      </c>
      <c r="P47" s="156">
        <v>0</v>
      </c>
      <c r="Q47" s="156">
        <v>0</v>
      </c>
      <c r="R47" s="156">
        <v>12625</v>
      </c>
      <c r="S47" s="154">
        <v>26362</v>
      </c>
      <c r="T47" s="154" t="s">
        <v>768</v>
      </c>
      <c r="U47" s="154">
        <v>3</v>
      </c>
      <c r="V47" s="154">
        <v>501</v>
      </c>
      <c r="W47" s="154">
        <v>5</v>
      </c>
      <c r="X47" s="154">
        <v>0</v>
      </c>
      <c r="Y47" s="154">
        <v>3</v>
      </c>
      <c r="Z47" s="154">
        <v>0</v>
      </c>
      <c r="AA47" s="154" t="s">
        <v>769</v>
      </c>
      <c r="AD47" s="154">
        <v>1</v>
      </c>
      <c r="AE47" s="154">
        <v>1</v>
      </c>
    </row>
    <row r="48" spans="1:31" s="154" customFormat="1" ht="12" hidden="1">
      <c r="A48" s="154">
        <v>2011</v>
      </c>
      <c r="B48" s="157" t="s">
        <v>693</v>
      </c>
      <c r="C48" s="157" t="s">
        <v>694</v>
      </c>
      <c r="D48" s="154" t="s">
        <v>618</v>
      </c>
      <c r="E48" s="154" t="s">
        <v>619</v>
      </c>
      <c r="F48" s="154" t="s">
        <v>695</v>
      </c>
      <c r="G48" s="154" t="s">
        <v>645</v>
      </c>
      <c r="H48" s="154" t="s">
        <v>646</v>
      </c>
      <c r="I48" s="157" t="s">
        <v>23</v>
      </c>
      <c r="J48" s="154" t="s">
        <v>696</v>
      </c>
      <c r="K48" s="154" t="s">
        <v>190</v>
      </c>
      <c r="L48" s="154" t="s">
        <v>681</v>
      </c>
      <c r="M48" s="154" t="s">
        <v>601</v>
      </c>
      <c r="N48" s="154" t="s">
        <v>602</v>
      </c>
      <c r="O48" s="154" t="s">
        <v>603</v>
      </c>
      <c r="P48" s="156">
        <v>32000</v>
      </c>
      <c r="Q48" s="156">
        <v>52703</v>
      </c>
      <c r="R48" s="156">
        <v>52703</v>
      </c>
      <c r="S48" s="154">
        <v>26940</v>
      </c>
      <c r="T48" s="154" t="s">
        <v>697</v>
      </c>
      <c r="U48" s="154">
        <v>3</v>
      </c>
      <c r="V48" s="154">
        <v>501</v>
      </c>
      <c r="W48" s="154">
        <v>5</v>
      </c>
      <c r="X48" s="154">
        <v>0</v>
      </c>
      <c r="Y48" s="154">
        <v>3</v>
      </c>
      <c r="Z48" s="154">
        <v>0</v>
      </c>
      <c r="AA48" s="154" t="s">
        <v>698</v>
      </c>
      <c r="AD48" s="154">
        <v>1</v>
      </c>
      <c r="AE48" s="154">
        <v>1</v>
      </c>
    </row>
    <row r="49" spans="1:31" s="154" customFormat="1" ht="12" hidden="1">
      <c r="A49" s="154">
        <v>2011</v>
      </c>
      <c r="B49" s="157" t="s">
        <v>770</v>
      </c>
      <c r="C49" s="157" t="s">
        <v>771</v>
      </c>
      <c r="D49" s="154" t="s">
        <v>618</v>
      </c>
      <c r="E49" s="154" t="s">
        <v>619</v>
      </c>
      <c r="F49" s="154" t="s">
        <v>772</v>
      </c>
      <c r="G49" s="154" t="s">
        <v>645</v>
      </c>
      <c r="H49" s="154" t="s">
        <v>646</v>
      </c>
      <c r="I49" s="157" t="s">
        <v>17</v>
      </c>
      <c r="J49" s="154" t="s">
        <v>773</v>
      </c>
      <c r="K49" s="154" t="s">
        <v>117</v>
      </c>
      <c r="L49" s="154">
        <v>0</v>
      </c>
      <c r="M49" s="154" t="s">
        <v>601</v>
      </c>
      <c r="N49" s="154" t="s">
        <v>602</v>
      </c>
      <c r="O49" s="154" t="s">
        <v>603</v>
      </c>
      <c r="P49" s="156">
        <v>0</v>
      </c>
      <c r="Q49" s="156">
        <v>39784</v>
      </c>
      <c r="R49" s="156">
        <v>0</v>
      </c>
      <c r="S49" s="154">
        <v>30989</v>
      </c>
      <c r="T49" s="154" t="s">
        <v>774</v>
      </c>
      <c r="U49" s="154">
        <v>3</v>
      </c>
      <c r="V49" s="154">
        <v>501</v>
      </c>
      <c r="W49" s="154">
        <v>5</v>
      </c>
      <c r="X49" s="154">
        <v>0</v>
      </c>
      <c r="Y49" s="154">
        <v>3</v>
      </c>
      <c r="Z49" s="154">
        <v>0</v>
      </c>
      <c r="AA49" s="154" t="s">
        <v>775</v>
      </c>
      <c r="AD49" s="154">
        <v>0</v>
      </c>
      <c r="AE49" s="154">
        <v>1</v>
      </c>
    </row>
    <row r="50" spans="1:31" s="154" customFormat="1" ht="12" hidden="1">
      <c r="A50" s="154">
        <v>2011</v>
      </c>
      <c r="B50" s="157" t="s">
        <v>770</v>
      </c>
      <c r="C50" s="157" t="s">
        <v>771</v>
      </c>
      <c r="D50" s="154" t="s">
        <v>618</v>
      </c>
      <c r="E50" s="154" t="s">
        <v>619</v>
      </c>
      <c r="F50" s="154" t="s">
        <v>772</v>
      </c>
      <c r="G50" s="154" t="s">
        <v>645</v>
      </c>
      <c r="H50" s="154" t="s">
        <v>646</v>
      </c>
      <c r="I50" s="157" t="s">
        <v>17</v>
      </c>
      <c r="J50" s="154" t="s">
        <v>773</v>
      </c>
      <c r="K50" s="154" t="s">
        <v>117</v>
      </c>
      <c r="L50" s="154">
        <v>0</v>
      </c>
      <c r="M50" s="154" t="s">
        <v>776</v>
      </c>
      <c r="N50" s="154" t="s">
        <v>664</v>
      </c>
      <c r="O50" s="154" t="s">
        <v>603</v>
      </c>
      <c r="P50" s="156">
        <v>0</v>
      </c>
      <c r="Q50" s="156">
        <v>160216</v>
      </c>
      <c r="R50" s="156">
        <v>0</v>
      </c>
      <c r="S50" s="154">
        <v>30990</v>
      </c>
      <c r="T50" s="154" t="s">
        <v>774</v>
      </c>
      <c r="U50" s="154">
        <v>3</v>
      </c>
      <c r="V50" s="154">
        <v>501</v>
      </c>
      <c r="W50" s="154">
        <v>5</v>
      </c>
      <c r="X50" s="154">
        <v>0</v>
      </c>
      <c r="Y50" s="154">
        <v>3</v>
      </c>
      <c r="Z50" s="154">
        <v>0</v>
      </c>
      <c r="AA50" s="154" t="s">
        <v>775</v>
      </c>
      <c r="AD50" s="154">
        <v>0</v>
      </c>
      <c r="AE50" s="154">
        <v>1</v>
      </c>
    </row>
    <row r="51" spans="1:31" s="154" customFormat="1" ht="12" hidden="1">
      <c r="A51" s="154">
        <v>2011</v>
      </c>
      <c r="B51" s="157" t="s">
        <v>777</v>
      </c>
      <c r="C51" s="157" t="s">
        <v>778</v>
      </c>
      <c r="D51" s="154" t="s">
        <v>618</v>
      </c>
      <c r="E51" s="154" t="s">
        <v>619</v>
      </c>
      <c r="F51" s="154" t="s">
        <v>758</v>
      </c>
      <c r="G51" s="154" t="s">
        <v>645</v>
      </c>
      <c r="H51" s="154" t="s">
        <v>646</v>
      </c>
      <c r="I51" s="157" t="s">
        <v>38</v>
      </c>
      <c r="J51" s="154" t="s">
        <v>759</v>
      </c>
      <c r="K51" s="154" t="s">
        <v>295</v>
      </c>
      <c r="L51" s="154">
        <v>0</v>
      </c>
      <c r="M51" s="154" t="s">
        <v>601</v>
      </c>
      <c r="N51" s="154" t="s">
        <v>602</v>
      </c>
      <c r="O51" s="154" t="s">
        <v>603</v>
      </c>
      <c r="P51" s="156">
        <v>0</v>
      </c>
      <c r="Q51" s="156">
        <v>15000</v>
      </c>
      <c r="R51" s="156">
        <v>0</v>
      </c>
      <c r="S51" s="154">
        <v>31034</v>
      </c>
      <c r="T51" s="154" t="s">
        <v>761</v>
      </c>
      <c r="U51" s="154">
        <v>3</v>
      </c>
      <c r="V51" s="154">
        <v>501</v>
      </c>
      <c r="W51" s="154">
        <v>5</v>
      </c>
      <c r="X51" s="154">
        <v>0</v>
      </c>
      <c r="Y51" s="154">
        <v>3</v>
      </c>
      <c r="Z51" s="154">
        <v>1</v>
      </c>
      <c r="AA51" s="154" t="s">
        <v>779</v>
      </c>
      <c r="AD51" s="154">
        <v>0</v>
      </c>
      <c r="AE51" s="154">
        <v>0</v>
      </c>
    </row>
    <row r="52" spans="1:31" s="154" customFormat="1" ht="12" hidden="1">
      <c r="A52" s="154">
        <v>2011</v>
      </c>
      <c r="B52" s="157" t="s">
        <v>780</v>
      </c>
      <c r="C52" s="157" t="s">
        <v>781</v>
      </c>
      <c r="D52" s="154" t="s">
        <v>618</v>
      </c>
      <c r="E52" s="154" t="s">
        <v>737</v>
      </c>
      <c r="F52" s="154" t="s">
        <v>782</v>
      </c>
      <c r="G52" s="154" t="s">
        <v>645</v>
      </c>
      <c r="H52" s="154" t="s">
        <v>646</v>
      </c>
      <c r="I52" s="157" t="s">
        <v>17</v>
      </c>
      <c r="J52" s="154" t="s">
        <v>680</v>
      </c>
      <c r="K52" s="154" t="s">
        <v>783</v>
      </c>
      <c r="L52" s="154" t="s">
        <v>681</v>
      </c>
      <c r="M52" s="154" t="s">
        <v>663</v>
      </c>
      <c r="N52" s="154" t="s">
        <v>684</v>
      </c>
      <c r="O52" s="154" t="s">
        <v>603</v>
      </c>
      <c r="P52" s="156">
        <v>134411</v>
      </c>
      <c r="Q52" s="156">
        <v>134411</v>
      </c>
      <c r="R52" s="156">
        <v>109931</v>
      </c>
      <c r="S52" s="154">
        <v>31242</v>
      </c>
      <c r="T52" s="154" t="s">
        <v>784</v>
      </c>
      <c r="U52" s="154">
        <v>3</v>
      </c>
      <c r="V52" s="154">
        <v>509</v>
      </c>
      <c r="W52" s="154">
        <v>5</v>
      </c>
      <c r="X52" s="154">
        <v>0</v>
      </c>
      <c r="Y52" s="154">
        <v>3</v>
      </c>
      <c r="Z52" s="154">
        <v>0</v>
      </c>
      <c r="AA52" s="154" t="s">
        <v>785</v>
      </c>
      <c r="AD52" s="154">
        <v>1</v>
      </c>
      <c r="AE52" s="154">
        <v>1</v>
      </c>
    </row>
    <row r="53" spans="1:31" s="154" customFormat="1" ht="12" hidden="1">
      <c r="A53" s="154">
        <v>2011</v>
      </c>
      <c r="B53" s="157" t="s">
        <v>786</v>
      </c>
      <c r="C53" s="157" t="s">
        <v>787</v>
      </c>
      <c r="D53" s="154" t="s">
        <v>618</v>
      </c>
      <c r="E53" s="154" t="s">
        <v>737</v>
      </c>
      <c r="F53" s="154" t="s">
        <v>788</v>
      </c>
      <c r="G53" s="154" t="s">
        <v>645</v>
      </c>
      <c r="H53" s="154" t="s">
        <v>646</v>
      </c>
      <c r="I53" s="157" t="s">
        <v>20</v>
      </c>
      <c r="J53" s="154" t="s">
        <v>789</v>
      </c>
      <c r="K53" s="154" t="s">
        <v>790</v>
      </c>
      <c r="L53" s="154" t="s">
        <v>681</v>
      </c>
      <c r="M53" s="154" t="s">
        <v>623</v>
      </c>
      <c r="N53" s="154" t="s">
        <v>689</v>
      </c>
      <c r="O53" s="154" t="s">
        <v>603</v>
      </c>
      <c r="P53" s="156">
        <v>0</v>
      </c>
      <c r="Q53" s="156">
        <v>205615</v>
      </c>
      <c r="R53" s="156">
        <v>0</v>
      </c>
      <c r="S53" s="154">
        <v>31246</v>
      </c>
      <c r="T53" s="154" t="s">
        <v>791</v>
      </c>
      <c r="U53" s="154">
        <v>3</v>
      </c>
      <c r="V53" s="154">
        <v>501</v>
      </c>
      <c r="W53" s="154">
        <v>5</v>
      </c>
      <c r="X53" s="154">
        <v>0</v>
      </c>
      <c r="Y53" s="154">
        <v>1</v>
      </c>
      <c r="Z53" s="154">
        <v>1</v>
      </c>
      <c r="AA53" s="154" t="s">
        <v>792</v>
      </c>
      <c r="AD53" s="154">
        <v>0</v>
      </c>
      <c r="AE53" s="154">
        <v>0</v>
      </c>
    </row>
    <row r="54" spans="1:31" s="154" customFormat="1" ht="12" hidden="1">
      <c r="A54" s="154">
        <v>2011</v>
      </c>
      <c r="B54" s="157" t="s">
        <v>786</v>
      </c>
      <c r="C54" s="157" t="s">
        <v>787</v>
      </c>
      <c r="D54" s="154" t="s">
        <v>618</v>
      </c>
      <c r="E54" s="154" t="s">
        <v>737</v>
      </c>
      <c r="F54" s="154" t="s">
        <v>788</v>
      </c>
      <c r="G54" s="154" t="s">
        <v>645</v>
      </c>
      <c r="H54" s="154" t="s">
        <v>646</v>
      </c>
      <c r="I54" s="157" t="s">
        <v>20</v>
      </c>
      <c r="J54" s="154" t="s">
        <v>789</v>
      </c>
      <c r="K54" s="154" t="s">
        <v>790</v>
      </c>
      <c r="L54" s="154" t="s">
        <v>681</v>
      </c>
      <c r="M54" s="154" t="s">
        <v>601</v>
      </c>
      <c r="N54" s="154" t="s">
        <v>602</v>
      </c>
      <c r="O54" s="154" t="s">
        <v>603</v>
      </c>
      <c r="P54" s="156">
        <v>0</v>
      </c>
      <c r="Q54" s="156">
        <v>0</v>
      </c>
      <c r="R54" s="156">
        <v>9604</v>
      </c>
      <c r="S54" s="154">
        <v>31247</v>
      </c>
      <c r="T54" s="154" t="s">
        <v>791</v>
      </c>
      <c r="U54" s="154">
        <v>3</v>
      </c>
      <c r="V54" s="154">
        <v>501</v>
      </c>
      <c r="W54" s="154">
        <v>5</v>
      </c>
      <c r="X54" s="154">
        <v>0</v>
      </c>
      <c r="Y54" s="154">
        <v>3</v>
      </c>
      <c r="Z54" s="154">
        <v>1</v>
      </c>
      <c r="AA54" s="154" t="s">
        <v>792</v>
      </c>
      <c r="AD54" s="154">
        <v>1</v>
      </c>
      <c r="AE54" s="154">
        <v>0</v>
      </c>
    </row>
    <row r="55" spans="1:31" s="154" customFormat="1" ht="12" hidden="1">
      <c r="A55" s="154">
        <v>2011</v>
      </c>
      <c r="B55" s="157" t="s">
        <v>793</v>
      </c>
      <c r="C55" s="157" t="s">
        <v>794</v>
      </c>
      <c r="D55" s="154" t="s">
        <v>618</v>
      </c>
      <c r="E55" s="154" t="s">
        <v>619</v>
      </c>
      <c r="F55" s="154" t="s">
        <v>795</v>
      </c>
      <c r="G55" s="154" t="s">
        <v>645</v>
      </c>
      <c r="H55" s="154" t="s">
        <v>646</v>
      </c>
      <c r="I55" s="157" t="s">
        <v>31</v>
      </c>
      <c r="J55" s="154" t="s">
        <v>599</v>
      </c>
      <c r="K55" s="154" t="s">
        <v>168</v>
      </c>
      <c r="L55" s="154" t="s">
        <v>600</v>
      </c>
      <c r="M55" s="154" t="s">
        <v>623</v>
      </c>
      <c r="N55" s="154" t="s">
        <v>796</v>
      </c>
      <c r="O55" s="154" t="s">
        <v>603</v>
      </c>
      <c r="P55" s="156">
        <v>30000</v>
      </c>
      <c r="Q55" s="156">
        <v>30000</v>
      </c>
      <c r="R55" s="156">
        <v>76800</v>
      </c>
      <c r="S55" s="154">
        <v>31265</v>
      </c>
      <c r="T55" s="154" t="s">
        <v>604</v>
      </c>
      <c r="U55" s="154">
        <v>3</v>
      </c>
      <c r="V55" s="154">
        <v>501</v>
      </c>
      <c r="W55" s="154">
        <v>5</v>
      </c>
      <c r="X55" s="154">
        <v>0</v>
      </c>
      <c r="Y55" s="154">
        <v>1</v>
      </c>
      <c r="Z55" s="154">
        <v>0</v>
      </c>
      <c r="AA55" s="154" t="s">
        <v>797</v>
      </c>
      <c r="AD55" s="154">
        <v>1</v>
      </c>
      <c r="AE55" s="154">
        <v>0</v>
      </c>
    </row>
    <row r="56" spans="1:31" s="154" customFormat="1" ht="12" hidden="1">
      <c r="A56" s="154">
        <v>2011</v>
      </c>
      <c r="B56" s="157" t="s">
        <v>704</v>
      </c>
      <c r="C56" s="157" t="s">
        <v>705</v>
      </c>
      <c r="D56" s="154" t="s">
        <v>618</v>
      </c>
      <c r="E56" s="154" t="s">
        <v>619</v>
      </c>
      <c r="F56" s="154" t="s">
        <v>679</v>
      </c>
      <c r="G56" s="154" t="s">
        <v>645</v>
      </c>
      <c r="H56" s="154" t="s">
        <v>646</v>
      </c>
      <c r="I56" s="157" t="s">
        <v>17</v>
      </c>
      <c r="J56" s="154" t="s">
        <v>680</v>
      </c>
      <c r="K56" s="154" t="s">
        <v>37</v>
      </c>
      <c r="L56" s="154">
        <v>0</v>
      </c>
      <c r="M56" s="154" t="s">
        <v>601</v>
      </c>
      <c r="N56" s="154" t="s">
        <v>606</v>
      </c>
      <c r="O56" s="154" t="s">
        <v>603</v>
      </c>
      <c r="P56" s="156">
        <v>0</v>
      </c>
      <c r="Q56" s="156">
        <v>167783</v>
      </c>
      <c r="R56" s="156">
        <v>0</v>
      </c>
      <c r="S56" s="154">
        <v>31283</v>
      </c>
      <c r="T56" s="154" t="s">
        <v>682</v>
      </c>
      <c r="U56" s="154">
        <v>3</v>
      </c>
      <c r="V56" s="154">
        <v>501</v>
      </c>
      <c r="W56" s="154">
        <v>5</v>
      </c>
      <c r="X56" s="154">
        <v>0</v>
      </c>
      <c r="Y56" s="154">
        <v>3</v>
      </c>
      <c r="Z56" s="154">
        <v>0</v>
      </c>
      <c r="AA56" s="154" t="s">
        <v>706</v>
      </c>
      <c r="AD56" s="154">
        <v>0</v>
      </c>
      <c r="AE56" s="154">
        <v>1</v>
      </c>
    </row>
    <row r="57" spans="1:31" s="154" customFormat="1" ht="12" hidden="1">
      <c r="A57" s="154">
        <v>2011</v>
      </c>
      <c r="B57" s="157" t="s">
        <v>704</v>
      </c>
      <c r="C57" s="157" t="s">
        <v>705</v>
      </c>
      <c r="D57" s="154" t="s">
        <v>618</v>
      </c>
      <c r="E57" s="154" t="s">
        <v>619</v>
      </c>
      <c r="F57" s="154" t="s">
        <v>679</v>
      </c>
      <c r="G57" s="154" t="s">
        <v>645</v>
      </c>
      <c r="H57" s="154" t="s">
        <v>646</v>
      </c>
      <c r="I57" s="157" t="s">
        <v>17</v>
      </c>
      <c r="J57" s="154" t="s">
        <v>680</v>
      </c>
      <c r="K57" s="154" t="s">
        <v>37</v>
      </c>
      <c r="L57" s="154">
        <v>0</v>
      </c>
      <c r="M57" s="154" t="s">
        <v>663</v>
      </c>
      <c r="N57" s="154" t="s">
        <v>684</v>
      </c>
      <c r="O57" s="154" t="s">
        <v>603</v>
      </c>
      <c r="P57" s="156">
        <v>200000</v>
      </c>
      <c r="Q57" s="156">
        <v>200000</v>
      </c>
      <c r="R57" s="156">
        <v>0</v>
      </c>
      <c r="S57" s="154">
        <v>31284</v>
      </c>
      <c r="T57" s="154" t="s">
        <v>682</v>
      </c>
      <c r="U57" s="154">
        <v>3</v>
      </c>
      <c r="V57" s="154">
        <v>501</v>
      </c>
      <c r="W57" s="154">
        <v>5</v>
      </c>
      <c r="X57" s="154">
        <v>0</v>
      </c>
      <c r="Y57" s="154">
        <v>3</v>
      </c>
      <c r="Z57" s="154">
        <v>0</v>
      </c>
      <c r="AA57" s="154" t="s">
        <v>706</v>
      </c>
      <c r="AD57" s="154">
        <v>0</v>
      </c>
      <c r="AE57" s="154">
        <v>1</v>
      </c>
    </row>
    <row r="58" spans="1:31" s="154" customFormat="1" ht="12" hidden="1">
      <c r="A58" s="154">
        <v>2011</v>
      </c>
      <c r="B58" s="157" t="s">
        <v>798</v>
      </c>
      <c r="C58" s="157" t="s">
        <v>799</v>
      </c>
      <c r="D58" s="154" t="s">
        <v>618</v>
      </c>
      <c r="E58" s="154" t="s">
        <v>619</v>
      </c>
      <c r="F58" s="154" t="s">
        <v>800</v>
      </c>
      <c r="G58" s="154" t="s">
        <v>801</v>
      </c>
      <c r="H58" s="154" t="s">
        <v>802</v>
      </c>
      <c r="I58" s="157" t="s">
        <v>803</v>
      </c>
      <c r="J58" s="154" t="s">
        <v>804</v>
      </c>
      <c r="K58" s="154" t="s">
        <v>317</v>
      </c>
      <c r="L58" s="154">
        <v>0</v>
      </c>
      <c r="M58" s="154" t="s">
        <v>601</v>
      </c>
      <c r="N58" s="154" t="s">
        <v>602</v>
      </c>
      <c r="O58" s="154" t="s">
        <v>603</v>
      </c>
      <c r="P58" s="156">
        <v>0</v>
      </c>
      <c r="Q58" s="156">
        <v>30000</v>
      </c>
      <c r="R58" s="156">
        <v>0</v>
      </c>
      <c r="S58" s="154">
        <v>31336</v>
      </c>
      <c r="T58" s="154" t="s">
        <v>805</v>
      </c>
      <c r="U58" s="154">
        <v>3</v>
      </c>
      <c r="V58" s="154">
        <v>508</v>
      </c>
      <c r="W58" s="154">
        <v>5</v>
      </c>
      <c r="X58" s="154">
        <v>0</v>
      </c>
      <c r="Y58" s="154">
        <v>3</v>
      </c>
      <c r="Z58" s="154">
        <v>0</v>
      </c>
      <c r="AA58" s="154" t="s">
        <v>806</v>
      </c>
      <c r="AD58" s="154">
        <v>0</v>
      </c>
      <c r="AE58" s="154">
        <v>1</v>
      </c>
    </row>
    <row r="59" spans="1:31" s="154" customFormat="1" ht="12" hidden="1">
      <c r="A59" s="154">
        <v>2011</v>
      </c>
      <c r="B59" s="157" t="s">
        <v>707</v>
      </c>
      <c r="C59" s="157" t="s">
        <v>708</v>
      </c>
      <c r="D59" s="154" t="s">
        <v>659</v>
      </c>
      <c r="E59" s="154" t="s">
        <v>709</v>
      </c>
      <c r="F59" s="154" t="s">
        <v>710</v>
      </c>
      <c r="G59" s="154" t="s">
        <v>645</v>
      </c>
      <c r="H59" s="154" t="s">
        <v>646</v>
      </c>
      <c r="I59" s="157" t="s">
        <v>23</v>
      </c>
      <c r="J59" s="154" t="s">
        <v>662</v>
      </c>
      <c r="K59" s="154" t="s">
        <v>25</v>
      </c>
      <c r="L59" s="154" t="s">
        <v>672</v>
      </c>
      <c r="M59" s="154" t="s">
        <v>601</v>
      </c>
      <c r="N59" s="154" t="s">
        <v>602</v>
      </c>
      <c r="O59" s="154" t="s">
        <v>690</v>
      </c>
      <c r="P59" s="156">
        <v>0</v>
      </c>
      <c r="Q59" s="156">
        <v>143077.46</v>
      </c>
      <c r="R59" s="156">
        <v>0</v>
      </c>
      <c r="S59" s="154">
        <v>31337</v>
      </c>
      <c r="T59" s="154" t="s">
        <v>711</v>
      </c>
      <c r="U59" s="154">
        <v>2</v>
      </c>
      <c r="V59" s="154">
        <v>501</v>
      </c>
      <c r="W59" s="154">
        <v>5</v>
      </c>
      <c r="X59" s="154">
        <v>0</v>
      </c>
      <c r="Y59" s="154">
        <v>3</v>
      </c>
      <c r="Z59" s="154">
        <v>0</v>
      </c>
      <c r="AA59" s="154" t="s">
        <v>712</v>
      </c>
      <c r="AD59" s="154">
        <v>0</v>
      </c>
      <c r="AE59" s="154">
        <v>1</v>
      </c>
    </row>
    <row r="60" spans="1:31" s="154" customFormat="1" ht="12" hidden="1">
      <c r="A60" s="154">
        <v>2011</v>
      </c>
      <c r="B60" s="157" t="s">
        <v>707</v>
      </c>
      <c r="C60" s="157" t="s">
        <v>708</v>
      </c>
      <c r="D60" s="154" t="s">
        <v>659</v>
      </c>
      <c r="E60" s="154" t="s">
        <v>709</v>
      </c>
      <c r="F60" s="154" t="s">
        <v>710</v>
      </c>
      <c r="G60" s="154" t="s">
        <v>645</v>
      </c>
      <c r="H60" s="154" t="s">
        <v>646</v>
      </c>
      <c r="I60" s="157" t="s">
        <v>23</v>
      </c>
      <c r="J60" s="154" t="s">
        <v>662</v>
      </c>
      <c r="K60" s="154" t="s">
        <v>25</v>
      </c>
      <c r="L60" s="154" t="s">
        <v>672</v>
      </c>
      <c r="M60" s="154" t="s">
        <v>663</v>
      </c>
      <c r="N60" s="154" t="s">
        <v>807</v>
      </c>
      <c r="O60" s="154" t="s">
        <v>690</v>
      </c>
      <c r="P60" s="156">
        <v>0</v>
      </c>
      <c r="Q60" s="156">
        <v>71380.31</v>
      </c>
      <c r="R60" s="156">
        <v>0</v>
      </c>
      <c r="S60" s="154">
        <v>31338</v>
      </c>
      <c r="T60" s="154" t="s">
        <v>711</v>
      </c>
      <c r="U60" s="154">
        <v>2</v>
      </c>
      <c r="V60" s="154">
        <v>501</v>
      </c>
      <c r="W60" s="154">
        <v>5</v>
      </c>
      <c r="X60" s="154">
        <v>0</v>
      </c>
      <c r="Y60" s="154">
        <v>3</v>
      </c>
      <c r="Z60" s="154">
        <v>0</v>
      </c>
      <c r="AA60" s="154" t="s">
        <v>712</v>
      </c>
      <c r="AD60" s="154">
        <v>0</v>
      </c>
      <c r="AE60" s="154">
        <v>1</v>
      </c>
    </row>
    <row r="61" spans="1:31" s="154" customFormat="1" ht="12" hidden="1">
      <c r="A61" s="154">
        <v>2011</v>
      </c>
      <c r="B61" s="157" t="s">
        <v>707</v>
      </c>
      <c r="C61" s="157" t="s">
        <v>708</v>
      </c>
      <c r="D61" s="154" t="s">
        <v>659</v>
      </c>
      <c r="E61" s="154" t="s">
        <v>709</v>
      </c>
      <c r="F61" s="154" t="s">
        <v>710</v>
      </c>
      <c r="G61" s="154" t="s">
        <v>645</v>
      </c>
      <c r="H61" s="154" t="s">
        <v>646</v>
      </c>
      <c r="I61" s="157" t="s">
        <v>23</v>
      </c>
      <c r="J61" s="154" t="s">
        <v>662</v>
      </c>
      <c r="K61" s="154" t="s">
        <v>25</v>
      </c>
      <c r="L61" s="154" t="s">
        <v>672</v>
      </c>
      <c r="M61" s="154" t="s">
        <v>776</v>
      </c>
      <c r="N61" s="154" t="s">
        <v>684</v>
      </c>
      <c r="O61" s="154" t="s">
        <v>690</v>
      </c>
      <c r="P61" s="156">
        <v>0</v>
      </c>
      <c r="Q61" s="156">
        <v>619915.21</v>
      </c>
      <c r="R61" s="156">
        <v>0</v>
      </c>
      <c r="S61" s="154">
        <v>31339</v>
      </c>
      <c r="T61" s="154" t="s">
        <v>711</v>
      </c>
      <c r="U61" s="154">
        <v>2</v>
      </c>
      <c r="V61" s="154">
        <v>501</v>
      </c>
      <c r="W61" s="154">
        <v>5</v>
      </c>
      <c r="X61" s="154">
        <v>0</v>
      </c>
      <c r="Y61" s="154">
        <v>3</v>
      </c>
      <c r="Z61" s="154">
        <v>0</v>
      </c>
      <c r="AA61" s="154" t="s">
        <v>712</v>
      </c>
      <c r="AD61" s="154">
        <v>0</v>
      </c>
      <c r="AE61" s="154">
        <v>1</v>
      </c>
    </row>
    <row r="62" spans="1:31" s="154" customFormat="1" ht="12" hidden="1">
      <c r="A62" s="154">
        <v>2011</v>
      </c>
      <c r="B62" s="157" t="s">
        <v>707</v>
      </c>
      <c r="C62" s="157" t="s">
        <v>708</v>
      </c>
      <c r="D62" s="154" t="s">
        <v>659</v>
      </c>
      <c r="E62" s="154" t="s">
        <v>709</v>
      </c>
      <c r="F62" s="154" t="s">
        <v>710</v>
      </c>
      <c r="G62" s="154" t="s">
        <v>645</v>
      </c>
      <c r="H62" s="154" t="s">
        <v>646</v>
      </c>
      <c r="I62" s="157" t="s">
        <v>23</v>
      </c>
      <c r="J62" s="154" t="s">
        <v>688</v>
      </c>
      <c r="K62" s="154" t="s">
        <v>26</v>
      </c>
      <c r="L62" s="154" t="s">
        <v>672</v>
      </c>
      <c r="M62" s="154" t="s">
        <v>601</v>
      </c>
      <c r="N62" s="154" t="s">
        <v>602</v>
      </c>
      <c r="O62" s="154" t="s">
        <v>690</v>
      </c>
      <c r="P62" s="156">
        <v>0</v>
      </c>
      <c r="Q62" s="156">
        <v>47182.5</v>
      </c>
      <c r="R62" s="156">
        <v>0</v>
      </c>
      <c r="S62" s="154">
        <v>31340</v>
      </c>
      <c r="T62" s="154" t="s">
        <v>713</v>
      </c>
      <c r="U62" s="154">
        <v>2</v>
      </c>
      <c r="V62" s="154">
        <v>501</v>
      </c>
      <c r="W62" s="154">
        <v>5</v>
      </c>
      <c r="X62" s="154">
        <v>0</v>
      </c>
      <c r="Y62" s="154">
        <v>3</v>
      </c>
      <c r="Z62" s="154">
        <v>0</v>
      </c>
      <c r="AA62" s="154" t="s">
        <v>712</v>
      </c>
      <c r="AD62" s="154">
        <v>0</v>
      </c>
      <c r="AE62" s="154">
        <v>1</v>
      </c>
    </row>
    <row r="63" spans="1:31" s="154" customFormat="1" ht="12" hidden="1">
      <c r="A63" s="154">
        <v>2011</v>
      </c>
      <c r="B63" s="157" t="s">
        <v>707</v>
      </c>
      <c r="C63" s="157" t="s">
        <v>708</v>
      </c>
      <c r="D63" s="154" t="s">
        <v>659</v>
      </c>
      <c r="E63" s="154" t="s">
        <v>709</v>
      </c>
      <c r="F63" s="154" t="s">
        <v>710</v>
      </c>
      <c r="G63" s="154" t="s">
        <v>645</v>
      </c>
      <c r="H63" s="154" t="s">
        <v>646</v>
      </c>
      <c r="I63" s="157" t="s">
        <v>23</v>
      </c>
      <c r="J63" s="154" t="s">
        <v>688</v>
      </c>
      <c r="K63" s="154" t="s">
        <v>26</v>
      </c>
      <c r="L63" s="154" t="s">
        <v>672</v>
      </c>
      <c r="M63" s="154" t="s">
        <v>663</v>
      </c>
      <c r="N63" s="154" t="s">
        <v>807</v>
      </c>
      <c r="O63" s="154" t="s">
        <v>690</v>
      </c>
      <c r="P63" s="156">
        <v>0</v>
      </c>
      <c r="Q63" s="156">
        <v>23539.01</v>
      </c>
      <c r="R63" s="156">
        <v>0</v>
      </c>
      <c r="S63" s="154">
        <v>31341</v>
      </c>
      <c r="T63" s="154" t="s">
        <v>713</v>
      </c>
      <c r="U63" s="154">
        <v>2</v>
      </c>
      <c r="V63" s="154">
        <v>501</v>
      </c>
      <c r="W63" s="154">
        <v>5</v>
      </c>
      <c r="X63" s="154">
        <v>0</v>
      </c>
      <c r="Y63" s="154">
        <v>3</v>
      </c>
      <c r="Z63" s="154">
        <v>0</v>
      </c>
      <c r="AA63" s="154" t="s">
        <v>712</v>
      </c>
      <c r="AD63" s="154">
        <v>0</v>
      </c>
      <c r="AE63" s="154">
        <v>1</v>
      </c>
    </row>
    <row r="64" spans="1:31" s="154" customFormat="1" ht="12" hidden="1">
      <c r="A64" s="154">
        <v>2011</v>
      </c>
      <c r="B64" s="157" t="s">
        <v>707</v>
      </c>
      <c r="C64" s="157" t="s">
        <v>708</v>
      </c>
      <c r="D64" s="154" t="s">
        <v>659</v>
      </c>
      <c r="E64" s="154" t="s">
        <v>709</v>
      </c>
      <c r="F64" s="154" t="s">
        <v>710</v>
      </c>
      <c r="G64" s="154" t="s">
        <v>645</v>
      </c>
      <c r="H64" s="154" t="s">
        <v>646</v>
      </c>
      <c r="I64" s="157" t="s">
        <v>23</v>
      </c>
      <c r="J64" s="154" t="s">
        <v>688</v>
      </c>
      <c r="K64" s="154" t="s">
        <v>26</v>
      </c>
      <c r="L64" s="154" t="s">
        <v>672</v>
      </c>
      <c r="M64" s="154" t="s">
        <v>776</v>
      </c>
      <c r="N64" s="154" t="s">
        <v>684</v>
      </c>
      <c r="O64" s="154" t="s">
        <v>690</v>
      </c>
      <c r="P64" s="156">
        <v>0</v>
      </c>
      <c r="Q64" s="156">
        <v>204428.79</v>
      </c>
      <c r="R64" s="156">
        <v>0</v>
      </c>
      <c r="S64" s="154">
        <v>31342</v>
      </c>
      <c r="T64" s="154" t="s">
        <v>713</v>
      </c>
      <c r="U64" s="154">
        <v>2</v>
      </c>
      <c r="V64" s="154">
        <v>501</v>
      </c>
      <c r="W64" s="154">
        <v>5</v>
      </c>
      <c r="X64" s="154">
        <v>0</v>
      </c>
      <c r="Y64" s="154">
        <v>3</v>
      </c>
      <c r="Z64" s="154">
        <v>0</v>
      </c>
      <c r="AA64" s="154" t="s">
        <v>712</v>
      </c>
      <c r="AD64" s="154">
        <v>0</v>
      </c>
      <c r="AE64" s="154">
        <v>1</v>
      </c>
    </row>
    <row r="65" spans="1:31" s="154" customFormat="1" ht="12" hidden="1">
      <c r="A65" s="154">
        <v>2011</v>
      </c>
      <c r="B65" s="157" t="s">
        <v>707</v>
      </c>
      <c r="C65" s="157" t="s">
        <v>708</v>
      </c>
      <c r="D65" s="154" t="s">
        <v>659</v>
      </c>
      <c r="E65" s="154" t="s">
        <v>709</v>
      </c>
      <c r="F65" s="154" t="s">
        <v>710</v>
      </c>
      <c r="G65" s="154" t="s">
        <v>645</v>
      </c>
      <c r="H65" s="154" t="s">
        <v>646</v>
      </c>
      <c r="I65" s="157" t="s">
        <v>23</v>
      </c>
      <c r="J65" s="154" t="s">
        <v>688</v>
      </c>
      <c r="K65" s="154" t="s">
        <v>200</v>
      </c>
      <c r="L65" s="154" t="s">
        <v>672</v>
      </c>
      <c r="M65" s="154" t="s">
        <v>601</v>
      </c>
      <c r="N65" s="154" t="s">
        <v>602</v>
      </c>
      <c r="O65" s="154" t="s">
        <v>690</v>
      </c>
      <c r="P65" s="156">
        <v>0</v>
      </c>
      <c r="Q65" s="156">
        <v>7103.33</v>
      </c>
      <c r="R65" s="156">
        <v>0</v>
      </c>
      <c r="S65" s="154">
        <v>31343</v>
      </c>
      <c r="T65" s="154" t="s">
        <v>714</v>
      </c>
      <c r="U65" s="154">
        <v>2</v>
      </c>
      <c r="V65" s="154">
        <v>501</v>
      </c>
      <c r="W65" s="154">
        <v>5</v>
      </c>
      <c r="X65" s="154">
        <v>0</v>
      </c>
      <c r="Y65" s="154">
        <v>3</v>
      </c>
      <c r="Z65" s="154">
        <v>0</v>
      </c>
      <c r="AA65" s="154" t="s">
        <v>712</v>
      </c>
      <c r="AD65" s="154">
        <v>0</v>
      </c>
      <c r="AE65" s="154">
        <v>1</v>
      </c>
    </row>
    <row r="66" spans="1:31" s="154" customFormat="1" ht="12" hidden="1">
      <c r="A66" s="154">
        <v>2011</v>
      </c>
      <c r="B66" s="157" t="s">
        <v>707</v>
      </c>
      <c r="C66" s="157" t="s">
        <v>708</v>
      </c>
      <c r="D66" s="154" t="s">
        <v>659</v>
      </c>
      <c r="E66" s="154" t="s">
        <v>709</v>
      </c>
      <c r="F66" s="154" t="s">
        <v>710</v>
      </c>
      <c r="G66" s="154" t="s">
        <v>645</v>
      </c>
      <c r="H66" s="154" t="s">
        <v>646</v>
      </c>
      <c r="I66" s="157" t="s">
        <v>23</v>
      </c>
      <c r="J66" s="154" t="s">
        <v>688</v>
      </c>
      <c r="K66" s="154" t="s">
        <v>200</v>
      </c>
      <c r="L66" s="154" t="s">
        <v>672</v>
      </c>
      <c r="M66" s="154" t="s">
        <v>663</v>
      </c>
      <c r="N66" s="154" t="s">
        <v>807</v>
      </c>
      <c r="O66" s="154" t="s">
        <v>690</v>
      </c>
      <c r="P66" s="156">
        <v>0</v>
      </c>
      <c r="Q66" s="156">
        <v>3543.8</v>
      </c>
      <c r="R66" s="156">
        <v>0</v>
      </c>
      <c r="S66" s="154">
        <v>31344</v>
      </c>
      <c r="T66" s="154" t="s">
        <v>714</v>
      </c>
      <c r="U66" s="154">
        <v>2</v>
      </c>
      <c r="V66" s="154">
        <v>501</v>
      </c>
      <c r="W66" s="154">
        <v>5</v>
      </c>
      <c r="X66" s="154">
        <v>0</v>
      </c>
      <c r="Y66" s="154">
        <v>3</v>
      </c>
      <c r="Z66" s="154">
        <v>0</v>
      </c>
      <c r="AA66" s="154" t="s">
        <v>712</v>
      </c>
      <c r="AD66" s="154">
        <v>0</v>
      </c>
      <c r="AE66" s="154">
        <v>1</v>
      </c>
    </row>
    <row r="67" spans="1:31" s="154" customFormat="1" ht="12" hidden="1">
      <c r="A67" s="154">
        <v>2011</v>
      </c>
      <c r="B67" s="157" t="s">
        <v>707</v>
      </c>
      <c r="C67" s="157" t="s">
        <v>708</v>
      </c>
      <c r="D67" s="154" t="s">
        <v>659</v>
      </c>
      <c r="E67" s="154" t="s">
        <v>709</v>
      </c>
      <c r="F67" s="154" t="s">
        <v>710</v>
      </c>
      <c r="G67" s="154" t="s">
        <v>645</v>
      </c>
      <c r="H67" s="154" t="s">
        <v>646</v>
      </c>
      <c r="I67" s="157" t="s">
        <v>23</v>
      </c>
      <c r="J67" s="154" t="s">
        <v>688</v>
      </c>
      <c r="K67" s="154" t="s">
        <v>200</v>
      </c>
      <c r="L67" s="154" t="s">
        <v>672</v>
      </c>
      <c r="M67" s="154" t="s">
        <v>776</v>
      </c>
      <c r="N67" s="154" t="s">
        <v>684</v>
      </c>
      <c r="O67" s="154" t="s">
        <v>690</v>
      </c>
      <c r="P67" s="156">
        <v>0</v>
      </c>
      <c r="Q67" s="156">
        <v>30776.77</v>
      </c>
      <c r="R67" s="156">
        <v>0</v>
      </c>
      <c r="S67" s="154">
        <v>31345</v>
      </c>
      <c r="T67" s="154" t="s">
        <v>714</v>
      </c>
      <c r="U67" s="154">
        <v>2</v>
      </c>
      <c r="V67" s="154">
        <v>501</v>
      </c>
      <c r="W67" s="154">
        <v>5</v>
      </c>
      <c r="X67" s="154">
        <v>0</v>
      </c>
      <c r="Y67" s="154">
        <v>3</v>
      </c>
      <c r="Z67" s="154">
        <v>0</v>
      </c>
      <c r="AA67" s="154" t="s">
        <v>712</v>
      </c>
      <c r="AD67" s="154">
        <v>0</v>
      </c>
      <c r="AE67" s="154">
        <v>1</v>
      </c>
    </row>
    <row r="68" spans="1:31" s="154" customFormat="1" ht="12" hidden="1">
      <c r="A68" s="154">
        <v>2011</v>
      </c>
      <c r="B68" s="157" t="s">
        <v>707</v>
      </c>
      <c r="C68" s="157" t="s">
        <v>708</v>
      </c>
      <c r="D68" s="154" t="s">
        <v>659</v>
      </c>
      <c r="E68" s="154" t="s">
        <v>709</v>
      </c>
      <c r="F68" s="154" t="s">
        <v>710</v>
      </c>
      <c r="G68" s="154" t="s">
        <v>645</v>
      </c>
      <c r="H68" s="154" t="s">
        <v>646</v>
      </c>
      <c r="I68" s="157" t="s">
        <v>23</v>
      </c>
      <c r="J68" s="154" t="s">
        <v>688</v>
      </c>
      <c r="K68" s="154" t="s">
        <v>172</v>
      </c>
      <c r="L68" s="154" t="s">
        <v>672</v>
      </c>
      <c r="M68" s="154" t="s">
        <v>601</v>
      </c>
      <c r="N68" s="154" t="s">
        <v>602</v>
      </c>
      <c r="O68" s="154" t="s">
        <v>690</v>
      </c>
      <c r="P68" s="156">
        <v>0</v>
      </c>
      <c r="Q68" s="156">
        <v>4753.7700000000004</v>
      </c>
      <c r="R68" s="156">
        <v>0</v>
      </c>
      <c r="S68" s="154">
        <v>31346</v>
      </c>
      <c r="T68" s="154" t="s">
        <v>691</v>
      </c>
      <c r="U68" s="154">
        <v>2</v>
      </c>
      <c r="V68" s="154">
        <v>501</v>
      </c>
      <c r="W68" s="154">
        <v>5</v>
      </c>
      <c r="X68" s="154">
        <v>0</v>
      </c>
      <c r="Y68" s="154">
        <v>3</v>
      </c>
      <c r="Z68" s="154">
        <v>0</v>
      </c>
      <c r="AA68" s="154" t="s">
        <v>712</v>
      </c>
      <c r="AD68" s="154">
        <v>0</v>
      </c>
      <c r="AE68" s="154">
        <v>1</v>
      </c>
    </row>
    <row r="69" spans="1:31" s="154" customFormat="1" ht="12" hidden="1">
      <c r="A69" s="154">
        <v>2011</v>
      </c>
      <c r="B69" s="157" t="s">
        <v>707</v>
      </c>
      <c r="C69" s="157" t="s">
        <v>708</v>
      </c>
      <c r="D69" s="154" t="s">
        <v>659</v>
      </c>
      <c r="E69" s="154" t="s">
        <v>709</v>
      </c>
      <c r="F69" s="154" t="s">
        <v>710</v>
      </c>
      <c r="G69" s="154" t="s">
        <v>645</v>
      </c>
      <c r="H69" s="154" t="s">
        <v>646</v>
      </c>
      <c r="I69" s="157" t="s">
        <v>23</v>
      </c>
      <c r="J69" s="154" t="s">
        <v>688</v>
      </c>
      <c r="K69" s="154" t="s">
        <v>172</v>
      </c>
      <c r="L69" s="154" t="s">
        <v>672</v>
      </c>
      <c r="M69" s="154" t="s">
        <v>663</v>
      </c>
      <c r="N69" s="154" t="s">
        <v>807</v>
      </c>
      <c r="O69" s="154" t="s">
        <v>690</v>
      </c>
      <c r="P69" s="156">
        <v>0</v>
      </c>
      <c r="Q69" s="156">
        <v>2371.62</v>
      </c>
      <c r="R69" s="156">
        <v>0</v>
      </c>
      <c r="S69" s="154">
        <v>31347</v>
      </c>
      <c r="T69" s="154" t="s">
        <v>691</v>
      </c>
      <c r="U69" s="154">
        <v>2</v>
      </c>
      <c r="V69" s="154">
        <v>501</v>
      </c>
      <c r="W69" s="154">
        <v>5</v>
      </c>
      <c r="X69" s="154">
        <v>0</v>
      </c>
      <c r="Y69" s="154">
        <v>3</v>
      </c>
      <c r="Z69" s="154">
        <v>0</v>
      </c>
      <c r="AA69" s="154" t="s">
        <v>712</v>
      </c>
      <c r="AD69" s="154">
        <v>0</v>
      </c>
      <c r="AE69" s="154">
        <v>1</v>
      </c>
    </row>
    <row r="70" spans="1:31" s="154" customFormat="1" ht="12" hidden="1">
      <c r="A70" s="154">
        <v>2011</v>
      </c>
      <c r="B70" s="157" t="s">
        <v>707</v>
      </c>
      <c r="C70" s="157" t="s">
        <v>708</v>
      </c>
      <c r="D70" s="154" t="s">
        <v>659</v>
      </c>
      <c r="E70" s="154" t="s">
        <v>709</v>
      </c>
      <c r="F70" s="154" t="s">
        <v>710</v>
      </c>
      <c r="G70" s="154" t="s">
        <v>645</v>
      </c>
      <c r="H70" s="154" t="s">
        <v>646</v>
      </c>
      <c r="I70" s="157" t="s">
        <v>23</v>
      </c>
      <c r="J70" s="154" t="s">
        <v>688</v>
      </c>
      <c r="K70" s="154" t="s">
        <v>172</v>
      </c>
      <c r="L70" s="154" t="s">
        <v>672</v>
      </c>
      <c r="M70" s="154" t="s">
        <v>776</v>
      </c>
      <c r="N70" s="154" t="s">
        <v>684</v>
      </c>
      <c r="O70" s="154" t="s">
        <v>690</v>
      </c>
      <c r="P70" s="156">
        <v>0</v>
      </c>
      <c r="Q70" s="156">
        <v>20596.759999999998</v>
      </c>
      <c r="R70" s="156">
        <v>0</v>
      </c>
      <c r="S70" s="154">
        <v>31348</v>
      </c>
      <c r="T70" s="154" t="s">
        <v>691</v>
      </c>
      <c r="U70" s="154">
        <v>2</v>
      </c>
      <c r="V70" s="154">
        <v>501</v>
      </c>
      <c r="W70" s="154">
        <v>5</v>
      </c>
      <c r="X70" s="154">
        <v>0</v>
      </c>
      <c r="Y70" s="154">
        <v>3</v>
      </c>
      <c r="Z70" s="154">
        <v>0</v>
      </c>
      <c r="AA70" s="154" t="s">
        <v>712</v>
      </c>
      <c r="AD70" s="154">
        <v>0</v>
      </c>
      <c r="AE70" s="154">
        <v>1</v>
      </c>
    </row>
    <row r="71" spans="1:31" s="154" customFormat="1" ht="12" hidden="1">
      <c r="A71" s="154">
        <v>2011</v>
      </c>
      <c r="B71" s="157" t="s">
        <v>707</v>
      </c>
      <c r="C71" s="157" t="s">
        <v>708</v>
      </c>
      <c r="D71" s="154" t="s">
        <v>659</v>
      </c>
      <c r="E71" s="154" t="s">
        <v>709</v>
      </c>
      <c r="F71" s="154" t="s">
        <v>710</v>
      </c>
      <c r="G71" s="154" t="s">
        <v>645</v>
      </c>
      <c r="H71" s="154" t="s">
        <v>646</v>
      </c>
      <c r="I71" s="157" t="s">
        <v>23</v>
      </c>
      <c r="J71" s="154" t="s">
        <v>688</v>
      </c>
      <c r="K71" s="154" t="s">
        <v>173</v>
      </c>
      <c r="L71" s="154" t="s">
        <v>672</v>
      </c>
      <c r="M71" s="154" t="s">
        <v>601</v>
      </c>
      <c r="N71" s="154" t="s">
        <v>602</v>
      </c>
      <c r="O71" s="154" t="s">
        <v>690</v>
      </c>
      <c r="P71" s="156">
        <v>0</v>
      </c>
      <c r="Q71" s="156">
        <v>7130.65</v>
      </c>
      <c r="R71" s="156">
        <v>0</v>
      </c>
      <c r="S71" s="154">
        <v>31349</v>
      </c>
      <c r="T71" s="154" t="s">
        <v>715</v>
      </c>
      <c r="U71" s="154">
        <v>2</v>
      </c>
      <c r="V71" s="154">
        <v>501</v>
      </c>
      <c r="W71" s="154">
        <v>5</v>
      </c>
      <c r="X71" s="154">
        <v>0</v>
      </c>
      <c r="Y71" s="154">
        <v>3</v>
      </c>
      <c r="Z71" s="154">
        <v>0</v>
      </c>
      <c r="AA71" s="154" t="s">
        <v>712</v>
      </c>
      <c r="AD71" s="154">
        <v>0</v>
      </c>
      <c r="AE71" s="154">
        <v>1</v>
      </c>
    </row>
    <row r="72" spans="1:31" s="154" customFormat="1" ht="12" hidden="1">
      <c r="A72" s="154">
        <v>2011</v>
      </c>
      <c r="B72" s="157" t="s">
        <v>707</v>
      </c>
      <c r="C72" s="157" t="s">
        <v>708</v>
      </c>
      <c r="D72" s="154" t="s">
        <v>659</v>
      </c>
      <c r="E72" s="154" t="s">
        <v>709</v>
      </c>
      <c r="F72" s="154" t="s">
        <v>710</v>
      </c>
      <c r="G72" s="154" t="s">
        <v>645</v>
      </c>
      <c r="H72" s="154" t="s">
        <v>646</v>
      </c>
      <c r="I72" s="157" t="s">
        <v>23</v>
      </c>
      <c r="J72" s="154" t="s">
        <v>688</v>
      </c>
      <c r="K72" s="154" t="s">
        <v>173</v>
      </c>
      <c r="L72" s="154" t="s">
        <v>672</v>
      </c>
      <c r="M72" s="154" t="s">
        <v>663</v>
      </c>
      <c r="N72" s="154" t="s">
        <v>807</v>
      </c>
      <c r="O72" s="154" t="s">
        <v>690</v>
      </c>
      <c r="P72" s="156">
        <v>0</v>
      </c>
      <c r="Q72" s="156">
        <v>3557.43</v>
      </c>
      <c r="R72" s="156">
        <v>0</v>
      </c>
      <c r="S72" s="154">
        <v>31350</v>
      </c>
      <c r="T72" s="154" t="s">
        <v>715</v>
      </c>
      <c r="U72" s="154">
        <v>2</v>
      </c>
      <c r="V72" s="154">
        <v>501</v>
      </c>
      <c r="W72" s="154">
        <v>5</v>
      </c>
      <c r="X72" s="154">
        <v>0</v>
      </c>
      <c r="Y72" s="154">
        <v>3</v>
      </c>
      <c r="Z72" s="154">
        <v>0</v>
      </c>
      <c r="AA72" s="154" t="s">
        <v>712</v>
      </c>
      <c r="AD72" s="154">
        <v>0</v>
      </c>
      <c r="AE72" s="154">
        <v>1</v>
      </c>
    </row>
    <row r="73" spans="1:31" s="154" customFormat="1" ht="12" hidden="1">
      <c r="A73" s="154">
        <v>2011</v>
      </c>
      <c r="B73" s="157" t="s">
        <v>707</v>
      </c>
      <c r="C73" s="157" t="s">
        <v>708</v>
      </c>
      <c r="D73" s="154" t="s">
        <v>659</v>
      </c>
      <c r="E73" s="154" t="s">
        <v>709</v>
      </c>
      <c r="F73" s="154" t="s">
        <v>710</v>
      </c>
      <c r="G73" s="154" t="s">
        <v>645</v>
      </c>
      <c r="H73" s="154" t="s">
        <v>646</v>
      </c>
      <c r="I73" s="157" t="s">
        <v>23</v>
      </c>
      <c r="J73" s="154" t="s">
        <v>688</v>
      </c>
      <c r="K73" s="154" t="s">
        <v>173</v>
      </c>
      <c r="L73" s="154" t="s">
        <v>672</v>
      </c>
      <c r="M73" s="154" t="s">
        <v>776</v>
      </c>
      <c r="N73" s="154" t="s">
        <v>684</v>
      </c>
      <c r="O73" s="154" t="s">
        <v>690</v>
      </c>
      <c r="P73" s="156">
        <v>0</v>
      </c>
      <c r="Q73" s="156">
        <v>30895.14</v>
      </c>
      <c r="R73" s="156">
        <v>0</v>
      </c>
      <c r="S73" s="154">
        <v>31351</v>
      </c>
      <c r="T73" s="154" t="s">
        <v>715</v>
      </c>
      <c r="U73" s="154">
        <v>2</v>
      </c>
      <c r="V73" s="154">
        <v>501</v>
      </c>
      <c r="W73" s="154">
        <v>5</v>
      </c>
      <c r="X73" s="154">
        <v>0</v>
      </c>
      <c r="Y73" s="154">
        <v>3</v>
      </c>
      <c r="Z73" s="154">
        <v>0</v>
      </c>
      <c r="AA73" s="154" t="s">
        <v>712</v>
      </c>
      <c r="AD73" s="154">
        <v>0</v>
      </c>
      <c r="AE73" s="154">
        <v>1</v>
      </c>
    </row>
    <row r="74" spans="1:31" s="154" customFormat="1" ht="12" hidden="1">
      <c r="A74" s="154">
        <v>2011</v>
      </c>
      <c r="B74" s="157" t="s">
        <v>707</v>
      </c>
      <c r="C74" s="157" t="s">
        <v>708</v>
      </c>
      <c r="D74" s="154" t="s">
        <v>659</v>
      </c>
      <c r="E74" s="154" t="s">
        <v>709</v>
      </c>
      <c r="F74" s="154" t="s">
        <v>710</v>
      </c>
      <c r="G74" s="154" t="s">
        <v>645</v>
      </c>
      <c r="H74" s="154" t="s">
        <v>646</v>
      </c>
      <c r="I74" s="157" t="s">
        <v>23</v>
      </c>
      <c r="J74" s="154" t="s">
        <v>688</v>
      </c>
      <c r="K74" s="154" t="s">
        <v>174</v>
      </c>
      <c r="L74" s="154" t="s">
        <v>672</v>
      </c>
      <c r="M74" s="154" t="s">
        <v>601</v>
      </c>
      <c r="N74" s="154" t="s">
        <v>602</v>
      </c>
      <c r="O74" s="154" t="s">
        <v>690</v>
      </c>
      <c r="P74" s="156">
        <v>0</v>
      </c>
      <c r="Q74" s="156">
        <v>9507.5300000000007</v>
      </c>
      <c r="R74" s="156">
        <v>0</v>
      </c>
      <c r="S74" s="154">
        <v>31352</v>
      </c>
      <c r="T74" s="154" t="s">
        <v>716</v>
      </c>
      <c r="U74" s="154">
        <v>2</v>
      </c>
      <c r="V74" s="154">
        <v>501</v>
      </c>
      <c r="W74" s="154">
        <v>5</v>
      </c>
      <c r="X74" s="154">
        <v>0</v>
      </c>
      <c r="Y74" s="154">
        <v>3</v>
      </c>
      <c r="Z74" s="154">
        <v>0</v>
      </c>
      <c r="AA74" s="154" t="s">
        <v>712</v>
      </c>
      <c r="AD74" s="154">
        <v>0</v>
      </c>
      <c r="AE74" s="154">
        <v>1</v>
      </c>
    </row>
    <row r="75" spans="1:31" s="154" customFormat="1" ht="12" hidden="1">
      <c r="A75" s="154">
        <v>2011</v>
      </c>
      <c r="B75" s="157" t="s">
        <v>707</v>
      </c>
      <c r="C75" s="157" t="s">
        <v>708</v>
      </c>
      <c r="D75" s="154" t="s">
        <v>659</v>
      </c>
      <c r="E75" s="154" t="s">
        <v>709</v>
      </c>
      <c r="F75" s="154" t="s">
        <v>710</v>
      </c>
      <c r="G75" s="154" t="s">
        <v>645</v>
      </c>
      <c r="H75" s="154" t="s">
        <v>646</v>
      </c>
      <c r="I75" s="157" t="s">
        <v>23</v>
      </c>
      <c r="J75" s="154" t="s">
        <v>688</v>
      </c>
      <c r="K75" s="154" t="s">
        <v>174</v>
      </c>
      <c r="L75" s="154" t="s">
        <v>672</v>
      </c>
      <c r="M75" s="154" t="s">
        <v>663</v>
      </c>
      <c r="N75" s="154" t="s">
        <v>807</v>
      </c>
      <c r="O75" s="154" t="s">
        <v>690</v>
      </c>
      <c r="P75" s="156">
        <v>0</v>
      </c>
      <c r="Q75" s="156">
        <v>4743.24</v>
      </c>
      <c r="R75" s="156">
        <v>0</v>
      </c>
      <c r="S75" s="154">
        <v>31353</v>
      </c>
      <c r="T75" s="154" t="s">
        <v>716</v>
      </c>
      <c r="U75" s="154">
        <v>2</v>
      </c>
      <c r="V75" s="154">
        <v>501</v>
      </c>
      <c r="W75" s="154">
        <v>5</v>
      </c>
      <c r="X75" s="154">
        <v>0</v>
      </c>
      <c r="Y75" s="154">
        <v>3</v>
      </c>
      <c r="Z75" s="154">
        <v>0</v>
      </c>
      <c r="AA75" s="154" t="s">
        <v>712</v>
      </c>
      <c r="AD75" s="154">
        <v>0</v>
      </c>
      <c r="AE75" s="154">
        <v>1</v>
      </c>
    </row>
    <row r="76" spans="1:31" s="154" customFormat="1" ht="12" hidden="1">
      <c r="A76" s="154">
        <v>2011</v>
      </c>
      <c r="B76" s="157" t="s">
        <v>707</v>
      </c>
      <c r="C76" s="157" t="s">
        <v>708</v>
      </c>
      <c r="D76" s="154" t="s">
        <v>659</v>
      </c>
      <c r="E76" s="154" t="s">
        <v>709</v>
      </c>
      <c r="F76" s="154" t="s">
        <v>710</v>
      </c>
      <c r="G76" s="154" t="s">
        <v>645</v>
      </c>
      <c r="H76" s="154" t="s">
        <v>646</v>
      </c>
      <c r="I76" s="157" t="s">
        <v>23</v>
      </c>
      <c r="J76" s="154" t="s">
        <v>688</v>
      </c>
      <c r="K76" s="154" t="s">
        <v>174</v>
      </c>
      <c r="L76" s="154" t="s">
        <v>672</v>
      </c>
      <c r="M76" s="154" t="s">
        <v>776</v>
      </c>
      <c r="N76" s="154" t="s">
        <v>684</v>
      </c>
      <c r="O76" s="154" t="s">
        <v>690</v>
      </c>
      <c r="P76" s="156">
        <v>0</v>
      </c>
      <c r="Q76" s="156">
        <v>41193.53</v>
      </c>
      <c r="R76" s="156">
        <v>0</v>
      </c>
      <c r="S76" s="154">
        <v>31354</v>
      </c>
      <c r="T76" s="154" t="s">
        <v>716</v>
      </c>
      <c r="U76" s="154">
        <v>2</v>
      </c>
      <c r="V76" s="154">
        <v>501</v>
      </c>
      <c r="W76" s="154">
        <v>5</v>
      </c>
      <c r="X76" s="154">
        <v>0</v>
      </c>
      <c r="Y76" s="154">
        <v>3</v>
      </c>
      <c r="Z76" s="154">
        <v>0</v>
      </c>
      <c r="AA76" s="154" t="s">
        <v>712</v>
      </c>
      <c r="AD76" s="154">
        <v>0</v>
      </c>
      <c r="AE76" s="154">
        <v>1</v>
      </c>
    </row>
    <row r="77" spans="1:31" s="154" customFormat="1" ht="12" hidden="1">
      <c r="A77" s="154">
        <v>2011</v>
      </c>
      <c r="B77" s="157" t="s">
        <v>707</v>
      </c>
      <c r="C77" s="157" t="s">
        <v>708</v>
      </c>
      <c r="D77" s="154" t="s">
        <v>659</v>
      </c>
      <c r="E77" s="154" t="s">
        <v>709</v>
      </c>
      <c r="F77" s="154" t="s">
        <v>710</v>
      </c>
      <c r="G77" s="154" t="s">
        <v>645</v>
      </c>
      <c r="H77" s="154" t="s">
        <v>646</v>
      </c>
      <c r="I77" s="157" t="s">
        <v>23</v>
      </c>
      <c r="J77" s="154" t="s">
        <v>717</v>
      </c>
      <c r="K77" s="154" t="s">
        <v>43</v>
      </c>
      <c r="L77" s="154" t="s">
        <v>672</v>
      </c>
      <c r="M77" s="154" t="s">
        <v>601</v>
      </c>
      <c r="N77" s="154" t="s">
        <v>602</v>
      </c>
      <c r="O77" s="154" t="s">
        <v>690</v>
      </c>
      <c r="P77" s="156">
        <v>0</v>
      </c>
      <c r="Q77" s="156">
        <v>53001.77</v>
      </c>
      <c r="R77" s="156">
        <v>0</v>
      </c>
      <c r="S77" s="154">
        <v>31355</v>
      </c>
      <c r="T77" s="154" t="s">
        <v>718</v>
      </c>
      <c r="U77" s="154">
        <v>2</v>
      </c>
      <c r="V77" s="154">
        <v>501</v>
      </c>
      <c r="W77" s="154">
        <v>5</v>
      </c>
      <c r="X77" s="154">
        <v>0</v>
      </c>
      <c r="Y77" s="154">
        <v>3</v>
      </c>
      <c r="Z77" s="154">
        <v>0</v>
      </c>
      <c r="AA77" s="154" t="s">
        <v>712</v>
      </c>
      <c r="AD77" s="154">
        <v>0</v>
      </c>
      <c r="AE77" s="154">
        <v>1</v>
      </c>
    </row>
    <row r="78" spans="1:31" s="154" customFormat="1" ht="12" hidden="1">
      <c r="A78" s="154">
        <v>2011</v>
      </c>
      <c r="B78" s="157" t="s">
        <v>707</v>
      </c>
      <c r="C78" s="157" t="s">
        <v>708</v>
      </c>
      <c r="D78" s="154" t="s">
        <v>659</v>
      </c>
      <c r="E78" s="154" t="s">
        <v>709</v>
      </c>
      <c r="F78" s="154" t="s">
        <v>710</v>
      </c>
      <c r="G78" s="154" t="s">
        <v>645</v>
      </c>
      <c r="H78" s="154" t="s">
        <v>646</v>
      </c>
      <c r="I78" s="157" t="s">
        <v>23</v>
      </c>
      <c r="J78" s="154" t="s">
        <v>717</v>
      </c>
      <c r="K78" s="154" t="s">
        <v>43</v>
      </c>
      <c r="L78" s="154" t="s">
        <v>672</v>
      </c>
      <c r="M78" s="154" t="s">
        <v>663</v>
      </c>
      <c r="N78" s="154" t="s">
        <v>807</v>
      </c>
      <c r="O78" s="154" t="s">
        <v>690</v>
      </c>
      <c r="P78" s="156">
        <v>0</v>
      </c>
      <c r="Q78" s="156">
        <v>26442.2</v>
      </c>
      <c r="R78" s="156">
        <v>0</v>
      </c>
      <c r="S78" s="154">
        <v>31356</v>
      </c>
      <c r="T78" s="154" t="s">
        <v>718</v>
      </c>
      <c r="U78" s="154">
        <v>2</v>
      </c>
      <c r="V78" s="154">
        <v>501</v>
      </c>
      <c r="W78" s="154">
        <v>5</v>
      </c>
      <c r="X78" s="154">
        <v>0</v>
      </c>
      <c r="Y78" s="154">
        <v>3</v>
      </c>
      <c r="Z78" s="154">
        <v>0</v>
      </c>
      <c r="AA78" s="154" t="s">
        <v>712</v>
      </c>
      <c r="AD78" s="154">
        <v>0</v>
      </c>
      <c r="AE78" s="154">
        <v>1</v>
      </c>
    </row>
    <row r="79" spans="1:31" s="154" customFormat="1" ht="12" hidden="1">
      <c r="A79" s="154">
        <v>2011</v>
      </c>
      <c r="B79" s="157" t="s">
        <v>707</v>
      </c>
      <c r="C79" s="157" t="s">
        <v>708</v>
      </c>
      <c r="D79" s="154" t="s">
        <v>659</v>
      </c>
      <c r="E79" s="154" t="s">
        <v>709</v>
      </c>
      <c r="F79" s="154" t="s">
        <v>710</v>
      </c>
      <c r="G79" s="154" t="s">
        <v>645</v>
      </c>
      <c r="H79" s="154" t="s">
        <v>646</v>
      </c>
      <c r="I79" s="157" t="s">
        <v>23</v>
      </c>
      <c r="J79" s="154" t="s">
        <v>717</v>
      </c>
      <c r="K79" s="154" t="s">
        <v>43</v>
      </c>
      <c r="L79" s="154" t="s">
        <v>672</v>
      </c>
      <c r="M79" s="154" t="s">
        <v>776</v>
      </c>
      <c r="N79" s="154" t="s">
        <v>684</v>
      </c>
      <c r="O79" s="154" t="s">
        <v>690</v>
      </c>
      <c r="P79" s="156">
        <v>0</v>
      </c>
      <c r="Q79" s="156">
        <v>229642.07</v>
      </c>
      <c r="R79" s="156">
        <v>0</v>
      </c>
      <c r="S79" s="154">
        <v>31357</v>
      </c>
      <c r="T79" s="154" t="s">
        <v>718</v>
      </c>
      <c r="U79" s="154">
        <v>2</v>
      </c>
      <c r="V79" s="154">
        <v>501</v>
      </c>
      <c r="W79" s="154">
        <v>5</v>
      </c>
      <c r="X79" s="154">
        <v>0</v>
      </c>
      <c r="Y79" s="154">
        <v>3</v>
      </c>
      <c r="Z79" s="154">
        <v>0</v>
      </c>
      <c r="AA79" s="154" t="s">
        <v>712</v>
      </c>
      <c r="AD79" s="154">
        <v>0</v>
      </c>
      <c r="AE79" s="154">
        <v>1</v>
      </c>
    </row>
    <row r="80" spans="1:31" s="154" customFormat="1" ht="12" hidden="1">
      <c r="A80" s="154">
        <v>2011</v>
      </c>
      <c r="B80" s="157" t="s">
        <v>707</v>
      </c>
      <c r="C80" s="157" t="s">
        <v>708</v>
      </c>
      <c r="D80" s="154" t="s">
        <v>659</v>
      </c>
      <c r="E80" s="154" t="s">
        <v>709</v>
      </c>
      <c r="F80" s="154" t="s">
        <v>710</v>
      </c>
      <c r="G80" s="154" t="s">
        <v>645</v>
      </c>
      <c r="H80" s="154" t="s">
        <v>646</v>
      </c>
      <c r="I80" s="157" t="s">
        <v>23</v>
      </c>
      <c r="J80" s="154" t="s">
        <v>719</v>
      </c>
      <c r="K80" s="154" t="s">
        <v>281</v>
      </c>
      <c r="L80" s="154" t="s">
        <v>672</v>
      </c>
      <c r="M80" s="154" t="s">
        <v>601</v>
      </c>
      <c r="N80" s="154" t="s">
        <v>602</v>
      </c>
      <c r="O80" s="154" t="s">
        <v>690</v>
      </c>
      <c r="P80" s="156">
        <v>0</v>
      </c>
      <c r="Q80" s="156">
        <v>1447.99</v>
      </c>
      <c r="R80" s="156">
        <v>0</v>
      </c>
      <c r="S80" s="154">
        <v>31358</v>
      </c>
      <c r="T80" s="154" t="s">
        <v>720</v>
      </c>
      <c r="U80" s="154">
        <v>2</v>
      </c>
      <c r="V80" s="154">
        <v>501</v>
      </c>
      <c r="W80" s="154">
        <v>5</v>
      </c>
      <c r="X80" s="154">
        <v>0</v>
      </c>
      <c r="Y80" s="154">
        <v>3</v>
      </c>
      <c r="Z80" s="154">
        <v>0</v>
      </c>
      <c r="AA80" s="154" t="s">
        <v>712</v>
      </c>
      <c r="AD80" s="154">
        <v>0</v>
      </c>
      <c r="AE80" s="154">
        <v>1</v>
      </c>
    </row>
    <row r="81" spans="1:31" s="154" customFormat="1" ht="12" hidden="1">
      <c r="A81" s="154">
        <v>2011</v>
      </c>
      <c r="B81" s="157" t="s">
        <v>707</v>
      </c>
      <c r="C81" s="157" t="s">
        <v>708</v>
      </c>
      <c r="D81" s="154" t="s">
        <v>659</v>
      </c>
      <c r="E81" s="154" t="s">
        <v>709</v>
      </c>
      <c r="F81" s="154" t="s">
        <v>710</v>
      </c>
      <c r="G81" s="154" t="s">
        <v>645</v>
      </c>
      <c r="H81" s="154" t="s">
        <v>646</v>
      </c>
      <c r="I81" s="157" t="s">
        <v>23</v>
      </c>
      <c r="J81" s="154" t="s">
        <v>719</v>
      </c>
      <c r="K81" s="154" t="s">
        <v>281</v>
      </c>
      <c r="L81" s="154" t="s">
        <v>672</v>
      </c>
      <c r="M81" s="154" t="s">
        <v>663</v>
      </c>
      <c r="N81" s="154" t="s">
        <v>807</v>
      </c>
      <c r="O81" s="154" t="s">
        <v>690</v>
      </c>
      <c r="P81" s="156">
        <v>0</v>
      </c>
      <c r="Q81" s="156">
        <v>722.39</v>
      </c>
      <c r="R81" s="156">
        <v>0</v>
      </c>
      <c r="S81" s="154">
        <v>31359</v>
      </c>
      <c r="T81" s="154" t="s">
        <v>720</v>
      </c>
      <c r="U81" s="154">
        <v>2</v>
      </c>
      <c r="V81" s="154">
        <v>501</v>
      </c>
      <c r="W81" s="154">
        <v>5</v>
      </c>
      <c r="X81" s="154">
        <v>0</v>
      </c>
      <c r="Y81" s="154">
        <v>3</v>
      </c>
      <c r="Z81" s="154">
        <v>0</v>
      </c>
      <c r="AA81" s="154" t="s">
        <v>712</v>
      </c>
      <c r="AD81" s="154">
        <v>0</v>
      </c>
      <c r="AE81" s="154">
        <v>1</v>
      </c>
    </row>
    <row r="82" spans="1:31" s="154" customFormat="1" ht="12" hidden="1">
      <c r="A82" s="154">
        <v>2011</v>
      </c>
      <c r="B82" s="157" t="s">
        <v>707</v>
      </c>
      <c r="C82" s="157" t="s">
        <v>708</v>
      </c>
      <c r="D82" s="154" t="s">
        <v>659</v>
      </c>
      <c r="E82" s="154" t="s">
        <v>709</v>
      </c>
      <c r="F82" s="154" t="s">
        <v>710</v>
      </c>
      <c r="G82" s="154" t="s">
        <v>645</v>
      </c>
      <c r="H82" s="154" t="s">
        <v>646</v>
      </c>
      <c r="I82" s="157" t="s">
        <v>23</v>
      </c>
      <c r="J82" s="154" t="s">
        <v>719</v>
      </c>
      <c r="K82" s="154" t="s">
        <v>281</v>
      </c>
      <c r="L82" s="154" t="s">
        <v>672</v>
      </c>
      <c r="M82" s="154" t="s">
        <v>776</v>
      </c>
      <c r="N82" s="154" t="s">
        <v>684</v>
      </c>
      <c r="O82" s="154" t="s">
        <v>690</v>
      </c>
      <c r="P82" s="156">
        <v>0</v>
      </c>
      <c r="Q82" s="156">
        <v>6273.73</v>
      </c>
      <c r="R82" s="156">
        <v>0</v>
      </c>
      <c r="S82" s="154">
        <v>31360</v>
      </c>
      <c r="T82" s="154" t="s">
        <v>720</v>
      </c>
      <c r="U82" s="154">
        <v>2</v>
      </c>
      <c r="V82" s="154">
        <v>501</v>
      </c>
      <c r="W82" s="154">
        <v>5</v>
      </c>
      <c r="X82" s="154">
        <v>0</v>
      </c>
      <c r="Y82" s="154">
        <v>3</v>
      </c>
      <c r="Z82" s="154">
        <v>0</v>
      </c>
      <c r="AA82" s="154" t="s">
        <v>712</v>
      </c>
      <c r="AD82" s="154">
        <v>0</v>
      </c>
      <c r="AE82" s="154">
        <v>1</v>
      </c>
    </row>
    <row r="83" spans="1:31" s="154" customFormat="1" ht="12" hidden="1">
      <c r="A83" s="154">
        <v>2011</v>
      </c>
      <c r="B83" s="157" t="s">
        <v>707</v>
      </c>
      <c r="C83" s="157" t="s">
        <v>708</v>
      </c>
      <c r="D83" s="154" t="s">
        <v>659</v>
      </c>
      <c r="E83" s="154" t="s">
        <v>709</v>
      </c>
      <c r="F83" s="154" t="s">
        <v>710</v>
      </c>
      <c r="G83" s="154" t="s">
        <v>645</v>
      </c>
      <c r="H83" s="154" t="s">
        <v>646</v>
      </c>
      <c r="I83" s="157" t="s">
        <v>23</v>
      </c>
      <c r="J83" s="154" t="s">
        <v>719</v>
      </c>
      <c r="K83" s="154" t="s">
        <v>281</v>
      </c>
      <c r="L83" s="154" t="s">
        <v>672</v>
      </c>
      <c r="M83" s="154" t="s">
        <v>601</v>
      </c>
      <c r="N83" s="154" t="s">
        <v>808</v>
      </c>
      <c r="O83" s="154" t="s">
        <v>690</v>
      </c>
      <c r="P83" s="156">
        <v>530</v>
      </c>
      <c r="Q83" s="156">
        <v>2650</v>
      </c>
      <c r="R83" s="156">
        <v>2498.89</v>
      </c>
      <c r="S83" s="154">
        <v>31361</v>
      </c>
      <c r="T83" s="154" t="s">
        <v>720</v>
      </c>
      <c r="U83" s="154">
        <v>2</v>
      </c>
      <c r="V83" s="154">
        <v>501</v>
      </c>
      <c r="W83" s="154">
        <v>5</v>
      </c>
      <c r="X83" s="154">
        <v>0</v>
      </c>
      <c r="Y83" s="154">
        <v>3</v>
      </c>
      <c r="Z83" s="154">
        <v>0</v>
      </c>
      <c r="AA83" s="154" t="s">
        <v>712</v>
      </c>
      <c r="AD83" s="154">
        <v>0</v>
      </c>
      <c r="AE83" s="154">
        <v>1</v>
      </c>
    </row>
    <row r="84" spans="1:31" s="154" customFormat="1" ht="12" hidden="1">
      <c r="A84" s="154">
        <v>2011</v>
      </c>
      <c r="B84" s="157" t="s">
        <v>707</v>
      </c>
      <c r="C84" s="157" t="s">
        <v>708</v>
      </c>
      <c r="D84" s="154" t="s">
        <v>659</v>
      </c>
      <c r="E84" s="154" t="s">
        <v>709</v>
      </c>
      <c r="F84" s="154" t="s">
        <v>710</v>
      </c>
      <c r="G84" s="154" t="s">
        <v>645</v>
      </c>
      <c r="H84" s="154" t="s">
        <v>646</v>
      </c>
      <c r="I84" s="157" t="s">
        <v>23</v>
      </c>
      <c r="J84" s="154" t="s">
        <v>688</v>
      </c>
      <c r="K84" s="154" t="s">
        <v>172</v>
      </c>
      <c r="L84" s="154" t="s">
        <v>672</v>
      </c>
      <c r="M84" s="154" t="s">
        <v>601</v>
      </c>
      <c r="N84" s="154" t="s">
        <v>808</v>
      </c>
      <c r="O84" s="154" t="s">
        <v>690</v>
      </c>
      <c r="P84" s="156">
        <v>1740</v>
      </c>
      <c r="Q84" s="156">
        <v>8700</v>
      </c>
      <c r="R84" s="156">
        <v>8203.89</v>
      </c>
      <c r="S84" s="154">
        <v>31362</v>
      </c>
      <c r="T84" s="154" t="s">
        <v>691</v>
      </c>
      <c r="U84" s="154">
        <v>2</v>
      </c>
      <c r="V84" s="154">
        <v>501</v>
      </c>
      <c r="W84" s="154">
        <v>5</v>
      </c>
      <c r="X84" s="154">
        <v>0</v>
      </c>
      <c r="Y84" s="154">
        <v>3</v>
      </c>
      <c r="Z84" s="154">
        <v>0</v>
      </c>
      <c r="AA84" s="154" t="s">
        <v>712</v>
      </c>
      <c r="AD84" s="154">
        <v>0</v>
      </c>
      <c r="AE84" s="154">
        <v>1</v>
      </c>
    </row>
    <row r="85" spans="1:31" s="154" customFormat="1" ht="12" hidden="1">
      <c r="A85" s="154">
        <v>2011</v>
      </c>
      <c r="B85" s="157" t="s">
        <v>707</v>
      </c>
      <c r="C85" s="157" t="s">
        <v>708</v>
      </c>
      <c r="D85" s="154" t="s">
        <v>659</v>
      </c>
      <c r="E85" s="154" t="s">
        <v>709</v>
      </c>
      <c r="F85" s="154" t="s">
        <v>710</v>
      </c>
      <c r="G85" s="154" t="s">
        <v>645</v>
      </c>
      <c r="H85" s="154" t="s">
        <v>646</v>
      </c>
      <c r="I85" s="157" t="s">
        <v>23</v>
      </c>
      <c r="J85" s="154" t="s">
        <v>688</v>
      </c>
      <c r="K85" s="154" t="s">
        <v>200</v>
      </c>
      <c r="L85" s="154" t="s">
        <v>672</v>
      </c>
      <c r="M85" s="154" t="s">
        <v>601</v>
      </c>
      <c r="N85" s="154" t="s">
        <v>808</v>
      </c>
      <c r="O85" s="154" t="s">
        <v>690</v>
      </c>
      <c r="P85" s="156">
        <v>2600</v>
      </c>
      <c r="Q85" s="156">
        <v>13000</v>
      </c>
      <c r="R85" s="156">
        <v>12258.69</v>
      </c>
      <c r="S85" s="154">
        <v>31363</v>
      </c>
      <c r="T85" s="154" t="s">
        <v>714</v>
      </c>
      <c r="U85" s="154">
        <v>2</v>
      </c>
      <c r="V85" s="154">
        <v>501</v>
      </c>
      <c r="W85" s="154">
        <v>5</v>
      </c>
      <c r="X85" s="154">
        <v>0</v>
      </c>
      <c r="Y85" s="154">
        <v>3</v>
      </c>
      <c r="Z85" s="154">
        <v>0</v>
      </c>
      <c r="AA85" s="154" t="s">
        <v>712</v>
      </c>
      <c r="AD85" s="154">
        <v>0</v>
      </c>
      <c r="AE85" s="154">
        <v>1</v>
      </c>
    </row>
    <row r="86" spans="1:31" s="154" customFormat="1" ht="12" hidden="1">
      <c r="A86" s="154">
        <v>2011</v>
      </c>
      <c r="B86" s="157" t="s">
        <v>707</v>
      </c>
      <c r="C86" s="157" t="s">
        <v>708</v>
      </c>
      <c r="D86" s="154" t="s">
        <v>659</v>
      </c>
      <c r="E86" s="154" t="s">
        <v>709</v>
      </c>
      <c r="F86" s="154" t="s">
        <v>710</v>
      </c>
      <c r="G86" s="154" t="s">
        <v>645</v>
      </c>
      <c r="H86" s="154" t="s">
        <v>646</v>
      </c>
      <c r="I86" s="157" t="s">
        <v>23</v>
      </c>
      <c r="J86" s="154" t="s">
        <v>688</v>
      </c>
      <c r="K86" s="154" t="s">
        <v>173</v>
      </c>
      <c r="L86" s="154" t="s">
        <v>672</v>
      </c>
      <c r="M86" s="154" t="s">
        <v>601</v>
      </c>
      <c r="N86" s="154" t="s">
        <v>808</v>
      </c>
      <c r="O86" s="154" t="s">
        <v>690</v>
      </c>
      <c r="P86" s="156">
        <v>2610</v>
      </c>
      <c r="Q86" s="156">
        <v>13050</v>
      </c>
      <c r="R86" s="156">
        <v>12305.84</v>
      </c>
      <c r="S86" s="154">
        <v>31364</v>
      </c>
      <c r="T86" s="154" t="s">
        <v>715</v>
      </c>
      <c r="U86" s="154">
        <v>2</v>
      </c>
      <c r="V86" s="154">
        <v>501</v>
      </c>
      <c r="W86" s="154">
        <v>5</v>
      </c>
      <c r="X86" s="154">
        <v>0</v>
      </c>
      <c r="Y86" s="154">
        <v>3</v>
      </c>
      <c r="Z86" s="154">
        <v>0</v>
      </c>
      <c r="AA86" s="154" t="s">
        <v>712</v>
      </c>
      <c r="AD86" s="154">
        <v>0</v>
      </c>
      <c r="AE86" s="154">
        <v>1</v>
      </c>
    </row>
    <row r="87" spans="1:31" s="154" customFormat="1" ht="12" hidden="1">
      <c r="A87" s="154">
        <v>2011</v>
      </c>
      <c r="B87" s="157" t="s">
        <v>707</v>
      </c>
      <c r="C87" s="157" t="s">
        <v>708</v>
      </c>
      <c r="D87" s="154" t="s">
        <v>659</v>
      </c>
      <c r="E87" s="154" t="s">
        <v>709</v>
      </c>
      <c r="F87" s="154" t="s">
        <v>710</v>
      </c>
      <c r="G87" s="154" t="s">
        <v>645</v>
      </c>
      <c r="H87" s="154" t="s">
        <v>646</v>
      </c>
      <c r="I87" s="157" t="s">
        <v>23</v>
      </c>
      <c r="J87" s="154" t="s">
        <v>688</v>
      </c>
      <c r="K87" s="154" t="s">
        <v>174</v>
      </c>
      <c r="L87" s="154" t="s">
        <v>672</v>
      </c>
      <c r="M87" s="154" t="s">
        <v>601</v>
      </c>
      <c r="N87" s="154" t="s">
        <v>808</v>
      </c>
      <c r="O87" s="154" t="s">
        <v>690</v>
      </c>
      <c r="P87" s="156">
        <v>3480</v>
      </c>
      <c r="Q87" s="156">
        <v>17400</v>
      </c>
      <c r="R87" s="156">
        <v>16407.78</v>
      </c>
      <c r="S87" s="154">
        <v>31365</v>
      </c>
      <c r="T87" s="154" t="s">
        <v>716</v>
      </c>
      <c r="U87" s="154">
        <v>2</v>
      </c>
      <c r="V87" s="154">
        <v>501</v>
      </c>
      <c r="W87" s="154">
        <v>5</v>
      </c>
      <c r="X87" s="154">
        <v>0</v>
      </c>
      <c r="Y87" s="154">
        <v>3</v>
      </c>
      <c r="Z87" s="154">
        <v>0</v>
      </c>
      <c r="AA87" s="154" t="s">
        <v>712</v>
      </c>
      <c r="AD87" s="154">
        <v>0</v>
      </c>
      <c r="AE87" s="154">
        <v>1</v>
      </c>
    </row>
    <row r="88" spans="1:31" s="154" customFormat="1" ht="12" hidden="1">
      <c r="A88" s="154">
        <v>2011</v>
      </c>
      <c r="B88" s="157" t="s">
        <v>707</v>
      </c>
      <c r="C88" s="157" t="s">
        <v>708</v>
      </c>
      <c r="D88" s="154" t="s">
        <v>659</v>
      </c>
      <c r="E88" s="154" t="s">
        <v>709</v>
      </c>
      <c r="F88" s="154" t="s">
        <v>710</v>
      </c>
      <c r="G88" s="154" t="s">
        <v>645</v>
      </c>
      <c r="H88" s="154" t="s">
        <v>646</v>
      </c>
      <c r="I88" s="157" t="s">
        <v>23</v>
      </c>
      <c r="J88" s="154" t="s">
        <v>688</v>
      </c>
      <c r="K88" s="154" t="s">
        <v>26</v>
      </c>
      <c r="L88" s="154" t="s">
        <v>672</v>
      </c>
      <c r="M88" s="154" t="s">
        <v>601</v>
      </c>
      <c r="N88" s="154" t="s">
        <v>808</v>
      </c>
      <c r="O88" s="154" t="s">
        <v>690</v>
      </c>
      <c r="P88" s="156">
        <v>17270</v>
      </c>
      <c r="Q88" s="156">
        <v>86350</v>
      </c>
      <c r="R88" s="156">
        <v>81425.98</v>
      </c>
      <c r="S88" s="154">
        <v>31366</v>
      </c>
      <c r="T88" s="154" t="s">
        <v>713</v>
      </c>
      <c r="U88" s="154">
        <v>2</v>
      </c>
      <c r="V88" s="154">
        <v>501</v>
      </c>
      <c r="W88" s="154">
        <v>5</v>
      </c>
      <c r="X88" s="154">
        <v>0</v>
      </c>
      <c r="Y88" s="154">
        <v>3</v>
      </c>
      <c r="Z88" s="154">
        <v>0</v>
      </c>
      <c r="AA88" s="154" t="s">
        <v>712</v>
      </c>
      <c r="AD88" s="154">
        <v>0</v>
      </c>
      <c r="AE88" s="154">
        <v>1</v>
      </c>
    </row>
    <row r="89" spans="1:31" s="154" customFormat="1" ht="12" hidden="1">
      <c r="A89" s="154">
        <v>2011</v>
      </c>
      <c r="B89" s="157" t="s">
        <v>707</v>
      </c>
      <c r="C89" s="157" t="s">
        <v>708</v>
      </c>
      <c r="D89" s="154" t="s">
        <v>659</v>
      </c>
      <c r="E89" s="154" t="s">
        <v>709</v>
      </c>
      <c r="F89" s="154" t="s">
        <v>710</v>
      </c>
      <c r="G89" s="154" t="s">
        <v>645</v>
      </c>
      <c r="H89" s="154" t="s">
        <v>646</v>
      </c>
      <c r="I89" s="157" t="s">
        <v>23</v>
      </c>
      <c r="J89" s="154" t="s">
        <v>717</v>
      </c>
      <c r="K89" s="154" t="s">
        <v>43</v>
      </c>
      <c r="L89" s="154" t="s">
        <v>672</v>
      </c>
      <c r="M89" s="154" t="s">
        <v>601</v>
      </c>
      <c r="N89" s="154" t="s">
        <v>808</v>
      </c>
      <c r="O89" s="154" t="s">
        <v>690</v>
      </c>
      <c r="P89" s="156">
        <v>19400</v>
      </c>
      <c r="Q89" s="156">
        <v>97000</v>
      </c>
      <c r="R89" s="156">
        <v>91468.67</v>
      </c>
      <c r="S89" s="154">
        <v>31367</v>
      </c>
      <c r="T89" s="154" t="s">
        <v>718</v>
      </c>
      <c r="U89" s="154">
        <v>2</v>
      </c>
      <c r="V89" s="154">
        <v>501</v>
      </c>
      <c r="W89" s="154">
        <v>5</v>
      </c>
      <c r="X89" s="154">
        <v>0</v>
      </c>
      <c r="Y89" s="154">
        <v>3</v>
      </c>
      <c r="Z89" s="154">
        <v>0</v>
      </c>
      <c r="AA89" s="154" t="s">
        <v>712</v>
      </c>
      <c r="AD89" s="154">
        <v>0</v>
      </c>
      <c r="AE89" s="154">
        <v>1</v>
      </c>
    </row>
    <row r="90" spans="1:31" s="154" customFormat="1" ht="12" hidden="1">
      <c r="A90" s="154">
        <v>2011</v>
      </c>
      <c r="B90" s="157" t="s">
        <v>707</v>
      </c>
      <c r="C90" s="157" t="s">
        <v>708</v>
      </c>
      <c r="D90" s="154" t="s">
        <v>659</v>
      </c>
      <c r="E90" s="154" t="s">
        <v>709</v>
      </c>
      <c r="F90" s="154" t="s">
        <v>710</v>
      </c>
      <c r="G90" s="154" t="s">
        <v>645</v>
      </c>
      <c r="H90" s="154" t="s">
        <v>646</v>
      </c>
      <c r="I90" s="157" t="s">
        <v>23</v>
      </c>
      <c r="J90" s="154" t="s">
        <v>662</v>
      </c>
      <c r="K90" s="154" t="s">
        <v>25</v>
      </c>
      <c r="L90" s="154" t="s">
        <v>672</v>
      </c>
      <c r="M90" s="154" t="s">
        <v>601</v>
      </c>
      <c r="N90" s="154" t="s">
        <v>808</v>
      </c>
      <c r="O90" s="154" t="s">
        <v>690</v>
      </c>
      <c r="P90" s="156">
        <v>52370</v>
      </c>
      <c r="Q90" s="156">
        <v>261850</v>
      </c>
      <c r="R90" s="156">
        <v>246918.27</v>
      </c>
      <c r="S90" s="154">
        <v>31368</v>
      </c>
      <c r="T90" s="154" t="s">
        <v>711</v>
      </c>
      <c r="U90" s="154">
        <v>2</v>
      </c>
      <c r="V90" s="154">
        <v>501</v>
      </c>
      <c r="W90" s="154">
        <v>5</v>
      </c>
      <c r="X90" s="154">
        <v>0</v>
      </c>
      <c r="Y90" s="154">
        <v>3</v>
      </c>
      <c r="Z90" s="154">
        <v>0</v>
      </c>
      <c r="AA90" s="154" t="s">
        <v>712</v>
      </c>
      <c r="AD90" s="154">
        <v>0</v>
      </c>
      <c r="AE90" s="154">
        <v>1</v>
      </c>
    </row>
    <row r="91" spans="1:31" s="154" customFormat="1" ht="12" hidden="1">
      <c r="A91" s="154">
        <v>2011</v>
      </c>
      <c r="B91" s="157" t="s">
        <v>725</v>
      </c>
      <c r="C91" s="157" t="s">
        <v>726</v>
      </c>
      <c r="D91" s="154" t="s">
        <v>618</v>
      </c>
      <c r="E91" s="154" t="s">
        <v>619</v>
      </c>
      <c r="F91" s="154" t="s">
        <v>727</v>
      </c>
      <c r="G91" s="154" t="s">
        <v>645</v>
      </c>
      <c r="H91" s="154" t="s">
        <v>646</v>
      </c>
      <c r="I91" s="157" t="s">
        <v>23</v>
      </c>
      <c r="J91" s="154" t="s">
        <v>717</v>
      </c>
      <c r="K91" s="154" t="s">
        <v>54</v>
      </c>
      <c r="L91" s="154" t="s">
        <v>681</v>
      </c>
      <c r="M91" s="154" t="s">
        <v>601</v>
      </c>
      <c r="N91" s="154" t="s">
        <v>602</v>
      </c>
      <c r="O91" s="154" t="s">
        <v>603</v>
      </c>
      <c r="P91" s="156">
        <v>0</v>
      </c>
      <c r="Q91" s="156">
        <v>0</v>
      </c>
      <c r="R91" s="156">
        <v>16956</v>
      </c>
      <c r="S91" s="154">
        <v>31371</v>
      </c>
      <c r="T91" s="154" t="s">
        <v>728</v>
      </c>
      <c r="U91" s="154">
        <v>3</v>
      </c>
      <c r="V91" s="154">
        <v>501</v>
      </c>
      <c r="W91" s="154">
        <v>5</v>
      </c>
      <c r="X91" s="154">
        <v>0</v>
      </c>
      <c r="Y91" s="154">
        <v>3</v>
      </c>
      <c r="Z91" s="154">
        <v>0</v>
      </c>
      <c r="AA91" s="154" t="s">
        <v>729</v>
      </c>
      <c r="AD91" s="154">
        <v>1</v>
      </c>
      <c r="AE91" s="154">
        <v>1</v>
      </c>
    </row>
    <row r="92" spans="1:31" s="154" customFormat="1" ht="12" hidden="1">
      <c r="A92" s="154">
        <v>2011</v>
      </c>
      <c r="B92" s="157" t="s">
        <v>725</v>
      </c>
      <c r="C92" s="157" t="s">
        <v>726</v>
      </c>
      <c r="D92" s="154" t="s">
        <v>618</v>
      </c>
      <c r="E92" s="154" t="s">
        <v>619</v>
      </c>
      <c r="F92" s="154" t="s">
        <v>727</v>
      </c>
      <c r="G92" s="154" t="s">
        <v>645</v>
      </c>
      <c r="H92" s="154" t="s">
        <v>646</v>
      </c>
      <c r="I92" s="157" t="s">
        <v>23</v>
      </c>
      <c r="J92" s="154" t="s">
        <v>717</v>
      </c>
      <c r="K92" s="154" t="s">
        <v>54</v>
      </c>
      <c r="L92" s="154" t="s">
        <v>681</v>
      </c>
      <c r="M92" s="154" t="s">
        <v>623</v>
      </c>
      <c r="N92" s="154" t="s">
        <v>654</v>
      </c>
      <c r="O92" s="154" t="s">
        <v>603</v>
      </c>
      <c r="P92" s="156">
        <v>0</v>
      </c>
      <c r="Q92" s="156">
        <v>0</v>
      </c>
      <c r="R92" s="156">
        <v>96831</v>
      </c>
      <c r="S92" s="154">
        <v>31372</v>
      </c>
      <c r="T92" s="154" t="s">
        <v>728</v>
      </c>
      <c r="U92" s="154">
        <v>3</v>
      </c>
      <c r="V92" s="154">
        <v>501</v>
      </c>
      <c r="W92" s="154">
        <v>5</v>
      </c>
      <c r="X92" s="154">
        <v>0</v>
      </c>
      <c r="Y92" s="154">
        <v>1</v>
      </c>
      <c r="Z92" s="154">
        <v>0</v>
      </c>
      <c r="AA92" s="154" t="s">
        <v>729</v>
      </c>
      <c r="AD92" s="154">
        <v>0</v>
      </c>
      <c r="AE92" s="154">
        <v>1</v>
      </c>
    </row>
    <row r="93" spans="1:31" s="154" customFormat="1" ht="12" hidden="1">
      <c r="A93" s="154">
        <v>2011</v>
      </c>
      <c r="B93" s="157" t="s">
        <v>730</v>
      </c>
      <c r="C93" s="157" t="s">
        <v>731</v>
      </c>
      <c r="D93" s="154" t="s">
        <v>618</v>
      </c>
      <c r="E93" s="154" t="s">
        <v>619</v>
      </c>
      <c r="F93" s="154" t="s">
        <v>732</v>
      </c>
      <c r="G93" s="154" t="s">
        <v>645</v>
      </c>
      <c r="H93" s="154" t="s">
        <v>646</v>
      </c>
      <c r="I93" s="157" t="s">
        <v>23</v>
      </c>
      <c r="J93" s="154" t="s">
        <v>652</v>
      </c>
      <c r="K93" s="154" t="s">
        <v>101</v>
      </c>
      <c r="L93" s="154" t="s">
        <v>681</v>
      </c>
      <c r="M93" s="154" t="s">
        <v>623</v>
      </c>
      <c r="N93" s="154" t="s">
        <v>654</v>
      </c>
      <c r="O93" s="154" t="s">
        <v>690</v>
      </c>
      <c r="P93" s="156">
        <v>0</v>
      </c>
      <c r="Q93" s="156">
        <v>100000</v>
      </c>
      <c r="R93" s="156">
        <v>19500</v>
      </c>
      <c r="S93" s="154">
        <v>31373</v>
      </c>
      <c r="T93" s="154" t="s">
        <v>733</v>
      </c>
      <c r="U93" s="154">
        <v>3</v>
      </c>
      <c r="V93" s="154">
        <v>501</v>
      </c>
      <c r="W93" s="154">
        <v>5</v>
      </c>
      <c r="X93" s="154">
        <v>0</v>
      </c>
      <c r="Y93" s="154">
        <v>1</v>
      </c>
      <c r="Z93" s="154">
        <v>0</v>
      </c>
      <c r="AA93" s="154" t="s">
        <v>734</v>
      </c>
      <c r="AD93" s="154">
        <v>0</v>
      </c>
      <c r="AE93" s="154">
        <v>1</v>
      </c>
    </row>
    <row r="94" spans="1:31" s="154" customFormat="1" ht="12" hidden="1">
      <c r="A94" s="154">
        <v>2011</v>
      </c>
      <c r="B94" s="157" t="s">
        <v>809</v>
      </c>
      <c r="C94" s="157" t="s">
        <v>810</v>
      </c>
      <c r="D94" s="154" t="s">
        <v>618</v>
      </c>
      <c r="E94" s="154" t="s">
        <v>619</v>
      </c>
      <c r="F94" s="154" t="s">
        <v>811</v>
      </c>
      <c r="G94" s="154" t="s">
        <v>645</v>
      </c>
      <c r="H94" s="154" t="s">
        <v>646</v>
      </c>
      <c r="I94" s="157" t="s">
        <v>186</v>
      </c>
      <c r="J94" s="154" t="s">
        <v>611</v>
      </c>
      <c r="K94" s="154" t="s">
        <v>188</v>
      </c>
      <c r="L94" s="154">
        <v>0</v>
      </c>
      <c r="M94" s="154" t="s">
        <v>601</v>
      </c>
      <c r="N94" s="154" t="s">
        <v>760</v>
      </c>
      <c r="O94" s="154" t="s">
        <v>603</v>
      </c>
      <c r="P94" s="156">
        <v>250000</v>
      </c>
      <c r="Q94" s="156">
        <v>250000</v>
      </c>
      <c r="R94" s="156">
        <v>0</v>
      </c>
      <c r="S94" s="154">
        <v>31374</v>
      </c>
      <c r="T94" s="154" t="s">
        <v>812</v>
      </c>
      <c r="U94" s="154">
        <v>3</v>
      </c>
      <c r="V94" s="154">
        <v>501</v>
      </c>
      <c r="W94" s="154">
        <v>5</v>
      </c>
      <c r="X94" s="154">
        <v>0</v>
      </c>
      <c r="Y94" s="154">
        <v>3</v>
      </c>
      <c r="Z94" s="154">
        <v>0</v>
      </c>
      <c r="AA94" s="154" t="s">
        <v>813</v>
      </c>
      <c r="AD94" s="154">
        <v>0</v>
      </c>
      <c r="AE94" s="154">
        <v>1</v>
      </c>
    </row>
    <row r="95" spans="1:31" s="154" customFormat="1" ht="12" hidden="1">
      <c r="A95" s="154">
        <v>2011</v>
      </c>
      <c r="B95" s="157" t="s">
        <v>814</v>
      </c>
      <c r="C95" s="157" t="s">
        <v>815</v>
      </c>
      <c r="D95" s="154" t="s">
        <v>618</v>
      </c>
      <c r="E95" s="154" t="s">
        <v>619</v>
      </c>
      <c r="F95" s="154" t="s">
        <v>816</v>
      </c>
      <c r="G95" s="154" t="s">
        <v>645</v>
      </c>
      <c r="H95" s="154" t="s">
        <v>646</v>
      </c>
      <c r="I95" s="157" t="s">
        <v>17</v>
      </c>
      <c r="J95" s="154" t="s">
        <v>817</v>
      </c>
      <c r="K95" s="154" t="s">
        <v>88</v>
      </c>
      <c r="L95" s="154">
        <v>0</v>
      </c>
      <c r="M95" s="154" t="s">
        <v>663</v>
      </c>
      <c r="N95" s="154" t="s">
        <v>684</v>
      </c>
      <c r="O95" s="154" t="s">
        <v>603</v>
      </c>
      <c r="P95" s="156">
        <v>70000</v>
      </c>
      <c r="Q95" s="156">
        <v>70000</v>
      </c>
      <c r="R95" s="156">
        <v>0</v>
      </c>
      <c r="S95" s="154">
        <v>31375</v>
      </c>
      <c r="T95" s="154" t="s">
        <v>818</v>
      </c>
      <c r="U95" s="154">
        <v>3</v>
      </c>
      <c r="V95" s="154">
        <v>501</v>
      </c>
      <c r="W95" s="154">
        <v>5</v>
      </c>
      <c r="X95" s="154">
        <v>0</v>
      </c>
      <c r="Y95" s="154">
        <v>3</v>
      </c>
      <c r="Z95" s="154">
        <v>0</v>
      </c>
      <c r="AA95" s="154" t="s">
        <v>819</v>
      </c>
      <c r="AD95" s="154">
        <v>0</v>
      </c>
      <c r="AE95" s="154">
        <v>1</v>
      </c>
    </row>
    <row r="96" spans="1:31" s="154" customFormat="1" ht="12" hidden="1">
      <c r="A96" s="154">
        <v>2011</v>
      </c>
      <c r="B96" s="157" t="s">
        <v>820</v>
      </c>
      <c r="C96" s="157" t="s">
        <v>821</v>
      </c>
      <c r="D96" s="154" t="s">
        <v>618</v>
      </c>
      <c r="E96" s="154" t="s">
        <v>619</v>
      </c>
      <c r="F96" s="154" t="s">
        <v>772</v>
      </c>
      <c r="G96" s="154" t="s">
        <v>645</v>
      </c>
      <c r="H96" s="154" t="s">
        <v>646</v>
      </c>
      <c r="I96" s="157" t="s">
        <v>17</v>
      </c>
      <c r="J96" s="154" t="s">
        <v>773</v>
      </c>
      <c r="K96" s="154" t="s">
        <v>117</v>
      </c>
      <c r="L96" s="154" t="s">
        <v>681</v>
      </c>
      <c r="M96" s="154" t="s">
        <v>601</v>
      </c>
      <c r="N96" s="154" t="s">
        <v>602</v>
      </c>
      <c r="O96" s="154" t="s">
        <v>603</v>
      </c>
      <c r="P96" s="156">
        <v>0</v>
      </c>
      <c r="Q96" s="156">
        <v>0</v>
      </c>
      <c r="R96" s="156">
        <v>999</v>
      </c>
      <c r="S96" s="154">
        <v>31377</v>
      </c>
      <c r="T96" s="154" t="s">
        <v>774</v>
      </c>
      <c r="U96" s="154">
        <v>3</v>
      </c>
      <c r="V96" s="154">
        <v>501</v>
      </c>
      <c r="W96" s="154">
        <v>5</v>
      </c>
      <c r="X96" s="154">
        <v>0</v>
      </c>
      <c r="Y96" s="154">
        <v>3</v>
      </c>
      <c r="Z96" s="154">
        <v>0</v>
      </c>
      <c r="AA96" s="154" t="s">
        <v>822</v>
      </c>
      <c r="AD96" s="154">
        <v>1</v>
      </c>
      <c r="AE96" s="154">
        <v>1</v>
      </c>
    </row>
    <row r="97" spans="1:31" s="154" customFormat="1" ht="12" hidden="1">
      <c r="A97" s="154">
        <v>2011</v>
      </c>
      <c r="B97" s="157" t="s">
        <v>820</v>
      </c>
      <c r="C97" s="157" t="s">
        <v>821</v>
      </c>
      <c r="D97" s="154" t="s">
        <v>618</v>
      </c>
      <c r="E97" s="154" t="s">
        <v>619</v>
      </c>
      <c r="F97" s="154" t="s">
        <v>772</v>
      </c>
      <c r="G97" s="154" t="s">
        <v>645</v>
      </c>
      <c r="H97" s="154" t="s">
        <v>646</v>
      </c>
      <c r="I97" s="157" t="s">
        <v>17</v>
      </c>
      <c r="J97" s="154" t="s">
        <v>773</v>
      </c>
      <c r="K97" s="154" t="s">
        <v>117</v>
      </c>
      <c r="L97" s="154" t="s">
        <v>681</v>
      </c>
      <c r="M97" s="154" t="s">
        <v>663</v>
      </c>
      <c r="N97" s="154" t="s">
        <v>684</v>
      </c>
      <c r="O97" s="154" t="s">
        <v>603</v>
      </c>
      <c r="P97" s="156">
        <v>0</v>
      </c>
      <c r="Q97" s="156">
        <v>10000</v>
      </c>
      <c r="R97" s="156">
        <v>10000</v>
      </c>
      <c r="S97" s="154">
        <v>31378</v>
      </c>
      <c r="T97" s="154" t="s">
        <v>774</v>
      </c>
      <c r="U97" s="154">
        <v>3</v>
      </c>
      <c r="V97" s="154">
        <v>501</v>
      </c>
      <c r="W97" s="154">
        <v>5</v>
      </c>
      <c r="X97" s="154">
        <v>0</v>
      </c>
      <c r="Y97" s="154">
        <v>3</v>
      </c>
      <c r="Z97" s="154">
        <v>0</v>
      </c>
      <c r="AA97" s="154" t="s">
        <v>822</v>
      </c>
      <c r="AD97" s="154">
        <v>0</v>
      </c>
      <c r="AE97" s="154">
        <v>1</v>
      </c>
    </row>
    <row r="98" spans="1:31" s="154" customFormat="1" ht="12" hidden="1">
      <c r="A98" s="154">
        <v>2011</v>
      </c>
      <c r="B98" s="157" t="s">
        <v>667</v>
      </c>
      <c r="C98" s="157" t="s">
        <v>668</v>
      </c>
      <c r="D98" s="154" t="s">
        <v>659</v>
      </c>
      <c r="E98" s="154" t="s">
        <v>709</v>
      </c>
      <c r="F98" s="154" t="s">
        <v>823</v>
      </c>
      <c r="G98" s="154" t="s">
        <v>645</v>
      </c>
      <c r="H98" s="154" t="s">
        <v>646</v>
      </c>
      <c r="I98" s="157" t="s">
        <v>38</v>
      </c>
      <c r="J98" s="154" t="s">
        <v>670</v>
      </c>
      <c r="K98" s="154" t="s">
        <v>671</v>
      </c>
      <c r="L98" s="154" t="s">
        <v>672</v>
      </c>
      <c r="M98" s="154" t="s">
        <v>663</v>
      </c>
      <c r="N98" s="154" t="s">
        <v>664</v>
      </c>
      <c r="O98" s="154" t="s">
        <v>603</v>
      </c>
      <c r="P98" s="156">
        <v>0</v>
      </c>
      <c r="Q98" s="156">
        <v>125645</v>
      </c>
      <c r="R98" s="156">
        <v>125645</v>
      </c>
      <c r="S98" s="154">
        <v>31382</v>
      </c>
      <c r="T98" s="154" t="s">
        <v>673</v>
      </c>
      <c r="U98" s="154">
        <v>2</v>
      </c>
      <c r="V98" s="154">
        <v>501</v>
      </c>
      <c r="W98" s="154">
        <v>5</v>
      </c>
      <c r="X98" s="154">
        <v>0</v>
      </c>
      <c r="Y98" s="154">
        <v>3</v>
      </c>
      <c r="Z98" s="154">
        <v>0</v>
      </c>
      <c r="AA98" s="154" t="s">
        <v>674</v>
      </c>
      <c r="AD98" s="154">
        <v>0</v>
      </c>
      <c r="AE98" s="154">
        <v>0</v>
      </c>
    </row>
    <row r="99" spans="1:31" s="154" customFormat="1" ht="12" hidden="1">
      <c r="A99" s="154">
        <v>2012</v>
      </c>
      <c r="B99" s="157" t="s">
        <v>740</v>
      </c>
      <c r="C99" s="157" t="s">
        <v>741</v>
      </c>
      <c r="D99" s="154" t="s">
        <v>618</v>
      </c>
      <c r="E99" s="154" t="s">
        <v>619</v>
      </c>
      <c r="F99" s="154" t="s">
        <v>687</v>
      </c>
      <c r="G99" s="154" t="s">
        <v>645</v>
      </c>
      <c r="H99" s="154" t="s">
        <v>646</v>
      </c>
      <c r="I99" s="157" t="s">
        <v>23</v>
      </c>
      <c r="J99" s="154" t="s">
        <v>688</v>
      </c>
      <c r="K99" s="154" t="s">
        <v>172</v>
      </c>
      <c r="L99" s="154" t="s">
        <v>672</v>
      </c>
      <c r="M99" s="154" t="s">
        <v>601</v>
      </c>
      <c r="N99" s="154" t="s">
        <v>602</v>
      </c>
      <c r="O99" s="154" t="s">
        <v>690</v>
      </c>
      <c r="P99" s="156">
        <v>116166</v>
      </c>
      <c r="Q99" s="156">
        <v>116166</v>
      </c>
      <c r="R99" s="156">
        <v>0</v>
      </c>
      <c r="S99" s="154">
        <v>32762</v>
      </c>
      <c r="T99" s="154" t="s">
        <v>691</v>
      </c>
      <c r="U99" s="154">
        <v>3</v>
      </c>
      <c r="V99" s="154">
        <v>501</v>
      </c>
      <c r="W99" s="154">
        <v>5</v>
      </c>
      <c r="X99" s="154">
        <v>0</v>
      </c>
      <c r="Y99" s="154">
        <v>3</v>
      </c>
      <c r="Z99" s="154">
        <v>0</v>
      </c>
      <c r="AA99" s="154" t="s">
        <v>742</v>
      </c>
      <c r="AD99" s="154">
        <v>0</v>
      </c>
      <c r="AE99" s="154">
        <v>1</v>
      </c>
    </row>
    <row r="100" spans="1:31" s="154" customFormat="1" ht="12" hidden="1">
      <c r="A100" s="154">
        <v>2012</v>
      </c>
      <c r="B100" s="157" t="s">
        <v>740</v>
      </c>
      <c r="C100" s="157" t="s">
        <v>741</v>
      </c>
      <c r="D100" s="154" t="s">
        <v>618</v>
      </c>
      <c r="E100" s="154" t="s">
        <v>619</v>
      </c>
      <c r="F100" s="154" t="s">
        <v>687</v>
      </c>
      <c r="G100" s="154" t="s">
        <v>645</v>
      </c>
      <c r="H100" s="154" t="s">
        <v>646</v>
      </c>
      <c r="I100" s="157" t="s">
        <v>23</v>
      </c>
      <c r="J100" s="154" t="s">
        <v>688</v>
      </c>
      <c r="K100" s="154" t="s">
        <v>172</v>
      </c>
      <c r="L100" s="154" t="s">
        <v>672</v>
      </c>
      <c r="M100" s="154" t="s">
        <v>623</v>
      </c>
      <c r="N100" s="154" t="s">
        <v>824</v>
      </c>
      <c r="O100" s="154" t="s">
        <v>690</v>
      </c>
      <c r="P100" s="156">
        <v>0</v>
      </c>
      <c r="Q100" s="156">
        <v>174000</v>
      </c>
      <c r="R100" s="156">
        <v>2738</v>
      </c>
      <c r="S100" s="154">
        <v>32763</v>
      </c>
      <c r="T100" s="154" t="s">
        <v>691</v>
      </c>
      <c r="U100" s="154">
        <v>3</v>
      </c>
      <c r="V100" s="154">
        <v>501</v>
      </c>
      <c r="W100" s="154">
        <v>5</v>
      </c>
      <c r="X100" s="154">
        <v>0</v>
      </c>
      <c r="Y100" s="154">
        <v>1</v>
      </c>
      <c r="Z100" s="154">
        <v>0</v>
      </c>
      <c r="AA100" s="154" t="s">
        <v>742</v>
      </c>
      <c r="AD100" s="154">
        <v>0</v>
      </c>
      <c r="AE100" s="154">
        <v>1</v>
      </c>
    </row>
    <row r="101" spans="1:31" s="154" customFormat="1" ht="12" hidden="1">
      <c r="A101" s="154">
        <v>2012</v>
      </c>
      <c r="B101" s="157" t="s">
        <v>825</v>
      </c>
      <c r="C101" s="157" t="s">
        <v>826</v>
      </c>
      <c r="D101" s="154" t="s">
        <v>618</v>
      </c>
      <c r="E101" s="154" t="s">
        <v>619</v>
      </c>
      <c r="F101" s="154" t="s">
        <v>723</v>
      </c>
      <c r="G101" s="154" t="s">
        <v>645</v>
      </c>
      <c r="H101" s="154" t="s">
        <v>646</v>
      </c>
      <c r="I101" s="157" t="s">
        <v>23</v>
      </c>
      <c r="J101" s="154" t="s">
        <v>652</v>
      </c>
      <c r="K101" s="154" t="s">
        <v>53</v>
      </c>
      <c r="L101" s="154" t="s">
        <v>681</v>
      </c>
      <c r="M101" s="154" t="s">
        <v>601</v>
      </c>
      <c r="N101" s="154" t="s">
        <v>602</v>
      </c>
      <c r="O101" s="154" t="s">
        <v>690</v>
      </c>
      <c r="P101" s="156">
        <v>0</v>
      </c>
      <c r="Q101" s="156">
        <v>12170</v>
      </c>
      <c r="R101" s="156">
        <v>12168</v>
      </c>
      <c r="S101" s="154">
        <v>32768</v>
      </c>
      <c r="T101" s="154" t="s">
        <v>655</v>
      </c>
      <c r="U101" s="154">
        <v>3</v>
      </c>
      <c r="V101" s="154">
        <v>509</v>
      </c>
      <c r="W101" s="154">
        <v>5</v>
      </c>
      <c r="X101" s="154">
        <v>0</v>
      </c>
      <c r="Y101" s="154">
        <v>3</v>
      </c>
      <c r="Z101" s="154">
        <v>0</v>
      </c>
      <c r="AA101" s="154" t="s">
        <v>827</v>
      </c>
      <c r="AD101" s="154">
        <v>0</v>
      </c>
      <c r="AE101" s="154">
        <v>1</v>
      </c>
    </row>
    <row r="102" spans="1:31" s="154" customFormat="1" ht="12" hidden="1">
      <c r="A102" s="154">
        <v>2012</v>
      </c>
      <c r="B102" s="157" t="s">
        <v>825</v>
      </c>
      <c r="C102" s="157" t="s">
        <v>826</v>
      </c>
      <c r="D102" s="154" t="s">
        <v>618</v>
      </c>
      <c r="E102" s="154" t="s">
        <v>619</v>
      </c>
      <c r="F102" s="154" t="s">
        <v>723</v>
      </c>
      <c r="G102" s="154" t="s">
        <v>645</v>
      </c>
      <c r="H102" s="154" t="s">
        <v>646</v>
      </c>
      <c r="I102" s="157" t="s">
        <v>23</v>
      </c>
      <c r="J102" s="154" t="s">
        <v>652</v>
      </c>
      <c r="K102" s="154" t="s">
        <v>53</v>
      </c>
      <c r="L102" s="154" t="s">
        <v>681</v>
      </c>
      <c r="M102" s="154" t="s">
        <v>623</v>
      </c>
      <c r="N102" s="154" t="s">
        <v>654</v>
      </c>
      <c r="O102" s="154" t="s">
        <v>690</v>
      </c>
      <c r="P102" s="156">
        <v>0</v>
      </c>
      <c r="Q102" s="156">
        <v>99900</v>
      </c>
      <c r="R102" s="156">
        <v>99900</v>
      </c>
      <c r="S102" s="154">
        <v>32769</v>
      </c>
      <c r="T102" s="154" t="s">
        <v>655</v>
      </c>
      <c r="U102" s="154">
        <v>3</v>
      </c>
      <c r="V102" s="154">
        <v>509</v>
      </c>
      <c r="W102" s="154">
        <v>5</v>
      </c>
      <c r="X102" s="154">
        <v>0</v>
      </c>
      <c r="Y102" s="154">
        <v>1</v>
      </c>
      <c r="Z102" s="154">
        <v>0</v>
      </c>
      <c r="AA102" s="154" t="s">
        <v>827</v>
      </c>
      <c r="AD102" s="154">
        <v>0</v>
      </c>
      <c r="AE102" s="154">
        <v>1</v>
      </c>
    </row>
    <row r="103" spans="1:31" s="154" customFormat="1" ht="12" hidden="1">
      <c r="A103" s="154">
        <v>2012</v>
      </c>
      <c r="B103" s="157" t="s">
        <v>828</v>
      </c>
      <c r="C103" s="157" t="s">
        <v>829</v>
      </c>
      <c r="D103" s="154" t="s">
        <v>618</v>
      </c>
      <c r="E103" s="154" t="s">
        <v>619</v>
      </c>
      <c r="F103" s="154" t="s">
        <v>830</v>
      </c>
      <c r="G103" s="154" t="s">
        <v>645</v>
      </c>
      <c r="H103" s="154" t="s">
        <v>646</v>
      </c>
      <c r="I103" s="157" t="s">
        <v>38</v>
      </c>
      <c r="J103" s="154" t="s">
        <v>759</v>
      </c>
      <c r="K103" s="154" t="s">
        <v>831</v>
      </c>
      <c r="L103" s="154">
        <v>0</v>
      </c>
      <c r="M103" s="154" t="s">
        <v>601</v>
      </c>
      <c r="N103" s="154" t="s">
        <v>602</v>
      </c>
      <c r="O103" s="154" t="s">
        <v>603</v>
      </c>
      <c r="P103" s="156">
        <v>0</v>
      </c>
      <c r="Q103" s="156">
        <v>98754</v>
      </c>
      <c r="R103" s="156">
        <v>0</v>
      </c>
      <c r="S103" s="154">
        <v>33530</v>
      </c>
      <c r="T103" s="154" t="s">
        <v>832</v>
      </c>
      <c r="U103" s="154">
        <v>3</v>
      </c>
      <c r="V103" s="154">
        <v>501</v>
      </c>
      <c r="W103" s="154">
        <v>5</v>
      </c>
      <c r="X103" s="154">
        <v>0</v>
      </c>
      <c r="Y103" s="154">
        <v>3</v>
      </c>
      <c r="Z103" s="154">
        <v>1</v>
      </c>
      <c r="AA103" s="154" t="s">
        <v>833</v>
      </c>
      <c r="AD103" s="154">
        <v>0</v>
      </c>
      <c r="AE103" s="154">
        <v>0</v>
      </c>
    </row>
    <row r="104" spans="1:31" s="154" customFormat="1" ht="12" hidden="1">
      <c r="A104" s="154">
        <v>2012</v>
      </c>
      <c r="B104" s="157" t="s">
        <v>828</v>
      </c>
      <c r="C104" s="157" t="s">
        <v>829</v>
      </c>
      <c r="D104" s="154" t="s">
        <v>618</v>
      </c>
      <c r="E104" s="154" t="s">
        <v>619</v>
      </c>
      <c r="F104" s="154" t="s">
        <v>830</v>
      </c>
      <c r="G104" s="154" t="s">
        <v>645</v>
      </c>
      <c r="H104" s="154" t="s">
        <v>646</v>
      </c>
      <c r="I104" s="157" t="s">
        <v>38</v>
      </c>
      <c r="J104" s="154" t="s">
        <v>759</v>
      </c>
      <c r="K104" s="154" t="s">
        <v>831</v>
      </c>
      <c r="L104" s="154">
        <v>0</v>
      </c>
      <c r="M104" s="154" t="s">
        <v>601</v>
      </c>
      <c r="N104" s="154" t="s">
        <v>760</v>
      </c>
      <c r="O104" s="154" t="s">
        <v>603</v>
      </c>
      <c r="P104" s="156">
        <v>0</v>
      </c>
      <c r="Q104" s="156">
        <v>381</v>
      </c>
      <c r="R104" s="156">
        <v>0</v>
      </c>
      <c r="S104" s="154">
        <v>33531</v>
      </c>
      <c r="T104" s="154" t="s">
        <v>832</v>
      </c>
      <c r="U104" s="154">
        <v>3</v>
      </c>
      <c r="V104" s="154">
        <v>501</v>
      </c>
      <c r="W104" s="154">
        <v>5</v>
      </c>
      <c r="X104" s="154">
        <v>0</v>
      </c>
      <c r="Y104" s="154">
        <v>3</v>
      </c>
      <c r="Z104" s="154">
        <v>1</v>
      </c>
      <c r="AA104" s="154" t="s">
        <v>833</v>
      </c>
      <c r="AD104" s="154">
        <v>0</v>
      </c>
      <c r="AE104" s="154">
        <v>0</v>
      </c>
    </row>
    <row r="105" spans="1:31" s="154" customFormat="1" ht="12" hidden="1">
      <c r="A105" s="154">
        <v>2012</v>
      </c>
      <c r="B105" s="157" t="s">
        <v>828</v>
      </c>
      <c r="C105" s="157" t="s">
        <v>829</v>
      </c>
      <c r="D105" s="154" t="s">
        <v>618</v>
      </c>
      <c r="E105" s="154" t="s">
        <v>619</v>
      </c>
      <c r="F105" s="154" t="s">
        <v>830</v>
      </c>
      <c r="G105" s="154" t="s">
        <v>645</v>
      </c>
      <c r="H105" s="154" t="s">
        <v>646</v>
      </c>
      <c r="I105" s="157" t="s">
        <v>38</v>
      </c>
      <c r="J105" s="154" t="s">
        <v>759</v>
      </c>
      <c r="K105" s="154" t="s">
        <v>831</v>
      </c>
      <c r="L105" s="154">
        <v>0</v>
      </c>
      <c r="M105" s="154" t="s">
        <v>663</v>
      </c>
      <c r="N105" s="154" t="s">
        <v>684</v>
      </c>
      <c r="O105" s="154" t="s">
        <v>603</v>
      </c>
      <c r="P105" s="156">
        <v>0</v>
      </c>
      <c r="Q105" s="156">
        <v>119520</v>
      </c>
      <c r="R105" s="156">
        <v>0</v>
      </c>
      <c r="S105" s="154">
        <v>33532</v>
      </c>
      <c r="T105" s="154" t="s">
        <v>832</v>
      </c>
      <c r="U105" s="154">
        <v>3</v>
      </c>
      <c r="V105" s="154">
        <v>501</v>
      </c>
      <c r="W105" s="154">
        <v>5</v>
      </c>
      <c r="X105" s="154">
        <v>0</v>
      </c>
      <c r="Y105" s="154">
        <v>3</v>
      </c>
      <c r="Z105" s="154">
        <v>1</v>
      </c>
      <c r="AA105" s="154" t="s">
        <v>833</v>
      </c>
      <c r="AD105" s="154">
        <v>0</v>
      </c>
      <c r="AE105" s="154">
        <v>0</v>
      </c>
    </row>
    <row r="106" spans="1:31" s="154" customFormat="1" ht="12" hidden="1">
      <c r="A106" s="154">
        <v>2012</v>
      </c>
      <c r="B106" s="157" t="s">
        <v>828</v>
      </c>
      <c r="C106" s="157" t="s">
        <v>829</v>
      </c>
      <c r="D106" s="154" t="s">
        <v>618</v>
      </c>
      <c r="E106" s="154" t="s">
        <v>619</v>
      </c>
      <c r="F106" s="154" t="s">
        <v>830</v>
      </c>
      <c r="G106" s="154" t="s">
        <v>645</v>
      </c>
      <c r="H106" s="154" t="s">
        <v>646</v>
      </c>
      <c r="I106" s="157" t="s">
        <v>38</v>
      </c>
      <c r="J106" s="154" t="s">
        <v>759</v>
      </c>
      <c r="K106" s="154" t="s">
        <v>831</v>
      </c>
      <c r="L106" s="154">
        <v>0</v>
      </c>
      <c r="M106" s="154" t="s">
        <v>623</v>
      </c>
      <c r="N106" s="154" t="s">
        <v>796</v>
      </c>
      <c r="O106" s="154" t="s">
        <v>603</v>
      </c>
      <c r="P106" s="156">
        <v>0</v>
      </c>
      <c r="Q106" s="156">
        <v>81345</v>
      </c>
      <c r="R106" s="156">
        <v>0</v>
      </c>
      <c r="S106" s="154">
        <v>33533</v>
      </c>
      <c r="T106" s="154" t="s">
        <v>832</v>
      </c>
      <c r="U106" s="154">
        <v>3</v>
      </c>
      <c r="V106" s="154">
        <v>501</v>
      </c>
      <c r="W106" s="154">
        <v>5</v>
      </c>
      <c r="X106" s="154">
        <v>0</v>
      </c>
      <c r="Y106" s="154">
        <v>1</v>
      </c>
      <c r="Z106" s="154">
        <v>1</v>
      </c>
      <c r="AA106" s="154" t="s">
        <v>833</v>
      </c>
      <c r="AD106" s="154">
        <v>0</v>
      </c>
      <c r="AE106" s="154">
        <v>0</v>
      </c>
    </row>
    <row r="107" spans="1:31" s="154" customFormat="1" ht="12" hidden="1">
      <c r="A107" s="154">
        <v>2012</v>
      </c>
      <c r="B107" s="157" t="s">
        <v>750</v>
      </c>
      <c r="C107" s="157" t="s">
        <v>751</v>
      </c>
      <c r="D107" s="154" t="s">
        <v>618</v>
      </c>
      <c r="E107" s="154" t="s">
        <v>737</v>
      </c>
      <c r="F107" s="154" t="s">
        <v>752</v>
      </c>
      <c r="G107" s="154" t="s">
        <v>645</v>
      </c>
      <c r="H107" s="154" t="s">
        <v>646</v>
      </c>
      <c r="I107" s="157" t="s">
        <v>17</v>
      </c>
      <c r="J107" s="154" t="s">
        <v>753</v>
      </c>
      <c r="K107" s="154" t="s">
        <v>46</v>
      </c>
      <c r="L107" s="154" t="s">
        <v>681</v>
      </c>
      <c r="M107" s="154" t="s">
        <v>663</v>
      </c>
      <c r="N107" s="154" t="s">
        <v>684</v>
      </c>
      <c r="O107" s="154" t="s">
        <v>603</v>
      </c>
      <c r="P107" s="156">
        <v>0</v>
      </c>
      <c r="Q107" s="156">
        <v>160000</v>
      </c>
      <c r="R107" s="156">
        <v>156903</v>
      </c>
      <c r="S107" s="154">
        <v>33636</v>
      </c>
      <c r="T107" s="154" t="s">
        <v>754</v>
      </c>
      <c r="U107" s="154">
        <v>3</v>
      </c>
      <c r="V107" s="154">
        <v>501</v>
      </c>
      <c r="W107" s="154">
        <v>5</v>
      </c>
      <c r="X107" s="154">
        <v>0</v>
      </c>
      <c r="Y107" s="154">
        <v>3</v>
      </c>
      <c r="Z107" s="154">
        <v>0</v>
      </c>
      <c r="AA107" s="154" t="s">
        <v>755</v>
      </c>
      <c r="AD107" s="154">
        <v>1</v>
      </c>
      <c r="AE107" s="154">
        <v>1</v>
      </c>
    </row>
    <row r="108" spans="1:31" s="154" customFormat="1" ht="12" hidden="1">
      <c r="A108" s="154">
        <v>2012</v>
      </c>
      <c r="B108" s="157" t="s">
        <v>834</v>
      </c>
      <c r="C108" s="157" t="s">
        <v>835</v>
      </c>
      <c r="D108" s="154" t="s">
        <v>618</v>
      </c>
      <c r="E108" s="154" t="s">
        <v>619</v>
      </c>
      <c r="F108" s="154" t="s">
        <v>836</v>
      </c>
      <c r="G108" s="154" t="s">
        <v>645</v>
      </c>
      <c r="H108" s="154" t="s">
        <v>646</v>
      </c>
      <c r="I108" s="157" t="s">
        <v>31</v>
      </c>
      <c r="J108" s="154" t="s">
        <v>837</v>
      </c>
      <c r="K108" s="154" t="s">
        <v>838</v>
      </c>
      <c r="L108" s="154" t="s">
        <v>681</v>
      </c>
      <c r="M108" s="154" t="s">
        <v>601</v>
      </c>
      <c r="N108" s="154" t="s">
        <v>602</v>
      </c>
      <c r="O108" s="154" t="s">
        <v>603</v>
      </c>
      <c r="P108" s="156">
        <v>6160</v>
      </c>
      <c r="Q108" s="156">
        <v>6825</v>
      </c>
      <c r="R108" s="156">
        <v>6160</v>
      </c>
      <c r="S108" s="154">
        <v>34033</v>
      </c>
      <c r="T108" s="154" t="s">
        <v>839</v>
      </c>
      <c r="U108" s="154">
        <v>3</v>
      </c>
      <c r="V108" s="154">
        <v>505</v>
      </c>
      <c r="W108" s="154">
        <v>5</v>
      </c>
      <c r="X108" s="154">
        <v>0</v>
      </c>
      <c r="Y108" s="154">
        <v>3</v>
      </c>
      <c r="Z108" s="154">
        <v>0</v>
      </c>
      <c r="AA108" s="154" t="s">
        <v>840</v>
      </c>
      <c r="AD108" s="154">
        <v>1</v>
      </c>
      <c r="AE108" s="154">
        <v>0</v>
      </c>
    </row>
    <row r="109" spans="1:31" s="154" customFormat="1" ht="12" hidden="1">
      <c r="A109" s="154">
        <v>2012</v>
      </c>
      <c r="B109" s="157" t="s">
        <v>841</v>
      </c>
      <c r="C109" s="157" t="s">
        <v>842</v>
      </c>
      <c r="D109" s="154" t="s">
        <v>618</v>
      </c>
      <c r="E109" s="154" t="s">
        <v>737</v>
      </c>
      <c r="F109" s="154" t="s">
        <v>782</v>
      </c>
      <c r="G109" s="154" t="s">
        <v>645</v>
      </c>
      <c r="H109" s="154" t="s">
        <v>646</v>
      </c>
      <c r="I109" s="157" t="s">
        <v>17</v>
      </c>
      <c r="J109" s="154" t="s">
        <v>680</v>
      </c>
      <c r="K109" s="154" t="s">
        <v>783</v>
      </c>
      <c r="L109" s="154">
        <v>0</v>
      </c>
      <c r="M109" s="154" t="s">
        <v>663</v>
      </c>
      <c r="N109" s="154" t="s">
        <v>807</v>
      </c>
      <c r="O109" s="154" t="s">
        <v>603</v>
      </c>
      <c r="P109" s="156">
        <v>740000</v>
      </c>
      <c r="Q109" s="156">
        <v>40000</v>
      </c>
      <c r="R109" s="156">
        <v>0</v>
      </c>
      <c r="S109" s="154">
        <v>34088</v>
      </c>
      <c r="T109" s="154" t="s">
        <v>784</v>
      </c>
      <c r="U109" s="154">
        <v>3</v>
      </c>
      <c r="V109" s="154">
        <v>501</v>
      </c>
      <c r="W109" s="154">
        <v>5</v>
      </c>
      <c r="X109" s="154">
        <v>0</v>
      </c>
      <c r="Y109" s="154">
        <v>3</v>
      </c>
      <c r="Z109" s="154">
        <v>0</v>
      </c>
      <c r="AA109" s="154" t="s">
        <v>843</v>
      </c>
      <c r="AD109" s="154">
        <v>0</v>
      </c>
      <c r="AE109" s="154">
        <v>1</v>
      </c>
    </row>
    <row r="110" spans="1:31" s="154" customFormat="1" ht="12" hidden="1">
      <c r="A110" s="154">
        <v>2012</v>
      </c>
      <c r="B110" s="157" t="s">
        <v>844</v>
      </c>
      <c r="C110" s="157" t="s">
        <v>845</v>
      </c>
      <c r="D110" s="154" t="s">
        <v>618</v>
      </c>
      <c r="E110" s="154" t="s">
        <v>619</v>
      </c>
      <c r="F110" s="154" t="s">
        <v>846</v>
      </c>
      <c r="G110" s="154" t="s">
        <v>645</v>
      </c>
      <c r="H110" s="154" t="s">
        <v>646</v>
      </c>
      <c r="I110" s="157" t="s">
        <v>27</v>
      </c>
      <c r="J110" s="154" t="s">
        <v>847</v>
      </c>
      <c r="K110" s="154" t="s">
        <v>82</v>
      </c>
      <c r="L110" s="154">
        <v>0</v>
      </c>
      <c r="M110" s="154" t="s">
        <v>601</v>
      </c>
      <c r="N110" s="154" t="s">
        <v>602</v>
      </c>
      <c r="O110" s="154" t="s">
        <v>603</v>
      </c>
      <c r="P110" s="156">
        <v>0</v>
      </c>
      <c r="Q110" s="156">
        <v>5000</v>
      </c>
      <c r="R110" s="156">
        <v>0</v>
      </c>
      <c r="S110" s="154">
        <v>34482</v>
      </c>
      <c r="T110" s="154" t="s">
        <v>848</v>
      </c>
      <c r="U110" s="154">
        <v>3</v>
      </c>
      <c r="V110" s="154">
        <v>501</v>
      </c>
      <c r="W110" s="154">
        <v>5</v>
      </c>
      <c r="X110" s="154">
        <v>0</v>
      </c>
      <c r="Y110" s="154">
        <v>3</v>
      </c>
      <c r="Z110" s="154">
        <v>0</v>
      </c>
      <c r="AA110" s="154" t="s">
        <v>849</v>
      </c>
      <c r="AD110" s="154">
        <v>0</v>
      </c>
      <c r="AE110" s="154">
        <v>1</v>
      </c>
    </row>
    <row r="111" spans="1:31" s="154" customFormat="1" ht="12" hidden="1">
      <c r="A111" s="154">
        <v>2012</v>
      </c>
      <c r="B111" s="157" t="s">
        <v>850</v>
      </c>
      <c r="C111" s="157" t="s">
        <v>851</v>
      </c>
      <c r="D111" s="154" t="s">
        <v>618</v>
      </c>
      <c r="E111" s="154" t="s">
        <v>619</v>
      </c>
      <c r="F111" s="154" t="s">
        <v>852</v>
      </c>
      <c r="G111" s="154" t="s">
        <v>645</v>
      </c>
      <c r="H111" s="154" t="s">
        <v>646</v>
      </c>
      <c r="I111" s="157" t="s">
        <v>27</v>
      </c>
      <c r="J111" s="154" t="s">
        <v>853</v>
      </c>
      <c r="K111" s="154" t="s">
        <v>142</v>
      </c>
      <c r="L111" s="154" t="s">
        <v>681</v>
      </c>
      <c r="M111" s="154" t="s">
        <v>601</v>
      </c>
      <c r="N111" s="154" t="s">
        <v>760</v>
      </c>
      <c r="O111" s="154" t="s">
        <v>603</v>
      </c>
      <c r="P111" s="156">
        <v>0</v>
      </c>
      <c r="Q111" s="156">
        <v>120000</v>
      </c>
      <c r="R111" s="156">
        <v>120000</v>
      </c>
      <c r="S111" s="154">
        <v>39182</v>
      </c>
      <c r="T111" s="154" t="s">
        <v>854</v>
      </c>
      <c r="U111" s="154">
        <v>3</v>
      </c>
      <c r="V111" s="154">
        <v>501</v>
      </c>
      <c r="W111" s="154">
        <v>5</v>
      </c>
      <c r="X111" s="154">
        <v>0</v>
      </c>
      <c r="Y111" s="154">
        <v>3</v>
      </c>
      <c r="Z111" s="154">
        <v>0</v>
      </c>
      <c r="AA111" s="154" t="s">
        <v>855</v>
      </c>
      <c r="AD111" s="154">
        <v>1</v>
      </c>
      <c r="AE111" s="154">
        <v>0</v>
      </c>
    </row>
    <row r="112" spans="1:31" s="154" customFormat="1" ht="12" hidden="1">
      <c r="A112" s="154">
        <v>2012</v>
      </c>
      <c r="B112" s="157" t="s">
        <v>770</v>
      </c>
      <c r="C112" s="157" t="s">
        <v>771</v>
      </c>
      <c r="D112" s="154" t="s">
        <v>618</v>
      </c>
      <c r="E112" s="154" t="s">
        <v>619</v>
      </c>
      <c r="F112" s="154" t="s">
        <v>772</v>
      </c>
      <c r="G112" s="154" t="s">
        <v>645</v>
      </c>
      <c r="H112" s="154" t="s">
        <v>646</v>
      </c>
      <c r="I112" s="157" t="s">
        <v>17</v>
      </c>
      <c r="J112" s="154" t="s">
        <v>773</v>
      </c>
      <c r="K112" s="154" t="s">
        <v>117</v>
      </c>
      <c r="L112" s="154">
        <v>0</v>
      </c>
      <c r="M112" s="154" t="s">
        <v>601</v>
      </c>
      <c r="N112" s="154" t="s">
        <v>602</v>
      </c>
      <c r="O112" s="154" t="s">
        <v>603</v>
      </c>
      <c r="P112" s="156">
        <v>0</v>
      </c>
      <c r="Q112" s="156">
        <v>200000</v>
      </c>
      <c r="R112" s="156">
        <v>0</v>
      </c>
      <c r="S112" s="154">
        <v>39201</v>
      </c>
      <c r="T112" s="154" t="s">
        <v>774</v>
      </c>
      <c r="U112" s="154">
        <v>3</v>
      </c>
      <c r="V112" s="154">
        <v>501</v>
      </c>
      <c r="W112" s="154">
        <v>5</v>
      </c>
      <c r="X112" s="154">
        <v>0</v>
      </c>
      <c r="Y112" s="154">
        <v>3</v>
      </c>
      <c r="Z112" s="154">
        <v>0</v>
      </c>
      <c r="AA112" s="154" t="s">
        <v>775</v>
      </c>
      <c r="AD112" s="154">
        <v>0</v>
      </c>
      <c r="AE112" s="154">
        <v>1</v>
      </c>
    </row>
    <row r="113" spans="1:31" s="154" customFormat="1" ht="12" hidden="1">
      <c r="A113" s="154">
        <v>2012</v>
      </c>
      <c r="B113" s="157" t="s">
        <v>856</v>
      </c>
      <c r="C113" s="157" t="s">
        <v>857</v>
      </c>
      <c r="D113" s="154" t="s">
        <v>618</v>
      </c>
      <c r="E113" s="154" t="s">
        <v>619</v>
      </c>
      <c r="F113" s="154" t="s">
        <v>858</v>
      </c>
      <c r="G113" s="154" t="s">
        <v>645</v>
      </c>
      <c r="H113" s="154" t="s">
        <v>646</v>
      </c>
      <c r="I113" s="157" t="s">
        <v>23</v>
      </c>
      <c r="J113" s="154" t="s">
        <v>859</v>
      </c>
      <c r="K113" s="154" t="s">
        <v>90</v>
      </c>
      <c r="L113" s="154">
        <v>0</v>
      </c>
      <c r="M113" s="154" t="s">
        <v>601</v>
      </c>
      <c r="N113" s="154" t="s">
        <v>860</v>
      </c>
      <c r="O113" s="154" t="s">
        <v>603</v>
      </c>
      <c r="P113" s="156">
        <v>15000</v>
      </c>
      <c r="Q113" s="156">
        <v>0</v>
      </c>
      <c r="R113" s="156">
        <v>0</v>
      </c>
      <c r="S113" s="154">
        <v>39202</v>
      </c>
      <c r="T113" s="154" t="s">
        <v>861</v>
      </c>
      <c r="U113" s="154">
        <v>3</v>
      </c>
      <c r="V113" s="154">
        <v>501</v>
      </c>
      <c r="W113" s="154">
        <v>5</v>
      </c>
      <c r="X113" s="154">
        <v>0</v>
      </c>
      <c r="Y113" s="154">
        <v>3</v>
      </c>
      <c r="Z113" s="154">
        <v>0</v>
      </c>
      <c r="AA113" s="154" t="s">
        <v>862</v>
      </c>
      <c r="AD113" s="154">
        <v>0</v>
      </c>
      <c r="AE113" s="154">
        <v>1</v>
      </c>
    </row>
    <row r="114" spans="1:31" s="154" customFormat="1" ht="12" hidden="1">
      <c r="A114" s="154">
        <v>2012</v>
      </c>
      <c r="B114" s="157" t="s">
        <v>856</v>
      </c>
      <c r="C114" s="157" t="s">
        <v>857</v>
      </c>
      <c r="D114" s="154" t="s">
        <v>618</v>
      </c>
      <c r="E114" s="154" t="s">
        <v>619</v>
      </c>
      <c r="F114" s="154" t="s">
        <v>858</v>
      </c>
      <c r="G114" s="154" t="s">
        <v>645</v>
      </c>
      <c r="H114" s="154" t="s">
        <v>646</v>
      </c>
      <c r="I114" s="157" t="s">
        <v>23</v>
      </c>
      <c r="J114" s="154" t="s">
        <v>859</v>
      </c>
      <c r="K114" s="154" t="s">
        <v>90</v>
      </c>
      <c r="L114" s="154">
        <v>0</v>
      </c>
      <c r="M114" s="154" t="s">
        <v>663</v>
      </c>
      <c r="N114" s="154" t="s">
        <v>684</v>
      </c>
      <c r="O114" s="154" t="s">
        <v>603</v>
      </c>
      <c r="P114" s="156">
        <v>20000</v>
      </c>
      <c r="Q114" s="156">
        <v>0</v>
      </c>
      <c r="R114" s="156">
        <v>0</v>
      </c>
      <c r="S114" s="154">
        <v>39203</v>
      </c>
      <c r="T114" s="154" t="s">
        <v>861</v>
      </c>
      <c r="U114" s="154">
        <v>3</v>
      </c>
      <c r="V114" s="154">
        <v>501</v>
      </c>
      <c r="W114" s="154">
        <v>5</v>
      </c>
      <c r="X114" s="154">
        <v>0</v>
      </c>
      <c r="Y114" s="154">
        <v>3</v>
      </c>
      <c r="Z114" s="154">
        <v>0</v>
      </c>
      <c r="AA114" s="154" t="s">
        <v>862</v>
      </c>
      <c r="AD114" s="154">
        <v>0</v>
      </c>
      <c r="AE114" s="154">
        <v>1</v>
      </c>
    </row>
    <row r="115" spans="1:31" s="154" customFormat="1" ht="12" hidden="1">
      <c r="A115" s="154">
        <v>2012</v>
      </c>
      <c r="B115" s="157" t="s">
        <v>856</v>
      </c>
      <c r="C115" s="157" t="s">
        <v>857</v>
      </c>
      <c r="D115" s="154" t="s">
        <v>618</v>
      </c>
      <c r="E115" s="154" t="s">
        <v>619</v>
      </c>
      <c r="F115" s="154" t="s">
        <v>858</v>
      </c>
      <c r="G115" s="154" t="s">
        <v>645</v>
      </c>
      <c r="H115" s="154" t="s">
        <v>646</v>
      </c>
      <c r="I115" s="157" t="s">
        <v>23</v>
      </c>
      <c r="J115" s="154" t="s">
        <v>859</v>
      </c>
      <c r="K115" s="154" t="s">
        <v>90</v>
      </c>
      <c r="L115" s="154">
        <v>0</v>
      </c>
      <c r="M115" s="154" t="s">
        <v>623</v>
      </c>
      <c r="N115" s="154" t="s">
        <v>796</v>
      </c>
      <c r="O115" s="154" t="s">
        <v>603</v>
      </c>
      <c r="P115" s="156">
        <v>19000</v>
      </c>
      <c r="Q115" s="156">
        <v>0</v>
      </c>
      <c r="R115" s="156">
        <v>0</v>
      </c>
      <c r="S115" s="154">
        <v>39204</v>
      </c>
      <c r="T115" s="154" t="s">
        <v>861</v>
      </c>
      <c r="U115" s="154">
        <v>3</v>
      </c>
      <c r="V115" s="154">
        <v>501</v>
      </c>
      <c r="W115" s="154">
        <v>5</v>
      </c>
      <c r="X115" s="154">
        <v>0</v>
      </c>
      <c r="Y115" s="154">
        <v>1</v>
      </c>
      <c r="Z115" s="154">
        <v>0</v>
      </c>
      <c r="AA115" s="154" t="s">
        <v>862</v>
      </c>
      <c r="AD115" s="154">
        <v>0</v>
      </c>
      <c r="AE115" s="154">
        <v>1</v>
      </c>
    </row>
    <row r="116" spans="1:31" s="154" customFormat="1" ht="12" hidden="1">
      <c r="A116" s="154">
        <v>2012</v>
      </c>
      <c r="B116" s="157" t="s">
        <v>777</v>
      </c>
      <c r="C116" s="157" t="s">
        <v>778</v>
      </c>
      <c r="D116" s="154" t="s">
        <v>618</v>
      </c>
      <c r="E116" s="154" t="s">
        <v>619</v>
      </c>
      <c r="F116" s="154" t="s">
        <v>758</v>
      </c>
      <c r="G116" s="154" t="s">
        <v>645</v>
      </c>
      <c r="H116" s="154" t="s">
        <v>646</v>
      </c>
      <c r="I116" s="157" t="s">
        <v>38</v>
      </c>
      <c r="J116" s="154" t="s">
        <v>759</v>
      </c>
      <c r="K116" s="154" t="s">
        <v>295</v>
      </c>
      <c r="L116" s="154">
        <v>0</v>
      </c>
      <c r="M116" s="154" t="s">
        <v>623</v>
      </c>
      <c r="N116" s="154" t="s">
        <v>796</v>
      </c>
      <c r="O116" s="154" t="s">
        <v>603</v>
      </c>
      <c r="P116" s="156">
        <v>80000</v>
      </c>
      <c r="Q116" s="156">
        <v>80000</v>
      </c>
      <c r="R116" s="156">
        <v>0</v>
      </c>
      <c r="S116" s="154">
        <v>39247</v>
      </c>
      <c r="T116" s="154" t="s">
        <v>761</v>
      </c>
      <c r="U116" s="154">
        <v>3</v>
      </c>
      <c r="V116" s="154">
        <v>501</v>
      </c>
      <c r="W116" s="154">
        <v>5</v>
      </c>
      <c r="X116" s="154">
        <v>0</v>
      </c>
      <c r="Y116" s="154">
        <v>1</v>
      </c>
      <c r="Z116" s="154">
        <v>1</v>
      </c>
      <c r="AA116" s="154" t="s">
        <v>779</v>
      </c>
      <c r="AD116" s="154">
        <v>0</v>
      </c>
      <c r="AE116" s="154">
        <v>0</v>
      </c>
    </row>
    <row r="117" spans="1:31" s="154" customFormat="1" ht="12" hidden="1">
      <c r="A117" s="154">
        <v>2012</v>
      </c>
      <c r="B117" s="157" t="s">
        <v>699</v>
      </c>
      <c r="C117" s="157" t="s">
        <v>700</v>
      </c>
      <c r="D117" s="154" t="s">
        <v>618</v>
      </c>
      <c r="E117" s="154" t="s">
        <v>619</v>
      </c>
      <c r="F117" s="154" t="s">
        <v>701</v>
      </c>
      <c r="G117" s="154" t="s">
        <v>645</v>
      </c>
      <c r="H117" s="154" t="s">
        <v>646</v>
      </c>
      <c r="I117" s="157" t="s">
        <v>23</v>
      </c>
      <c r="J117" s="154" t="s">
        <v>652</v>
      </c>
      <c r="K117" s="154" t="s">
        <v>213</v>
      </c>
      <c r="L117" s="154" t="s">
        <v>681</v>
      </c>
      <c r="M117" s="154" t="s">
        <v>623</v>
      </c>
      <c r="N117" s="154" t="s">
        <v>654</v>
      </c>
      <c r="O117" s="154" t="s">
        <v>690</v>
      </c>
      <c r="P117" s="156">
        <v>0</v>
      </c>
      <c r="Q117" s="156">
        <v>100000</v>
      </c>
      <c r="R117" s="156">
        <v>99534</v>
      </c>
      <c r="S117" s="154">
        <v>39364</v>
      </c>
      <c r="T117" s="154" t="s">
        <v>702</v>
      </c>
      <c r="U117" s="154">
        <v>3</v>
      </c>
      <c r="V117" s="154">
        <v>501</v>
      </c>
      <c r="W117" s="154">
        <v>5</v>
      </c>
      <c r="X117" s="154">
        <v>0</v>
      </c>
      <c r="Y117" s="154">
        <v>1</v>
      </c>
      <c r="Z117" s="154">
        <v>0</v>
      </c>
      <c r="AA117" s="154" t="s">
        <v>703</v>
      </c>
      <c r="AD117" s="154">
        <v>0</v>
      </c>
      <c r="AE117" s="154">
        <v>1</v>
      </c>
    </row>
    <row r="118" spans="1:31" s="154" customFormat="1" ht="12" hidden="1">
      <c r="A118" s="154">
        <v>2012</v>
      </c>
      <c r="B118" s="157" t="s">
        <v>786</v>
      </c>
      <c r="C118" s="157" t="s">
        <v>787</v>
      </c>
      <c r="D118" s="154" t="s">
        <v>618</v>
      </c>
      <c r="E118" s="154" t="s">
        <v>737</v>
      </c>
      <c r="F118" s="154" t="s">
        <v>788</v>
      </c>
      <c r="G118" s="154" t="s">
        <v>645</v>
      </c>
      <c r="H118" s="154" t="s">
        <v>646</v>
      </c>
      <c r="I118" s="157" t="s">
        <v>20</v>
      </c>
      <c r="J118" s="154" t="s">
        <v>789</v>
      </c>
      <c r="K118" s="154" t="s">
        <v>790</v>
      </c>
      <c r="L118" s="154" t="s">
        <v>681</v>
      </c>
      <c r="M118" s="154" t="s">
        <v>601</v>
      </c>
      <c r="N118" s="154" t="s">
        <v>602</v>
      </c>
      <c r="O118" s="154" t="s">
        <v>603</v>
      </c>
      <c r="P118" s="156">
        <v>200736</v>
      </c>
      <c r="Q118" s="156">
        <v>211462</v>
      </c>
      <c r="R118" s="156">
        <v>160406</v>
      </c>
      <c r="S118" s="154">
        <v>39369</v>
      </c>
      <c r="T118" s="154" t="s">
        <v>791</v>
      </c>
      <c r="U118" s="154">
        <v>3</v>
      </c>
      <c r="V118" s="154">
        <v>501</v>
      </c>
      <c r="W118" s="154">
        <v>5</v>
      </c>
      <c r="X118" s="154">
        <v>0</v>
      </c>
      <c r="Y118" s="154">
        <v>3</v>
      </c>
      <c r="Z118" s="154">
        <v>1</v>
      </c>
      <c r="AA118" s="154" t="s">
        <v>792</v>
      </c>
      <c r="AD118" s="154">
        <v>0</v>
      </c>
      <c r="AE118" s="154">
        <v>0</v>
      </c>
    </row>
    <row r="119" spans="1:31" s="154" customFormat="1" ht="12" hidden="1">
      <c r="A119" s="154">
        <v>2012</v>
      </c>
      <c r="B119" s="157" t="s">
        <v>786</v>
      </c>
      <c r="C119" s="157" t="s">
        <v>787</v>
      </c>
      <c r="D119" s="154" t="s">
        <v>618</v>
      </c>
      <c r="E119" s="154" t="s">
        <v>737</v>
      </c>
      <c r="F119" s="154" t="s">
        <v>788</v>
      </c>
      <c r="G119" s="154" t="s">
        <v>645</v>
      </c>
      <c r="H119" s="154" t="s">
        <v>646</v>
      </c>
      <c r="I119" s="157" t="s">
        <v>20</v>
      </c>
      <c r="J119" s="154" t="s">
        <v>789</v>
      </c>
      <c r="K119" s="154" t="s">
        <v>790</v>
      </c>
      <c r="L119" s="154" t="s">
        <v>681</v>
      </c>
      <c r="M119" s="154" t="s">
        <v>653</v>
      </c>
      <c r="N119" s="154" t="s">
        <v>824</v>
      </c>
      <c r="O119" s="154" t="s">
        <v>603</v>
      </c>
      <c r="P119" s="156">
        <v>205615</v>
      </c>
      <c r="Q119" s="156">
        <v>205127</v>
      </c>
      <c r="R119" s="156">
        <v>183176</v>
      </c>
      <c r="S119" s="154">
        <v>39370</v>
      </c>
      <c r="T119" s="154" t="s">
        <v>791</v>
      </c>
      <c r="U119" s="154">
        <v>3</v>
      </c>
      <c r="V119" s="154">
        <v>501</v>
      </c>
      <c r="W119" s="154">
        <v>5</v>
      </c>
      <c r="X119" s="154">
        <v>0</v>
      </c>
      <c r="Y119" s="154">
        <v>1</v>
      </c>
      <c r="Z119" s="154">
        <v>1</v>
      </c>
      <c r="AA119" s="154" t="s">
        <v>792</v>
      </c>
      <c r="AD119" s="154">
        <v>0</v>
      </c>
      <c r="AE119" s="154">
        <v>0</v>
      </c>
    </row>
    <row r="120" spans="1:31" s="154" customFormat="1" ht="12" hidden="1">
      <c r="A120" s="154">
        <v>2012</v>
      </c>
      <c r="B120" s="157" t="s">
        <v>864</v>
      </c>
      <c r="C120" s="157" t="s">
        <v>865</v>
      </c>
      <c r="D120" s="154" t="s">
        <v>618</v>
      </c>
      <c r="E120" s="154" t="s">
        <v>619</v>
      </c>
      <c r="F120" s="154" t="s">
        <v>679</v>
      </c>
      <c r="G120" s="154" t="s">
        <v>645</v>
      </c>
      <c r="H120" s="154" t="s">
        <v>646</v>
      </c>
      <c r="I120" s="157" t="s">
        <v>17</v>
      </c>
      <c r="J120" s="154" t="s">
        <v>680</v>
      </c>
      <c r="K120" s="154" t="s">
        <v>37</v>
      </c>
      <c r="L120" s="154">
        <v>0</v>
      </c>
      <c r="M120" s="154" t="s">
        <v>601</v>
      </c>
      <c r="N120" s="154" t="s">
        <v>860</v>
      </c>
      <c r="O120" s="154" t="s">
        <v>603</v>
      </c>
      <c r="P120" s="156">
        <v>0</v>
      </c>
      <c r="Q120" s="156">
        <v>409129</v>
      </c>
      <c r="R120" s="156">
        <v>0</v>
      </c>
      <c r="S120" s="154">
        <v>39485</v>
      </c>
      <c r="T120" s="154" t="s">
        <v>682</v>
      </c>
      <c r="U120" s="154">
        <v>3</v>
      </c>
      <c r="V120" s="154">
        <v>501</v>
      </c>
      <c r="W120" s="154">
        <v>5</v>
      </c>
      <c r="X120" s="154">
        <v>0</v>
      </c>
      <c r="Y120" s="154">
        <v>3</v>
      </c>
      <c r="Z120" s="154">
        <v>0</v>
      </c>
      <c r="AA120" s="154" t="s">
        <v>866</v>
      </c>
      <c r="AD120" s="154">
        <v>0</v>
      </c>
      <c r="AE120" s="154">
        <v>1</v>
      </c>
    </row>
    <row r="121" spans="1:31" s="154" customFormat="1" ht="12" hidden="1">
      <c r="A121" s="154">
        <v>2012</v>
      </c>
      <c r="B121" s="157" t="s">
        <v>864</v>
      </c>
      <c r="C121" s="157" t="s">
        <v>865</v>
      </c>
      <c r="D121" s="154" t="s">
        <v>618</v>
      </c>
      <c r="E121" s="154" t="s">
        <v>619</v>
      </c>
      <c r="F121" s="154" t="s">
        <v>679</v>
      </c>
      <c r="G121" s="154" t="s">
        <v>645</v>
      </c>
      <c r="H121" s="154" t="s">
        <v>646</v>
      </c>
      <c r="I121" s="157" t="s">
        <v>17</v>
      </c>
      <c r="J121" s="154" t="s">
        <v>680</v>
      </c>
      <c r="K121" s="154" t="s">
        <v>37</v>
      </c>
      <c r="L121" s="154">
        <v>0</v>
      </c>
      <c r="M121" s="154" t="s">
        <v>601</v>
      </c>
      <c r="N121" s="154" t="s">
        <v>602</v>
      </c>
      <c r="O121" s="154" t="s">
        <v>603</v>
      </c>
      <c r="P121" s="156">
        <v>350000</v>
      </c>
      <c r="Q121" s="156">
        <v>0</v>
      </c>
      <c r="R121" s="156">
        <v>0</v>
      </c>
      <c r="S121" s="154">
        <v>39486</v>
      </c>
      <c r="T121" s="154" t="s">
        <v>682</v>
      </c>
      <c r="U121" s="154">
        <v>3</v>
      </c>
      <c r="V121" s="154">
        <v>501</v>
      </c>
      <c r="W121" s="154">
        <v>5</v>
      </c>
      <c r="X121" s="154">
        <v>0</v>
      </c>
      <c r="Y121" s="154">
        <v>3</v>
      </c>
      <c r="Z121" s="154">
        <v>0</v>
      </c>
      <c r="AA121" s="154" t="s">
        <v>866</v>
      </c>
      <c r="AD121" s="154">
        <v>0</v>
      </c>
      <c r="AE121" s="154">
        <v>1</v>
      </c>
    </row>
    <row r="122" spans="1:31" s="154" customFormat="1" ht="12" hidden="1">
      <c r="A122" s="154">
        <v>2012</v>
      </c>
      <c r="B122" s="157" t="s">
        <v>864</v>
      </c>
      <c r="C122" s="157" t="s">
        <v>865</v>
      </c>
      <c r="D122" s="154" t="s">
        <v>618</v>
      </c>
      <c r="E122" s="154" t="s">
        <v>619</v>
      </c>
      <c r="F122" s="154" t="s">
        <v>679</v>
      </c>
      <c r="G122" s="154" t="s">
        <v>645</v>
      </c>
      <c r="H122" s="154" t="s">
        <v>646</v>
      </c>
      <c r="I122" s="157" t="s">
        <v>17</v>
      </c>
      <c r="J122" s="154" t="s">
        <v>680</v>
      </c>
      <c r="K122" s="154" t="s">
        <v>37</v>
      </c>
      <c r="L122" s="154">
        <v>0</v>
      </c>
      <c r="M122" s="154" t="s">
        <v>663</v>
      </c>
      <c r="N122" s="154" t="s">
        <v>684</v>
      </c>
      <c r="O122" s="154" t="s">
        <v>603</v>
      </c>
      <c r="P122" s="156">
        <v>350000</v>
      </c>
      <c r="Q122" s="156">
        <v>0</v>
      </c>
      <c r="R122" s="156">
        <v>0</v>
      </c>
      <c r="S122" s="154">
        <v>39487</v>
      </c>
      <c r="T122" s="154" t="s">
        <v>682</v>
      </c>
      <c r="U122" s="154">
        <v>3</v>
      </c>
      <c r="V122" s="154">
        <v>501</v>
      </c>
      <c r="W122" s="154">
        <v>5</v>
      </c>
      <c r="X122" s="154">
        <v>0</v>
      </c>
      <c r="Y122" s="154">
        <v>3</v>
      </c>
      <c r="Z122" s="154">
        <v>0</v>
      </c>
      <c r="AA122" s="154" t="s">
        <v>866</v>
      </c>
      <c r="AD122" s="154">
        <v>0</v>
      </c>
      <c r="AE122" s="154">
        <v>1</v>
      </c>
    </row>
    <row r="123" spans="1:31" s="154" customFormat="1" ht="12" hidden="1">
      <c r="A123" s="154">
        <v>2012</v>
      </c>
      <c r="B123" s="157" t="s">
        <v>867</v>
      </c>
      <c r="C123" s="157" t="s">
        <v>868</v>
      </c>
      <c r="D123" s="154" t="s">
        <v>618</v>
      </c>
      <c r="E123" s="154" t="s">
        <v>619</v>
      </c>
      <c r="F123" s="154" t="s">
        <v>858</v>
      </c>
      <c r="G123" s="154" t="s">
        <v>645</v>
      </c>
      <c r="H123" s="154" t="s">
        <v>646</v>
      </c>
      <c r="I123" s="157" t="s">
        <v>23</v>
      </c>
      <c r="J123" s="154" t="s">
        <v>859</v>
      </c>
      <c r="K123" s="154" t="s">
        <v>90</v>
      </c>
      <c r="L123" s="154" t="s">
        <v>672</v>
      </c>
      <c r="M123" s="154" t="s">
        <v>663</v>
      </c>
      <c r="N123" s="154" t="s">
        <v>684</v>
      </c>
      <c r="O123" s="154" t="s">
        <v>603</v>
      </c>
      <c r="P123" s="156">
        <v>0</v>
      </c>
      <c r="Q123" s="156">
        <v>20000</v>
      </c>
      <c r="R123" s="156">
        <v>14708</v>
      </c>
      <c r="S123" s="154">
        <v>39493</v>
      </c>
      <c r="T123" s="154" t="s">
        <v>861</v>
      </c>
      <c r="U123" s="154">
        <v>3</v>
      </c>
      <c r="V123" s="154">
        <v>501</v>
      </c>
      <c r="W123" s="154">
        <v>5</v>
      </c>
      <c r="X123" s="154">
        <v>0</v>
      </c>
      <c r="Y123" s="154">
        <v>3</v>
      </c>
      <c r="Z123" s="154">
        <v>0</v>
      </c>
      <c r="AA123" s="154" t="s">
        <v>869</v>
      </c>
      <c r="AD123" s="154">
        <v>1</v>
      </c>
      <c r="AE123" s="154">
        <v>1</v>
      </c>
    </row>
    <row r="124" spans="1:31" s="154" customFormat="1" ht="12" hidden="1">
      <c r="A124" s="154">
        <v>2012</v>
      </c>
      <c r="B124" s="157" t="s">
        <v>867</v>
      </c>
      <c r="C124" s="157" t="s">
        <v>868</v>
      </c>
      <c r="D124" s="154" t="s">
        <v>618</v>
      </c>
      <c r="E124" s="154" t="s">
        <v>619</v>
      </c>
      <c r="F124" s="154" t="s">
        <v>858</v>
      </c>
      <c r="G124" s="154" t="s">
        <v>645</v>
      </c>
      <c r="H124" s="154" t="s">
        <v>646</v>
      </c>
      <c r="I124" s="157" t="s">
        <v>23</v>
      </c>
      <c r="J124" s="154" t="s">
        <v>859</v>
      </c>
      <c r="K124" s="154" t="s">
        <v>90</v>
      </c>
      <c r="L124" s="154" t="s">
        <v>672</v>
      </c>
      <c r="M124" s="154" t="s">
        <v>601</v>
      </c>
      <c r="N124" s="154" t="s">
        <v>860</v>
      </c>
      <c r="O124" s="154" t="s">
        <v>603</v>
      </c>
      <c r="P124" s="156">
        <v>0</v>
      </c>
      <c r="Q124" s="156">
        <v>15000</v>
      </c>
      <c r="R124" s="156">
        <v>15000</v>
      </c>
      <c r="S124" s="154">
        <v>39494</v>
      </c>
      <c r="T124" s="154" t="s">
        <v>861</v>
      </c>
      <c r="U124" s="154">
        <v>3</v>
      </c>
      <c r="V124" s="154">
        <v>501</v>
      </c>
      <c r="W124" s="154">
        <v>5</v>
      </c>
      <c r="X124" s="154">
        <v>0</v>
      </c>
      <c r="Y124" s="154">
        <v>3</v>
      </c>
      <c r="Z124" s="154">
        <v>0</v>
      </c>
      <c r="AA124" s="154" t="s">
        <v>869</v>
      </c>
      <c r="AD124" s="154">
        <v>0</v>
      </c>
      <c r="AE124" s="154">
        <v>1</v>
      </c>
    </row>
    <row r="125" spans="1:31" s="154" customFormat="1" ht="12" hidden="1">
      <c r="A125" s="154">
        <v>2012</v>
      </c>
      <c r="B125" s="157" t="s">
        <v>867</v>
      </c>
      <c r="C125" s="157" t="s">
        <v>868</v>
      </c>
      <c r="D125" s="154" t="s">
        <v>618</v>
      </c>
      <c r="E125" s="154" t="s">
        <v>619</v>
      </c>
      <c r="F125" s="154" t="s">
        <v>858</v>
      </c>
      <c r="G125" s="154" t="s">
        <v>645</v>
      </c>
      <c r="H125" s="154" t="s">
        <v>646</v>
      </c>
      <c r="I125" s="157" t="s">
        <v>23</v>
      </c>
      <c r="J125" s="154" t="s">
        <v>859</v>
      </c>
      <c r="K125" s="154" t="s">
        <v>90</v>
      </c>
      <c r="L125" s="154" t="s">
        <v>672</v>
      </c>
      <c r="M125" s="154" t="s">
        <v>623</v>
      </c>
      <c r="N125" s="154" t="s">
        <v>796</v>
      </c>
      <c r="O125" s="154" t="s">
        <v>603</v>
      </c>
      <c r="P125" s="156">
        <v>0</v>
      </c>
      <c r="Q125" s="156">
        <v>95000</v>
      </c>
      <c r="R125" s="156">
        <v>40600</v>
      </c>
      <c r="S125" s="154">
        <v>39495</v>
      </c>
      <c r="T125" s="154" t="s">
        <v>861</v>
      </c>
      <c r="U125" s="154">
        <v>3</v>
      </c>
      <c r="V125" s="154">
        <v>501</v>
      </c>
      <c r="W125" s="154">
        <v>5</v>
      </c>
      <c r="X125" s="154">
        <v>0</v>
      </c>
      <c r="Y125" s="154">
        <v>1</v>
      </c>
      <c r="Z125" s="154">
        <v>0</v>
      </c>
      <c r="AA125" s="154" t="s">
        <v>869</v>
      </c>
      <c r="AD125" s="154">
        <v>0</v>
      </c>
      <c r="AE125" s="154">
        <v>1</v>
      </c>
    </row>
    <row r="126" spans="1:31" s="154" customFormat="1" ht="12" hidden="1">
      <c r="A126" s="154">
        <v>2012</v>
      </c>
      <c r="B126" s="157" t="s">
        <v>707</v>
      </c>
      <c r="C126" s="157" t="s">
        <v>708</v>
      </c>
      <c r="D126" s="154" t="s">
        <v>659</v>
      </c>
      <c r="E126" s="154" t="s">
        <v>709</v>
      </c>
      <c r="F126" s="154" t="s">
        <v>710</v>
      </c>
      <c r="G126" s="154" t="s">
        <v>645</v>
      </c>
      <c r="H126" s="154" t="s">
        <v>646</v>
      </c>
      <c r="I126" s="157" t="s">
        <v>23</v>
      </c>
      <c r="J126" s="154" t="s">
        <v>662</v>
      </c>
      <c r="K126" s="154" t="s">
        <v>25</v>
      </c>
      <c r="L126" s="154" t="s">
        <v>672</v>
      </c>
      <c r="M126" s="154" t="s">
        <v>601</v>
      </c>
      <c r="N126" s="154" t="s">
        <v>602</v>
      </c>
      <c r="O126" s="154" t="s">
        <v>690</v>
      </c>
      <c r="P126" s="156">
        <v>0</v>
      </c>
      <c r="Q126" s="156">
        <v>169387.1</v>
      </c>
      <c r="R126" s="156">
        <v>0</v>
      </c>
      <c r="S126" s="154">
        <v>39520</v>
      </c>
      <c r="T126" s="154" t="s">
        <v>711</v>
      </c>
      <c r="U126" s="154">
        <v>2</v>
      </c>
      <c r="V126" s="154">
        <v>501</v>
      </c>
      <c r="W126" s="154">
        <v>5</v>
      </c>
      <c r="X126" s="154">
        <v>0</v>
      </c>
      <c r="Y126" s="154">
        <v>3</v>
      </c>
      <c r="Z126" s="154">
        <v>0</v>
      </c>
      <c r="AA126" s="154" t="s">
        <v>712</v>
      </c>
      <c r="AD126" s="154">
        <v>0</v>
      </c>
      <c r="AE126" s="154">
        <v>1</v>
      </c>
    </row>
    <row r="127" spans="1:31" s="154" customFormat="1" ht="12" hidden="1">
      <c r="A127" s="154">
        <v>2012</v>
      </c>
      <c r="B127" s="157" t="s">
        <v>707</v>
      </c>
      <c r="C127" s="157" t="s">
        <v>708</v>
      </c>
      <c r="D127" s="154" t="s">
        <v>659</v>
      </c>
      <c r="E127" s="154" t="s">
        <v>709</v>
      </c>
      <c r="F127" s="154" t="s">
        <v>710</v>
      </c>
      <c r="G127" s="154" t="s">
        <v>645</v>
      </c>
      <c r="H127" s="154" t="s">
        <v>646</v>
      </c>
      <c r="I127" s="157" t="s">
        <v>23</v>
      </c>
      <c r="J127" s="154" t="s">
        <v>688</v>
      </c>
      <c r="K127" s="154" t="s">
        <v>26</v>
      </c>
      <c r="L127" s="154" t="s">
        <v>672</v>
      </c>
      <c r="M127" s="154" t="s">
        <v>601</v>
      </c>
      <c r="N127" s="154" t="s">
        <v>602</v>
      </c>
      <c r="O127" s="154" t="s">
        <v>690</v>
      </c>
      <c r="P127" s="156">
        <v>0</v>
      </c>
      <c r="Q127" s="156">
        <v>38248.699999999997</v>
      </c>
      <c r="R127" s="156">
        <v>0</v>
      </c>
      <c r="S127" s="154">
        <v>39521</v>
      </c>
      <c r="T127" s="154" t="s">
        <v>713</v>
      </c>
      <c r="U127" s="154">
        <v>2</v>
      </c>
      <c r="V127" s="154">
        <v>501</v>
      </c>
      <c r="W127" s="154">
        <v>5</v>
      </c>
      <c r="X127" s="154">
        <v>0</v>
      </c>
      <c r="Y127" s="154">
        <v>3</v>
      </c>
      <c r="Z127" s="154">
        <v>0</v>
      </c>
      <c r="AA127" s="154" t="s">
        <v>712</v>
      </c>
      <c r="AD127" s="154">
        <v>0</v>
      </c>
      <c r="AE127" s="154">
        <v>1</v>
      </c>
    </row>
    <row r="128" spans="1:31" s="154" customFormat="1" ht="12" hidden="1">
      <c r="A128" s="154">
        <v>2012</v>
      </c>
      <c r="B128" s="157" t="s">
        <v>707</v>
      </c>
      <c r="C128" s="157" t="s">
        <v>708</v>
      </c>
      <c r="D128" s="154" t="s">
        <v>659</v>
      </c>
      <c r="E128" s="154" t="s">
        <v>709</v>
      </c>
      <c r="F128" s="154" t="s">
        <v>710</v>
      </c>
      <c r="G128" s="154" t="s">
        <v>645</v>
      </c>
      <c r="H128" s="154" t="s">
        <v>646</v>
      </c>
      <c r="I128" s="157" t="s">
        <v>23</v>
      </c>
      <c r="J128" s="154" t="s">
        <v>688</v>
      </c>
      <c r="K128" s="154" t="s">
        <v>172</v>
      </c>
      <c r="L128" s="154" t="s">
        <v>672</v>
      </c>
      <c r="M128" s="154" t="s">
        <v>601</v>
      </c>
      <c r="N128" s="154" t="s">
        <v>602</v>
      </c>
      <c r="O128" s="154" t="s">
        <v>690</v>
      </c>
      <c r="P128" s="156">
        <v>0</v>
      </c>
      <c r="Q128" s="156">
        <v>25134.86</v>
      </c>
      <c r="R128" s="156">
        <v>0</v>
      </c>
      <c r="S128" s="154">
        <v>39522</v>
      </c>
      <c r="T128" s="154" t="s">
        <v>691</v>
      </c>
      <c r="U128" s="154">
        <v>2</v>
      </c>
      <c r="V128" s="154">
        <v>501</v>
      </c>
      <c r="W128" s="154">
        <v>5</v>
      </c>
      <c r="X128" s="154">
        <v>0</v>
      </c>
      <c r="Y128" s="154">
        <v>3</v>
      </c>
      <c r="Z128" s="154">
        <v>0</v>
      </c>
      <c r="AA128" s="154" t="s">
        <v>712</v>
      </c>
      <c r="AD128" s="154">
        <v>0</v>
      </c>
      <c r="AE128" s="154">
        <v>1</v>
      </c>
    </row>
    <row r="129" spans="1:31" s="154" customFormat="1" ht="12" hidden="1">
      <c r="A129" s="154">
        <v>2012</v>
      </c>
      <c r="B129" s="157" t="s">
        <v>707</v>
      </c>
      <c r="C129" s="157" t="s">
        <v>708</v>
      </c>
      <c r="D129" s="154" t="s">
        <v>659</v>
      </c>
      <c r="E129" s="154" t="s">
        <v>709</v>
      </c>
      <c r="F129" s="154" t="s">
        <v>710</v>
      </c>
      <c r="G129" s="154" t="s">
        <v>645</v>
      </c>
      <c r="H129" s="154" t="s">
        <v>646</v>
      </c>
      <c r="I129" s="157" t="s">
        <v>23</v>
      </c>
      <c r="J129" s="154" t="s">
        <v>688</v>
      </c>
      <c r="K129" s="154" t="s">
        <v>173</v>
      </c>
      <c r="L129" s="154" t="s">
        <v>672</v>
      </c>
      <c r="M129" s="154" t="s">
        <v>601</v>
      </c>
      <c r="N129" s="154" t="s">
        <v>602</v>
      </c>
      <c r="O129" s="154" t="s">
        <v>690</v>
      </c>
      <c r="P129" s="156">
        <v>0</v>
      </c>
      <c r="Q129" s="156">
        <v>12567.43</v>
      </c>
      <c r="R129" s="156">
        <v>0</v>
      </c>
      <c r="S129" s="154">
        <v>39523</v>
      </c>
      <c r="T129" s="154" t="s">
        <v>715</v>
      </c>
      <c r="U129" s="154">
        <v>2</v>
      </c>
      <c r="V129" s="154">
        <v>501</v>
      </c>
      <c r="W129" s="154">
        <v>5</v>
      </c>
      <c r="X129" s="154">
        <v>0</v>
      </c>
      <c r="Y129" s="154">
        <v>3</v>
      </c>
      <c r="Z129" s="154">
        <v>0</v>
      </c>
      <c r="AA129" s="154" t="s">
        <v>712</v>
      </c>
      <c r="AD129" s="154">
        <v>0</v>
      </c>
      <c r="AE129" s="154">
        <v>1</v>
      </c>
    </row>
    <row r="130" spans="1:31" s="154" customFormat="1" ht="12" hidden="1">
      <c r="A130" s="154">
        <v>2012</v>
      </c>
      <c r="B130" s="157" t="s">
        <v>707</v>
      </c>
      <c r="C130" s="157" t="s">
        <v>708</v>
      </c>
      <c r="D130" s="154" t="s">
        <v>659</v>
      </c>
      <c r="E130" s="154" t="s">
        <v>709</v>
      </c>
      <c r="F130" s="154" t="s">
        <v>710</v>
      </c>
      <c r="G130" s="154" t="s">
        <v>645</v>
      </c>
      <c r="H130" s="154" t="s">
        <v>646</v>
      </c>
      <c r="I130" s="157" t="s">
        <v>23</v>
      </c>
      <c r="J130" s="154" t="s">
        <v>688</v>
      </c>
      <c r="K130" s="154" t="s">
        <v>174</v>
      </c>
      <c r="L130" s="154" t="s">
        <v>672</v>
      </c>
      <c r="M130" s="154" t="s">
        <v>601</v>
      </c>
      <c r="N130" s="154" t="s">
        <v>602</v>
      </c>
      <c r="O130" s="154" t="s">
        <v>690</v>
      </c>
      <c r="P130" s="156">
        <v>0</v>
      </c>
      <c r="Q130" s="156">
        <v>19670.759999999998</v>
      </c>
      <c r="R130" s="156">
        <v>0</v>
      </c>
      <c r="S130" s="154">
        <v>39524</v>
      </c>
      <c r="T130" s="154" t="s">
        <v>716</v>
      </c>
      <c r="U130" s="154">
        <v>2</v>
      </c>
      <c r="V130" s="154">
        <v>501</v>
      </c>
      <c r="W130" s="154">
        <v>5</v>
      </c>
      <c r="X130" s="154">
        <v>0</v>
      </c>
      <c r="Y130" s="154">
        <v>3</v>
      </c>
      <c r="Z130" s="154">
        <v>0</v>
      </c>
      <c r="AA130" s="154" t="s">
        <v>712</v>
      </c>
      <c r="AD130" s="154">
        <v>0</v>
      </c>
      <c r="AE130" s="154">
        <v>1</v>
      </c>
    </row>
    <row r="131" spans="1:31" s="154" customFormat="1" ht="12" hidden="1">
      <c r="A131" s="154">
        <v>2012</v>
      </c>
      <c r="B131" s="157" t="s">
        <v>707</v>
      </c>
      <c r="C131" s="157" t="s">
        <v>708</v>
      </c>
      <c r="D131" s="154" t="s">
        <v>659</v>
      </c>
      <c r="E131" s="154" t="s">
        <v>709</v>
      </c>
      <c r="F131" s="154" t="s">
        <v>710</v>
      </c>
      <c r="G131" s="154" t="s">
        <v>645</v>
      </c>
      <c r="H131" s="154" t="s">
        <v>646</v>
      </c>
      <c r="I131" s="157" t="s">
        <v>23</v>
      </c>
      <c r="J131" s="154" t="s">
        <v>696</v>
      </c>
      <c r="K131" s="154" t="s">
        <v>190</v>
      </c>
      <c r="L131" s="154" t="s">
        <v>672</v>
      </c>
      <c r="M131" s="154" t="s">
        <v>601</v>
      </c>
      <c r="N131" s="154" t="s">
        <v>602</v>
      </c>
      <c r="O131" s="154" t="s">
        <v>690</v>
      </c>
      <c r="P131" s="156">
        <v>0</v>
      </c>
      <c r="Q131" s="156">
        <v>5464.1</v>
      </c>
      <c r="R131" s="156">
        <v>0</v>
      </c>
      <c r="S131" s="154">
        <v>39525</v>
      </c>
      <c r="T131" s="154" t="s">
        <v>697</v>
      </c>
      <c r="U131" s="154">
        <v>2</v>
      </c>
      <c r="V131" s="154">
        <v>501</v>
      </c>
      <c r="W131" s="154">
        <v>5</v>
      </c>
      <c r="X131" s="154">
        <v>0</v>
      </c>
      <c r="Y131" s="154">
        <v>3</v>
      </c>
      <c r="Z131" s="154">
        <v>0</v>
      </c>
      <c r="AA131" s="154" t="s">
        <v>712</v>
      </c>
      <c r="AD131" s="154">
        <v>0</v>
      </c>
      <c r="AE131" s="154">
        <v>1</v>
      </c>
    </row>
    <row r="132" spans="1:31" s="154" customFormat="1" ht="12" hidden="1">
      <c r="A132" s="154">
        <v>2012</v>
      </c>
      <c r="B132" s="157" t="s">
        <v>707</v>
      </c>
      <c r="C132" s="157" t="s">
        <v>708</v>
      </c>
      <c r="D132" s="154" t="s">
        <v>659</v>
      </c>
      <c r="E132" s="154" t="s">
        <v>709</v>
      </c>
      <c r="F132" s="154" t="s">
        <v>710</v>
      </c>
      <c r="G132" s="154" t="s">
        <v>645</v>
      </c>
      <c r="H132" s="154" t="s">
        <v>646</v>
      </c>
      <c r="I132" s="157" t="s">
        <v>23</v>
      </c>
      <c r="J132" s="154" t="s">
        <v>719</v>
      </c>
      <c r="K132" s="154" t="s">
        <v>281</v>
      </c>
      <c r="L132" s="154" t="s">
        <v>672</v>
      </c>
      <c r="M132" s="154" t="s">
        <v>601</v>
      </c>
      <c r="N132" s="154" t="s">
        <v>602</v>
      </c>
      <c r="O132" s="154" t="s">
        <v>690</v>
      </c>
      <c r="P132" s="156">
        <v>0</v>
      </c>
      <c r="Q132" s="156">
        <v>2732.05</v>
      </c>
      <c r="R132" s="156">
        <v>0</v>
      </c>
      <c r="S132" s="154">
        <v>39526</v>
      </c>
      <c r="T132" s="154" t="s">
        <v>720</v>
      </c>
      <c r="U132" s="154">
        <v>2</v>
      </c>
      <c r="V132" s="154">
        <v>501</v>
      </c>
      <c r="W132" s="154">
        <v>5</v>
      </c>
      <c r="X132" s="154">
        <v>0</v>
      </c>
      <c r="Y132" s="154">
        <v>3</v>
      </c>
      <c r="Z132" s="154">
        <v>0</v>
      </c>
      <c r="AA132" s="154" t="s">
        <v>712</v>
      </c>
      <c r="AD132" s="154">
        <v>0</v>
      </c>
      <c r="AE132" s="154">
        <v>1</v>
      </c>
    </row>
    <row r="133" spans="1:31" s="154" customFormat="1" ht="12" hidden="1">
      <c r="A133" s="154">
        <v>2012</v>
      </c>
      <c r="B133" s="157" t="s">
        <v>707</v>
      </c>
      <c r="C133" s="157" t="s">
        <v>708</v>
      </c>
      <c r="D133" s="154" t="s">
        <v>659</v>
      </c>
      <c r="E133" s="154" t="s">
        <v>709</v>
      </c>
      <c r="F133" s="154" t="s">
        <v>710</v>
      </c>
      <c r="G133" s="154" t="s">
        <v>645</v>
      </c>
      <c r="H133" s="154" t="s">
        <v>646</v>
      </c>
      <c r="I133" s="157" t="s">
        <v>23</v>
      </c>
      <c r="J133" s="154" t="s">
        <v>719</v>
      </c>
      <c r="K133" s="154" t="s">
        <v>281</v>
      </c>
      <c r="L133" s="154" t="s">
        <v>672</v>
      </c>
      <c r="M133" s="154" t="s">
        <v>663</v>
      </c>
      <c r="N133" s="154" t="s">
        <v>664</v>
      </c>
      <c r="O133" s="154" t="s">
        <v>690</v>
      </c>
      <c r="P133" s="156">
        <v>0</v>
      </c>
      <c r="Q133" s="156">
        <v>285.12</v>
      </c>
      <c r="R133" s="156">
        <v>281.52</v>
      </c>
      <c r="S133" s="154">
        <v>39527</v>
      </c>
      <c r="T133" s="154" t="s">
        <v>720</v>
      </c>
      <c r="U133" s="154">
        <v>2</v>
      </c>
      <c r="V133" s="154">
        <v>501</v>
      </c>
      <c r="W133" s="154">
        <v>5</v>
      </c>
      <c r="X133" s="154">
        <v>0</v>
      </c>
      <c r="Y133" s="154">
        <v>3</v>
      </c>
      <c r="Z133" s="154">
        <v>0</v>
      </c>
      <c r="AA133" s="154" t="s">
        <v>712</v>
      </c>
      <c r="AD133" s="154">
        <v>0</v>
      </c>
      <c r="AE133" s="154">
        <v>1</v>
      </c>
    </row>
    <row r="134" spans="1:31" s="154" customFormat="1" ht="12" hidden="1">
      <c r="A134" s="154">
        <v>2012</v>
      </c>
      <c r="B134" s="157" t="s">
        <v>707</v>
      </c>
      <c r="C134" s="157" t="s">
        <v>708</v>
      </c>
      <c r="D134" s="154" t="s">
        <v>659</v>
      </c>
      <c r="E134" s="154" t="s">
        <v>709</v>
      </c>
      <c r="F134" s="154" t="s">
        <v>710</v>
      </c>
      <c r="G134" s="154" t="s">
        <v>645</v>
      </c>
      <c r="H134" s="154" t="s">
        <v>646</v>
      </c>
      <c r="I134" s="157" t="s">
        <v>23</v>
      </c>
      <c r="J134" s="154" t="s">
        <v>696</v>
      </c>
      <c r="K134" s="154" t="s">
        <v>190</v>
      </c>
      <c r="L134" s="154" t="s">
        <v>672</v>
      </c>
      <c r="M134" s="154" t="s">
        <v>663</v>
      </c>
      <c r="N134" s="154" t="s">
        <v>664</v>
      </c>
      <c r="O134" s="154" t="s">
        <v>690</v>
      </c>
      <c r="P134" s="156">
        <v>0</v>
      </c>
      <c r="Q134" s="156">
        <v>570.24</v>
      </c>
      <c r="R134" s="156">
        <v>563.04</v>
      </c>
      <c r="S134" s="154">
        <v>39528</v>
      </c>
      <c r="T134" s="154" t="s">
        <v>697</v>
      </c>
      <c r="U134" s="154">
        <v>2</v>
      </c>
      <c r="V134" s="154">
        <v>501</v>
      </c>
      <c r="W134" s="154">
        <v>5</v>
      </c>
      <c r="X134" s="154">
        <v>0</v>
      </c>
      <c r="Y134" s="154">
        <v>3</v>
      </c>
      <c r="Z134" s="154">
        <v>0</v>
      </c>
      <c r="AA134" s="154" t="s">
        <v>712</v>
      </c>
      <c r="AD134" s="154">
        <v>0</v>
      </c>
      <c r="AE134" s="154">
        <v>1</v>
      </c>
    </row>
    <row r="135" spans="1:31" s="154" customFormat="1" ht="12" hidden="1">
      <c r="A135" s="154">
        <v>2012</v>
      </c>
      <c r="B135" s="157" t="s">
        <v>707</v>
      </c>
      <c r="C135" s="157" t="s">
        <v>708</v>
      </c>
      <c r="D135" s="154" t="s">
        <v>659</v>
      </c>
      <c r="E135" s="154" t="s">
        <v>709</v>
      </c>
      <c r="F135" s="154" t="s">
        <v>710</v>
      </c>
      <c r="G135" s="154" t="s">
        <v>645</v>
      </c>
      <c r="H135" s="154" t="s">
        <v>646</v>
      </c>
      <c r="I135" s="157" t="s">
        <v>23</v>
      </c>
      <c r="J135" s="154" t="s">
        <v>688</v>
      </c>
      <c r="K135" s="154" t="s">
        <v>173</v>
      </c>
      <c r="L135" s="154" t="s">
        <v>672</v>
      </c>
      <c r="M135" s="154" t="s">
        <v>663</v>
      </c>
      <c r="N135" s="154" t="s">
        <v>664</v>
      </c>
      <c r="O135" s="154" t="s">
        <v>690</v>
      </c>
      <c r="P135" s="156">
        <v>0</v>
      </c>
      <c r="Q135" s="156">
        <v>1311.55</v>
      </c>
      <c r="R135" s="156">
        <v>1294.99</v>
      </c>
      <c r="S135" s="154">
        <v>39529</v>
      </c>
      <c r="T135" s="154" t="s">
        <v>715</v>
      </c>
      <c r="U135" s="154">
        <v>2</v>
      </c>
      <c r="V135" s="154">
        <v>501</v>
      </c>
      <c r="W135" s="154">
        <v>5</v>
      </c>
      <c r="X135" s="154">
        <v>0</v>
      </c>
      <c r="Y135" s="154">
        <v>3</v>
      </c>
      <c r="Z135" s="154">
        <v>0</v>
      </c>
      <c r="AA135" s="154" t="s">
        <v>712</v>
      </c>
      <c r="AD135" s="154">
        <v>0</v>
      </c>
      <c r="AE135" s="154">
        <v>1</v>
      </c>
    </row>
    <row r="136" spans="1:31" s="154" customFormat="1" ht="12" hidden="1">
      <c r="A136" s="154">
        <v>2012</v>
      </c>
      <c r="B136" s="157" t="s">
        <v>707</v>
      </c>
      <c r="C136" s="157" t="s">
        <v>708</v>
      </c>
      <c r="D136" s="154" t="s">
        <v>659</v>
      </c>
      <c r="E136" s="154" t="s">
        <v>709</v>
      </c>
      <c r="F136" s="154" t="s">
        <v>710</v>
      </c>
      <c r="G136" s="154" t="s">
        <v>645</v>
      </c>
      <c r="H136" s="154" t="s">
        <v>646</v>
      </c>
      <c r="I136" s="157" t="s">
        <v>23</v>
      </c>
      <c r="J136" s="154" t="s">
        <v>719</v>
      </c>
      <c r="K136" s="154" t="s">
        <v>281</v>
      </c>
      <c r="L136" s="154" t="s">
        <v>672</v>
      </c>
      <c r="M136" s="154" t="s">
        <v>663</v>
      </c>
      <c r="N136" s="154" t="s">
        <v>807</v>
      </c>
      <c r="O136" s="154" t="s">
        <v>690</v>
      </c>
      <c r="P136" s="156">
        <v>1311.65</v>
      </c>
      <c r="Q136" s="156">
        <v>2674.65</v>
      </c>
      <c r="R136" s="156">
        <v>2025.89</v>
      </c>
      <c r="S136" s="154">
        <v>39530</v>
      </c>
      <c r="T136" s="154" t="s">
        <v>720</v>
      </c>
      <c r="U136" s="154">
        <v>2</v>
      </c>
      <c r="V136" s="154">
        <v>501</v>
      </c>
      <c r="W136" s="154">
        <v>5</v>
      </c>
      <c r="X136" s="154">
        <v>0</v>
      </c>
      <c r="Y136" s="154">
        <v>3</v>
      </c>
      <c r="Z136" s="154">
        <v>0</v>
      </c>
      <c r="AA136" s="154" t="s">
        <v>712</v>
      </c>
      <c r="AD136" s="154">
        <v>0</v>
      </c>
      <c r="AE136" s="154">
        <v>1</v>
      </c>
    </row>
    <row r="137" spans="1:31" s="154" customFormat="1" ht="12" hidden="1">
      <c r="A137" s="154">
        <v>2012</v>
      </c>
      <c r="B137" s="157" t="s">
        <v>707</v>
      </c>
      <c r="C137" s="157" t="s">
        <v>708</v>
      </c>
      <c r="D137" s="154" t="s">
        <v>659</v>
      </c>
      <c r="E137" s="154" t="s">
        <v>709</v>
      </c>
      <c r="F137" s="154" t="s">
        <v>710</v>
      </c>
      <c r="G137" s="154" t="s">
        <v>645</v>
      </c>
      <c r="H137" s="154" t="s">
        <v>646</v>
      </c>
      <c r="I137" s="157" t="s">
        <v>23</v>
      </c>
      <c r="J137" s="154" t="s">
        <v>688</v>
      </c>
      <c r="K137" s="154" t="s">
        <v>174</v>
      </c>
      <c r="L137" s="154" t="s">
        <v>672</v>
      </c>
      <c r="M137" s="154" t="s">
        <v>663</v>
      </c>
      <c r="N137" s="154" t="s">
        <v>664</v>
      </c>
      <c r="O137" s="154" t="s">
        <v>690</v>
      </c>
      <c r="P137" s="156">
        <v>0</v>
      </c>
      <c r="Q137" s="156">
        <v>2052.86</v>
      </c>
      <c r="R137" s="156">
        <v>2026.94</v>
      </c>
      <c r="S137" s="154">
        <v>39531</v>
      </c>
      <c r="T137" s="154" t="s">
        <v>716</v>
      </c>
      <c r="U137" s="154">
        <v>2</v>
      </c>
      <c r="V137" s="154">
        <v>501</v>
      </c>
      <c r="W137" s="154">
        <v>5</v>
      </c>
      <c r="X137" s="154">
        <v>0</v>
      </c>
      <c r="Y137" s="154">
        <v>3</v>
      </c>
      <c r="Z137" s="154">
        <v>0</v>
      </c>
      <c r="AA137" s="154" t="s">
        <v>712</v>
      </c>
      <c r="AD137" s="154">
        <v>0</v>
      </c>
      <c r="AE137" s="154">
        <v>1</v>
      </c>
    </row>
    <row r="138" spans="1:31" s="154" customFormat="1" ht="12" hidden="1">
      <c r="A138" s="154">
        <v>2012</v>
      </c>
      <c r="B138" s="157" t="s">
        <v>707</v>
      </c>
      <c r="C138" s="157" t="s">
        <v>708</v>
      </c>
      <c r="D138" s="154" t="s">
        <v>659</v>
      </c>
      <c r="E138" s="154" t="s">
        <v>709</v>
      </c>
      <c r="F138" s="154" t="s">
        <v>710</v>
      </c>
      <c r="G138" s="154" t="s">
        <v>645</v>
      </c>
      <c r="H138" s="154" t="s">
        <v>646</v>
      </c>
      <c r="I138" s="157" t="s">
        <v>23</v>
      </c>
      <c r="J138" s="154" t="s">
        <v>688</v>
      </c>
      <c r="K138" s="154" t="s">
        <v>172</v>
      </c>
      <c r="L138" s="154" t="s">
        <v>672</v>
      </c>
      <c r="M138" s="154" t="s">
        <v>663</v>
      </c>
      <c r="N138" s="154" t="s">
        <v>664</v>
      </c>
      <c r="O138" s="154" t="s">
        <v>690</v>
      </c>
      <c r="P138" s="156">
        <v>0</v>
      </c>
      <c r="Q138" s="156">
        <v>2623.1</v>
      </c>
      <c r="R138" s="156">
        <v>2589.98</v>
      </c>
      <c r="S138" s="154">
        <v>39532</v>
      </c>
      <c r="T138" s="154" t="s">
        <v>691</v>
      </c>
      <c r="U138" s="154">
        <v>2</v>
      </c>
      <c r="V138" s="154">
        <v>501</v>
      </c>
      <c r="W138" s="154">
        <v>5</v>
      </c>
      <c r="X138" s="154">
        <v>0</v>
      </c>
      <c r="Y138" s="154">
        <v>3</v>
      </c>
      <c r="Z138" s="154">
        <v>0</v>
      </c>
      <c r="AA138" s="154" t="s">
        <v>712</v>
      </c>
      <c r="AD138" s="154">
        <v>0</v>
      </c>
      <c r="AE138" s="154">
        <v>1</v>
      </c>
    </row>
    <row r="139" spans="1:31" s="154" customFormat="1" ht="12" hidden="1">
      <c r="A139" s="154">
        <v>2012</v>
      </c>
      <c r="B139" s="157" t="s">
        <v>707</v>
      </c>
      <c r="C139" s="157" t="s">
        <v>708</v>
      </c>
      <c r="D139" s="154" t="s">
        <v>659</v>
      </c>
      <c r="E139" s="154" t="s">
        <v>709</v>
      </c>
      <c r="F139" s="154" t="s">
        <v>710</v>
      </c>
      <c r="G139" s="154" t="s">
        <v>645</v>
      </c>
      <c r="H139" s="154" t="s">
        <v>646</v>
      </c>
      <c r="I139" s="157" t="s">
        <v>23</v>
      </c>
      <c r="J139" s="154" t="s">
        <v>688</v>
      </c>
      <c r="K139" s="154" t="s">
        <v>26</v>
      </c>
      <c r="L139" s="154" t="s">
        <v>672</v>
      </c>
      <c r="M139" s="154" t="s">
        <v>663</v>
      </c>
      <c r="N139" s="154" t="s">
        <v>664</v>
      </c>
      <c r="O139" s="154" t="s">
        <v>690</v>
      </c>
      <c r="P139" s="156">
        <v>0</v>
      </c>
      <c r="Q139" s="156">
        <v>3991.68</v>
      </c>
      <c r="R139" s="156">
        <v>3941.28</v>
      </c>
      <c r="S139" s="154">
        <v>39533</v>
      </c>
      <c r="T139" s="154" t="s">
        <v>713</v>
      </c>
      <c r="U139" s="154">
        <v>2</v>
      </c>
      <c r="V139" s="154">
        <v>501</v>
      </c>
      <c r="W139" s="154">
        <v>5</v>
      </c>
      <c r="X139" s="154">
        <v>0</v>
      </c>
      <c r="Y139" s="154">
        <v>3</v>
      </c>
      <c r="Z139" s="154">
        <v>0</v>
      </c>
      <c r="AA139" s="154" t="s">
        <v>712</v>
      </c>
      <c r="AD139" s="154">
        <v>0</v>
      </c>
      <c r="AE139" s="154">
        <v>1</v>
      </c>
    </row>
    <row r="140" spans="1:31" s="154" customFormat="1" ht="12" hidden="1">
      <c r="A140" s="154">
        <v>2012</v>
      </c>
      <c r="B140" s="157" t="s">
        <v>707</v>
      </c>
      <c r="C140" s="157" t="s">
        <v>708</v>
      </c>
      <c r="D140" s="154" t="s">
        <v>659</v>
      </c>
      <c r="E140" s="154" t="s">
        <v>709</v>
      </c>
      <c r="F140" s="154" t="s">
        <v>710</v>
      </c>
      <c r="G140" s="154" t="s">
        <v>645</v>
      </c>
      <c r="H140" s="154" t="s">
        <v>646</v>
      </c>
      <c r="I140" s="157" t="s">
        <v>23</v>
      </c>
      <c r="J140" s="154" t="s">
        <v>696</v>
      </c>
      <c r="K140" s="154" t="s">
        <v>190</v>
      </c>
      <c r="L140" s="154" t="s">
        <v>672</v>
      </c>
      <c r="M140" s="154" t="s">
        <v>663</v>
      </c>
      <c r="N140" s="154" t="s">
        <v>807</v>
      </c>
      <c r="O140" s="154" t="s">
        <v>690</v>
      </c>
      <c r="P140" s="156">
        <v>2623.3</v>
      </c>
      <c r="Q140" s="156">
        <v>5349.3</v>
      </c>
      <c r="R140" s="156">
        <v>4051.78</v>
      </c>
      <c r="S140" s="154">
        <v>39534</v>
      </c>
      <c r="T140" s="154" t="s">
        <v>697</v>
      </c>
      <c r="U140" s="154">
        <v>2</v>
      </c>
      <c r="V140" s="154">
        <v>501</v>
      </c>
      <c r="W140" s="154">
        <v>5</v>
      </c>
      <c r="X140" s="154">
        <v>0</v>
      </c>
      <c r="Y140" s="154">
        <v>3</v>
      </c>
      <c r="Z140" s="154">
        <v>0</v>
      </c>
      <c r="AA140" s="154" t="s">
        <v>712</v>
      </c>
      <c r="AD140" s="154">
        <v>0</v>
      </c>
      <c r="AE140" s="154">
        <v>1</v>
      </c>
    </row>
    <row r="141" spans="1:31" s="154" customFormat="1" ht="12" hidden="1">
      <c r="A141" s="154">
        <v>2012</v>
      </c>
      <c r="B141" s="157" t="s">
        <v>707</v>
      </c>
      <c r="C141" s="157" t="s">
        <v>708</v>
      </c>
      <c r="D141" s="154" t="s">
        <v>659</v>
      </c>
      <c r="E141" s="154" t="s">
        <v>709</v>
      </c>
      <c r="F141" s="154" t="s">
        <v>710</v>
      </c>
      <c r="G141" s="154" t="s">
        <v>645</v>
      </c>
      <c r="H141" s="154" t="s">
        <v>646</v>
      </c>
      <c r="I141" s="157" t="s">
        <v>23</v>
      </c>
      <c r="J141" s="154" t="s">
        <v>688</v>
      </c>
      <c r="K141" s="154" t="s">
        <v>173</v>
      </c>
      <c r="L141" s="154" t="s">
        <v>672</v>
      </c>
      <c r="M141" s="154" t="s">
        <v>663</v>
      </c>
      <c r="N141" s="154" t="s">
        <v>807</v>
      </c>
      <c r="O141" s="154" t="s">
        <v>690</v>
      </c>
      <c r="P141" s="156">
        <v>6033.59</v>
      </c>
      <c r="Q141" s="156">
        <v>12303.39</v>
      </c>
      <c r="R141" s="156">
        <v>9319.09</v>
      </c>
      <c r="S141" s="154">
        <v>39535</v>
      </c>
      <c r="T141" s="154" t="s">
        <v>715</v>
      </c>
      <c r="U141" s="154">
        <v>2</v>
      </c>
      <c r="V141" s="154">
        <v>501</v>
      </c>
      <c r="W141" s="154">
        <v>5</v>
      </c>
      <c r="X141" s="154">
        <v>0</v>
      </c>
      <c r="Y141" s="154">
        <v>3</v>
      </c>
      <c r="Z141" s="154">
        <v>0</v>
      </c>
      <c r="AA141" s="154" t="s">
        <v>712</v>
      </c>
      <c r="AD141" s="154">
        <v>0</v>
      </c>
      <c r="AE141" s="154">
        <v>1</v>
      </c>
    </row>
    <row r="142" spans="1:31" s="154" customFormat="1" ht="12" hidden="1">
      <c r="A142" s="154">
        <v>2012</v>
      </c>
      <c r="B142" s="157" t="s">
        <v>707</v>
      </c>
      <c r="C142" s="157" t="s">
        <v>708</v>
      </c>
      <c r="D142" s="154" t="s">
        <v>659</v>
      </c>
      <c r="E142" s="154" t="s">
        <v>709</v>
      </c>
      <c r="F142" s="154" t="s">
        <v>710</v>
      </c>
      <c r="G142" s="154" t="s">
        <v>645</v>
      </c>
      <c r="H142" s="154" t="s">
        <v>646</v>
      </c>
      <c r="I142" s="157" t="s">
        <v>23</v>
      </c>
      <c r="J142" s="154" t="s">
        <v>719</v>
      </c>
      <c r="K142" s="154" t="s">
        <v>281</v>
      </c>
      <c r="L142" s="154" t="s">
        <v>672</v>
      </c>
      <c r="M142" s="154" t="s">
        <v>776</v>
      </c>
      <c r="N142" s="154" t="s">
        <v>684</v>
      </c>
      <c r="O142" s="154" t="s">
        <v>690</v>
      </c>
      <c r="P142" s="156">
        <v>0</v>
      </c>
      <c r="Q142" s="156">
        <v>11837.22</v>
      </c>
      <c r="R142" s="156">
        <v>11837.22</v>
      </c>
      <c r="S142" s="154">
        <v>39536</v>
      </c>
      <c r="T142" s="154" t="s">
        <v>720</v>
      </c>
      <c r="U142" s="154">
        <v>2</v>
      </c>
      <c r="V142" s="154">
        <v>501</v>
      </c>
      <c r="W142" s="154">
        <v>5</v>
      </c>
      <c r="X142" s="154">
        <v>0</v>
      </c>
      <c r="Y142" s="154">
        <v>3</v>
      </c>
      <c r="Z142" s="154">
        <v>0</v>
      </c>
      <c r="AA142" s="154" t="s">
        <v>712</v>
      </c>
      <c r="AD142" s="154">
        <v>0</v>
      </c>
      <c r="AE142" s="154">
        <v>1</v>
      </c>
    </row>
    <row r="143" spans="1:31" s="154" customFormat="1" ht="12" hidden="1">
      <c r="A143" s="154">
        <v>2012</v>
      </c>
      <c r="B143" s="157" t="s">
        <v>707</v>
      </c>
      <c r="C143" s="157" t="s">
        <v>708</v>
      </c>
      <c r="D143" s="154" t="s">
        <v>659</v>
      </c>
      <c r="E143" s="154" t="s">
        <v>709</v>
      </c>
      <c r="F143" s="154" t="s">
        <v>710</v>
      </c>
      <c r="G143" s="154" t="s">
        <v>645</v>
      </c>
      <c r="H143" s="154" t="s">
        <v>646</v>
      </c>
      <c r="I143" s="157" t="s">
        <v>23</v>
      </c>
      <c r="J143" s="154" t="s">
        <v>688</v>
      </c>
      <c r="K143" s="154" t="s">
        <v>174</v>
      </c>
      <c r="L143" s="154" t="s">
        <v>672</v>
      </c>
      <c r="M143" s="154" t="s">
        <v>663</v>
      </c>
      <c r="N143" s="154" t="s">
        <v>807</v>
      </c>
      <c r="O143" s="154" t="s">
        <v>690</v>
      </c>
      <c r="P143" s="156">
        <v>9443.8799999999992</v>
      </c>
      <c r="Q143" s="156">
        <v>19257.48</v>
      </c>
      <c r="R143" s="156">
        <v>14586.41</v>
      </c>
      <c r="S143" s="154">
        <v>39537</v>
      </c>
      <c r="T143" s="154" t="s">
        <v>716</v>
      </c>
      <c r="U143" s="154">
        <v>2</v>
      </c>
      <c r="V143" s="154">
        <v>501</v>
      </c>
      <c r="W143" s="154">
        <v>5</v>
      </c>
      <c r="X143" s="154">
        <v>0</v>
      </c>
      <c r="Y143" s="154">
        <v>3</v>
      </c>
      <c r="Z143" s="154">
        <v>0</v>
      </c>
      <c r="AA143" s="154" t="s">
        <v>712</v>
      </c>
      <c r="AD143" s="154">
        <v>0</v>
      </c>
      <c r="AE143" s="154">
        <v>1</v>
      </c>
    </row>
    <row r="144" spans="1:31" s="154" customFormat="1" ht="12" hidden="1">
      <c r="A144" s="154">
        <v>2012</v>
      </c>
      <c r="B144" s="157" t="s">
        <v>707</v>
      </c>
      <c r="C144" s="157" t="s">
        <v>708</v>
      </c>
      <c r="D144" s="154" t="s">
        <v>659</v>
      </c>
      <c r="E144" s="154" t="s">
        <v>709</v>
      </c>
      <c r="F144" s="154" t="s">
        <v>710</v>
      </c>
      <c r="G144" s="154" t="s">
        <v>645</v>
      </c>
      <c r="H144" s="154" t="s">
        <v>646</v>
      </c>
      <c r="I144" s="157" t="s">
        <v>23</v>
      </c>
      <c r="J144" s="154" t="s">
        <v>662</v>
      </c>
      <c r="K144" s="154" t="s">
        <v>25</v>
      </c>
      <c r="L144" s="154" t="s">
        <v>672</v>
      </c>
      <c r="M144" s="154" t="s">
        <v>663</v>
      </c>
      <c r="N144" s="154" t="s">
        <v>664</v>
      </c>
      <c r="O144" s="154" t="s">
        <v>690</v>
      </c>
      <c r="P144" s="156">
        <v>0</v>
      </c>
      <c r="Q144" s="156">
        <v>17677.439999999999</v>
      </c>
      <c r="R144" s="156">
        <v>17454.240000000002</v>
      </c>
      <c r="S144" s="154">
        <v>39538</v>
      </c>
      <c r="T144" s="154" t="s">
        <v>711</v>
      </c>
      <c r="U144" s="154">
        <v>2</v>
      </c>
      <c r="V144" s="154">
        <v>501</v>
      </c>
      <c r="W144" s="154">
        <v>5</v>
      </c>
      <c r="X144" s="154">
        <v>0</v>
      </c>
      <c r="Y144" s="154">
        <v>3</v>
      </c>
      <c r="Z144" s="154">
        <v>0</v>
      </c>
      <c r="AA144" s="154" t="s">
        <v>712</v>
      </c>
      <c r="AD144" s="154">
        <v>0</v>
      </c>
      <c r="AE144" s="154">
        <v>1</v>
      </c>
    </row>
    <row r="145" spans="1:31" s="154" customFormat="1" ht="12" hidden="1">
      <c r="A145" s="154">
        <v>2012</v>
      </c>
      <c r="B145" s="157" t="s">
        <v>707</v>
      </c>
      <c r="C145" s="157" t="s">
        <v>708</v>
      </c>
      <c r="D145" s="154" t="s">
        <v>659</v>
      </c>
      <c r="E145" s="154" t="s">
        <v>709</v>
      </c>
      <c r="F145" s="154" t="s">
        <v>710</v>
      </c>
      <c r="G145" s="154" t="s">
        <v>645</v>
      </c>
      <c r="H145" s="154" t="s">
        <v>646</v>
      </c>
      <c r="I145" s="157" t="s">
        <v>23</v>
      </c>
      <c r="J145" s="154" t="s">
        <v>688</v>
      </c>
      <c r="K145" s="154" t="s">
        <v>172</v>
      </c>
      <c r="L145" s="154" t="s">
        <v>672</v>
      </c>
      <c r="M145" s="154" t="s">
        <v>663</v>
      </c>
      <c r="N145" s="154" t="s">
        <v>807</v>
      </c>
      <c r="O145" s="154" t="s">
        <v>690</v>
      </c>
      <c r="P145" s="156">
        <v>12067.18</v>
      </c>
      <c r="Q145" s="156">
        <v>24606.78</v>
      </c>
      <c r="R145" s="156">
        <v>18638.189999999999</v>
      </c>
      <c r="S145" s="154">
        <v>39539</v>
      </c>
      <c r="T145" s="154" t="s">
        <v>691</v>
      </c>
      <c r="U145" s="154">
        <v>2</v>
      </c>
      <c r="V145" s="154">
        <v>501</v>
      </c>
      <c r="W145" s="154">
        <v>5</v>
      </c>
      <c r="X145" s="154">
        <v>0</v>
      </c>
      <c r="Y145" s="154">
        <v>3</v>
      </c>
      <c r="Z145" s="154">
        <v>0</v>
      </c>
      <c r="AA145" s="154" t="s">
        <v>712</v>
      </c>
      <c r="AD145" s="154">
        <v>0</v>
      </c>
      <c r="AE145" s="154">
        <v>1</v>
      </c>
    </row>
    <row r="146" spans="1:31" s="154" customFormat="1" ht="12" hidden="1">
      <c r="A146" s="154">
        <v>2012</v>
      </c>
      <c r="B146" s="157" t="s">
        <v>707</v>
      </c>
      <c r="C146" s="157" t="s">
        <v>708</v>
      </c>
      <c r="D146" s="154" t="s">
        <v>659</v>
      </c>
      <c r="E146" s="154" t="s">
        <v>709</v>
      </c>
      <c r="F146" s="154" t="s">
        <v>710</v>
      </c>
      <c r="G146" s="154" t="s">
        <v>645</v>
      </c>
      <c r="H146" s="154" t="s">
        <v>646</v>
      </c>
      <c r="I146" s="157" t="s">
        <v>23</v>
      </c>
      <c r="J146" s="154" t="s">
        <v>696</v>
      </c>
      <c r="K146" s="154" t="s">
        <v>190</v>
      </c>
      <c r="L146" s="154" t="s">
        <v>672</v>
      </c>
      <c r="M146" s="154" t="s">
        <v>776</v>
      </c>
      <c r="N146" s="154" t="s">
        <v>684</v>
      </c>
      <c r="O146" s="154" t="s">
        <v>690</v>
      </c>
      <c r="P146" s="156">
        <v>0</v>
      </c>
      <c r="Q146" s="156">
        <v>23674.44</v>
      </c>
      <c r="R146" s="156">
        <v>23674.44</v>
      </c>
      <c r="S146" s="154">
        <v>39540</v>
      </c>
      <c r="T146" s="154" t="s">
        <v>697</v>
      </c>
      <c r="U146" s="154">
        <v>2</v>
      </c>
      <c r="V146" s="154">
        <v>501</v>
      </c>
      <c r="W146" s="154">
        <v>5</v>
      </c>
      <c r="X146" s="154">
        <v>0</v>
      </c>
      <c r="Y146" s="154">
        <v>3</v>
      </c>
      <c r="Z146" s="154">
        <v>0</v>
      </c>
      <c r="AA146" s="154" t="s">
        <v>712</v>
      </c>
      <c r="AD146" s="154">
        <v>0</v>
      </c>
      <c r="AE146" s="154">
        <v>1</v>
      </c>
    </row>
    <row r="147" spans="1:31" s="154" customFormat="1" ht="12" hidden="1">
      <c r="A147" s="154">
        <v>2012</v>
      </c>
      <c r="B147" s="157" t="s">
        <v>707</v>
      </c>
      <c r="C147" s="157" t="s">
        <v>708</v>
      </c>
      <c r="D147" s="154" t="s">
        <v>659</v>
      </c>
      <c r="E147" s="154" t="s">
        <v>709</v>
      </c>
      <c r="F147" s="154" t="s">
        <v>710</v>
      </c>
      <c r="G147" s="154" t="s">
        <v>645</v>
      </c>
      <c r="H147" s="154" t="s">
        <v>646</v>
      </c>
      <c r="I147" s="157" t="s">
        <v>23</v>
      </c>
      <c r="J147" s="154" t="s">
        <v>688</v>
      </c>
      <c r="K147" s="154" t="s">
        <v>26</v>
      </c>
      <c r="L147" s="154" t="s">
        <v>672</v>
      </c>
      <c r="M147" s="154" t="s">
        <v>663</v>
      </c>
      <c r="N147" s="154" t="s">
        <v>807</v>
      </c>
      <c r="O147" s="154" t="s">
        <v>690</v>
      </c>
      <c r="P147" s="156">
        <v>18363.099999999999</v>
      </c>
      <c r="Q147" s="156">
        <v>37445.1</v>
      </c>
      <c r="R147" s="156">
        <v>28362.46</v>
      </c>
      <c r="S147" s="154">
        <v>39541</v>
      </c>
      <c r="T147" s="154" t="s">
        <v>713</v>
      </c>
      <c r="U147" s="154">
        <v>2</v>
      </c>
      <c r="V147" s="154">
        <v>501</v>
      </c>
      <c r="W147" s="154">
        <v>5</v>
      </c>
      <c r="X147" s="154">
        <v>0</v>
      </c>
      <c r="Y147" s="154">
        <v>3</v>
      </c>
      <c r="Z147" s="154">
        <v>0</v>
      </c>
      <c r="AA147" s="154" t="s">
        <v>712</v>
      </c>
      <c r="AD147" s="154">
        <v>0</v>
      </c>
      <c r="AE147" s="154">
        <v>1</v>
      </c>
    </row>
    <row r="148" spans="1:31" s="154" customFormat="1" ht="12" hidden="1">
      <c r="A148" s="154">
        <v>2012</v>
      </c>
      <c r="B148" s="157" t="s">
        <v>707</v>
      </c>
      <c r="C148" s="157" t="s">
        <v>708</v>
      </c>
      <c r="D148" s="154" t="s">
        <v>659</v>
      </c>
      <c r="E148" s="154" t="s">
        <v>709</v>
      </c>
      <c r="F148" s="154" t="s">
        <v>710</v>
      </c>
      <c r="G148" s="154" t="s">
        <v>645</v>
      </c>
      <c r="H148" s="154" t="s">
        <v>646</v>
      </c>
      <c r="I148" s="157" t="s">
        <v>23</v>
      </c>
      <c r="J148" s="154" t="s">
        <v>688</v>
      </c>
      <c r="K148" s="154" t="s">
        <v>173</v>
      </c>
      <c r="L148" s="154" t="s">
        <v>672</v>
      </c>
      <c r="M148" s="154" t="s">
        <v>776</v>
      </c>
      <c r="N148" s="154" t="s">
        <v>684</v>
      </c>
      <c r="O148" s="154" t="s">
        <v>690</v>
      </c>
      <c r="P148" s="156">
        <v>0</v>
      </c>
      <c r="Q148" s="156">
        <v>54451.21</v>
      </c>
      <c r="R148" s="156">
        <v>54451.21</v>
      </c>
      <c r="S148" s="154">
        <v>39542</v>
      </c>
      <c r="T148" s="154" t="s">
        <v>715</v>
      </c>
      <c r="U148" s="154">
        <v>2</v>
      </c>
      <c r="V148" s="154">
        <v>501</v>
      </c>
      <c r="W148" s="154">
        <v>5</v>
      </c>
      <c r="X148" s="154">
        <v>0</v>
      </c>
      <c r="Y148" s="154">
        <v>3</v>
      </c>
      <c r="Z148" s="154">
        <v>0</v>
      </c>
      <c r="AA148" s="154" t="s">
        <v>712</v>
      </c>
      <c r="AD148" s="154">
        <v>0</v>
      </c>
      <c r="AE148" s="154">
        <v>1</v>
      </c>
    </row>
    <row r="149" spans="1:31" s="154" customFormat="1" ht="12" hidden="1">
      <c r="A149" s="154">
        <v>2012</v>
      </c>
      <c r="B149" s="157" t="s">
        <v>707</v>
      </c>
      <c r="C149" s="157" t="s">
        <v>708</v>
      </c>
      <c r="D149" s="154" t="s">
        <v>659</v>
      </c>
      <c r="E149" s="154" t="s">
        <v>709</v>
      </c>
      <c r="F149" s="154" t="s">
        <v>710</v>
      </c>
      <c r="G149" s="154" t="s">
        <v>645</v>
      </c>
      <c r="H149" s="154" t="s">
        <v>646</v>
      </c>
      <c r="I149" s="157" t="s">
        <v>23</v>
      </c>
      <c r="J149" s="154" t="s">
        <v>688</v>
      </c>
      <c r="K149" s="154" t="s">
        <v>174</v>
      </c>
      <c r="L149" s="154" t="s">
        <v>672</v>
      </c>
      <c r="M149" s="154" t="s">
        <v>776</v>
      </c>
      <c r="N149" s="154" t="s">
        <v>684</v>
      </c>
      <c r="O149" s="154" t="s">
        <v>690</v>
      </c>
      <c r="P149" s="156">
        <v>0</v>
      </c>
      <c r="Q149" s="156">
        <v>85227.98</v>
      </c>
      <c r="R149" s="156">
        <v>85227.98</v>
      </c>
      <c r="S149" s="154">
        <v>39543</v>
      </c>
      <c r="T149" s="154" t="s">
        <v>716</v>
      </c>
      <c r="U149" s="154">
        <v>2</v>
      </c>
      <c r="V149" s="154">
        <v>501</v>
      </c>
      <c r="W149" s="154">
        <v>5</v>
      </c>
      <c r="X149" s="154">
        <v>0</v>
      </c>
      <c r="Y149" s="154">
        <v>3</v>
      </c>
      <c r="Z149" s="154">
        <v>0</v>
      </c>
      <c r="AA149" s="154" t="s">
        <v>712</v>
      </c>
      <c r="AD149" s="154">
        <v>0</v>
      </c>
      <c r="AE149" s="154">
        <v>1</v>
      </c>
    </row>
    <row r="150" spans="1:31" s="154" customFormat="1" ht="12" hidden="1">
      <c r="A150" s="154">
        <v>2012</v>
      </c>
      <c r="B150" s="157" t="s">
        <v>707</v>
      </c>
      <c r="C150" s="157" t="s">
        <v>708</v>
      </c>
      <c r="D150" s="154" t="s">
        <v>659</v>
      </c>
      <c r="E150" s="154" t="s">
        <v>709</v>
      </c>
      <c r="F150" s="154" t="s">
        <v>710</v>
      </c>
      <c r="G150" s="154" t="s">
        <v>645</v>
      </c>
      <c r="H150" s="154" t="s">
        <v>646</v>
      </c>
      <c r="I150" s="157" t="s">
        <v>23</v>
      </c>
      <c r="J150" s="154" t="s">
        <v>688</v>
      </c>
      <c r="K150" s="154" t="s">
        <v>172</v>
      </c>
      <c r="L150" s="154" t="s">
        <v>672</v>
      </c>
      <c r="M150" s="154" t="s">
        <v>776</v>
      </c>
      <c r="N150" s="154" t="s">
        <v>684</v>
      </c>
      <c r="O150" s="154" t="s">
        <v>690</v>
      </c>
      <c r="P150" s="156">
        <v>0</v>
      </c>
      <c r="Q150" s="156">
        <v>108902.42</v>
      </c>
      <c r="R150" s="156">
        <v>108902.42</v>
      </c>
      <c r="S150" s="154">
        <v>39544</v>
      </c>
      <c r="T150" s="154" t="s">
        <v>691</v>
      </c>
      <c r="U150" s="154">
        <v>2</v>
      </c>
      <c r="V150" s="154">
        <v>501</v>
      </c>
      <c r="W150" s="154">
        <v>5</v>
      </c>
      <c r="X150" s="154">
        <v>0</v>
      </c>
      <c r="Y150" s="154">
        <v>3</v>
      </c>
      <c r="Z150" s="154">
        <v>0</v>
      </c>
      <c r="AA150" s="154" t="s">
        <v>712</v>
      </c>
      <c r="AD150" s="154">
        <v>0</v>
      </c>
      <c r="AE150" s="154">
        <v>1</v>
      </c>
    </row>
    <row r="151" spans="1:31" s="154" customFormat="1" ht="12" hidden="1">
      <c r="A151" s="154">
        <v>2012</v>
      </c>
      <c r="B151" s="157" t="s">
        <v>707</v>
      </c>
      <c r="C151" s="157" t="s">
        <v>708</v>
      </c>
      <c r="D151" s="154" t="s">
        <v>659</v>
      </c>
      <c r="E151" s="154" t="s">
        <v>709</v>
      </c>
      <c r="F151" s="154" t="s">
        <v>710</v>
      </c>
      <c r="G151" s="154" t="s">
        <v>645</v>
      </c>
      <c r="H151" s="154" t="s">
        <v>646</v>
      </c>
      <c r="I151" s="157" t="s">
        <v>23</v>
      </c>
      <c r="J151" s="154" t="s">
        <v>662</v>
      </c>
      <c r="K151" s="154" t="s">
        <v>25</v>
      </c>
      <c r="L151" s="154" t="s">
        <v>672</v>
      </c>
      <c r="M151" s="154" t="s">
        <v>663</v>
      </c>
      <c r="N151" s="154" t="s">
        <v>807</v>
      </c>
      <c r="O151" s="154" t="s">
        <v>690</v>
      </c>
      <c r="P151" s="156">
        <v>81322.3</v>
      </c>
      <c r="Q151" s="156">
        <v>165828.29999999999</v>
      </c>
      <c r="R151" s="156">
        <v>125605.18</v>
      </c>
      <c r="S151" s="154">
        <v>39545</v>
      </c>
      <c r="T151" s="154" t="s">
        <v>711</v>
      </c>
      <c r="U151" s="154">
        <v>2</v>
      </c>
      <c r="V151" s="154">
        <v>501</v>
      </c>
      <c r="W151" s="154">
        <v>5</v>
      </c>
      <c r="X151" s="154">
        <v>0</v>
      </c>
      <c r="Y151" s="154">
        <v>3</v>
      </c>
      <c r="Z151" s="154">
        <v>0</v>
      </c>
      <c r="AA151" s="154" t="s">
        <v>712</v>
      </c>
      <c r="AD151" s="154">
        <v>0</v>
      </c>
      <c r="AE151" s="154">
        <v>1</v>
      </c>
    </row>
    <row r="152" spans="1:31" s="154" customFormat="1" ht="12" hidden="1">
      <c r="A152" s="154">
        <v>2012</v>
      </c>
      <c r="B152" s="157" t="s">
        <v>707</v>
      </c>
      <c r="C152" s="157" t="s">
        <v>708</v>
      </c>
      <c r="D152" s="154" t="s">
        <v>659</v>
      </c>
      <c r="E152" s="154" t="s">
        <v>709</v>
      </c>
      <c r="F152" s="154" t="s">
        <v>710</v>
      </c>
      <c r="G152" s="154" t="s">
        <v>645</v>
      </c>
      <c r="H152" s="154" t="s">
        <v>646</v>
      </c>
      <c r="I152" s="157" t="s">
        <v>23</v>
      </c>
      <c r="J152" s="154" t="s">
        <v>688</v>
      </c>
      <c r="K152" s="154" t="s">
        <v>26</v>
      </c>
      <c r="L152" s="154" t="s">
        <v>672</v>
      </c>
      <c r="M152" s="154" t="s">
        <v>776</v>
      </c>
      <c r="N152" s="154" t="s">
        <v>684</v>
      </c>
      <c r="O152" s="154" t="s">
        <v>690</v>
      </c>
      <c r="P152" s="156">
        <v>0</v>
      </c>
      <c r="Q152" s="156">
        <v>165721.07999999999</v>
      </c>
      <c r="R152" s="156">
        <v>165721.07999999999</v>
      </c>
      <c r="S152" s="154">
        <v>39546</v>
      </c>
      <c r="T152" s="154" t="s">
        <v>713</v>
      </c>
      <c r="U152" s="154">
        <v>2</v>
      </c>
      <c r="V152" s="154">
        <v>501</v>
      </c>
      <c r="W152" s="154">
        <v>5</v>
      </c>
      <c r="X152" s="154">
        <v>0</v>
      </c>
      <c r="Y152" s="154">
        <v>3</v>
      </c>
      <c r="Z152" s="154">
        <v>0</v>
      </c>
      <c r="AA152" s="154" t="s">
        <v>712</v>
      </c>
      <c r="AD152" s="154">
        <v>0</v>
      </c>
      <c r="AE152" s="154">
        <v>1</v>
      </c>
    </row>
    <row r="153" spans="1:31" s="154" customFormat="1" ht="12" hidden="1">
      <c r="A153" s="154">
        <v>2012</v>
      </c>
      <c r="B153" s="157" t="s">
        <v>707</v>
      </c>
      <c r="C153" s="157" t="s">
        <v>708</v>
      </c>
      <c r="D153" s="154" t="s">
        <v>659</v>
      </c>
      <c r="E153" s="154" t="s">
        <v>709</v>
      </c>
      <c r="F153" s="154" t="s">
        <v>710</v>
      </c>
      <c r="G153" s="154" t="s">
        <v>645</v>
      </c>
      <c r="H153" s="154" t="s">
        <v>646</v>
      </c>
      <c r="I153" s="157" t="s">
        <v>23</v>
      </c>
      <c r="J153" s="154" t="s">
        <v>662</v>
      </c>
      <c r="K153" s="154" t="s">
        <v>25</v>
      </c>
      <c r="L153" s="154" t="s">
        <v>672</v>
      </c>
      <c r="M153" s="154" t="s">
        <v>776</v>
      </c>
      <c r="N153" s="154" t="s">
        <v>684</v>
      </c>
      <c r="O153" s="154" t="s">
        <v>690</v>
      </c>
      <c r="P153" s="156">
        <v>0</v>
      </c>
      <c r="Q153" s="156">
        <v>733907.64</v>
      </c>
      <c r="R153" s="156">
        <v>733907.64</v>
      </c>
      <c r="S153" s="154">
        <v>39547</v>
      </c>
      <c r="T153" s="154" t="s">
        <v>711</v>
      </c>
      <c r="U153" s="154">
        <v>2</v>
      </c>
      <c r="V153" s="154">
        <v>501</v>
      </c>
      <c r="W153" s="154">
        <v>5</v>
      </c>
      <c r="X153" s="154">
        <v>0</v>
      </c>
      <c r="Y153" s="154">
        <v>3</v>
      </c>
      <c r="Z153" s="154">
        <v>0</v>
      </c>
      <c r="AA153" s="154" t="s">
        <v>712</v>
      </c>
      <c r="AD153" s="154">
        <v>0</v>
      </c>
      <c r="AE153" s="154">
        <v>1</v>
      </c>
    </row>
    <row r="154" spans="1:31" s="154" customFormat="1" ht="12" hidden="1">
      <c r="A154" s="154">
        <v>2012</v>
      </c>
      <c r="B154" s="157" t="s">
        <v>870</v>
      </c>
      <c r="C154" s="157" t="s">
        <v>871</v>
      </c>
      <c r="D154" s="154" t="s">
        <v>618</v>
      </c>
      <c r="E154" s="154" t="s">
        <v>619</v>
      </c>
      <c r="F154" s="154" t="s">
        <v>872</v>
      </c>
      <c r="G154" s="154" t="s">
        <v>873</v>
      </c>
      <c r="H154" s="154" t="s">
        <v>874</v>
      </c>
      <c r="I154" s="157" t="s">
        <v>38</v>
      </c>
      <c r="J154" s="154" t="s">
        <v>875</v>
      </c>
      <c r="K154" s="154" t="s">
        <v>309</v>
      </c>
      <c r="L154" s="154" t="s">
        <v>600</v>
      </c>
      <c r="M154" s="154" t="s">
        <v>623</v>
      </c>
      <c r="N154" s="154" t="s">
        <v>796</v>
      </c>
      <c r="O154" s="154" t="s">
        <v>603</v>
      </c>
      <c r="P154" s="156">
        <v>10000</v>
      </c>
      <c r="Q154" s="156">
        <v>0</v>
      </c>
      <c r="R154" s="156">
        <v>0</v>
      </c>
      <c r="S154" s="154">
        <v>39548</v>
      </c>
      <c r="T154" s="154" t="s">
        <v>876</v>
      </c>
      <c r="U154" s="154">
        <v>3</v>
      </c>
      <c r="V154" s="154">
        <v>501</v>
      </c>
      <c r="W154" s="154">
        <v>5</v>
      </c>
      <c r="X154" s="154">
        <v>0</v>
      </c>
      <c r="Y154" s="154">
        <v>1</v>
      </c>
      <c r="Z154" s="154">
        <v>1</v>
      </c>
      <c r="AA154" s="154" t="s">
        <v>877</v>
      </c>
      <c r="AD154" s="154">
        <v>0</v>
      </c>
      <c r="AE154" s="154">
        <v>0</v>
      </c>
    </row>
    <row r="155" spans="1:31" s="154" customFormat="1" ht="12" hidden="1">
      <c r="A155" s="154">
        <v>2012</v>
      </c>
      <c r="B155" s="157" t="s">
        <v>870</v>
      </c>
      <c r="C155" s="157" t="s">
        <v>871</v>
      </c>
      <c r="D155" s="154" t="s">
        <v>618</v>
      </c>
      <c r="E155" s="154" t="s">
        <v>619</v>
      </c>
      <c r="F155" s="154" t="s">
        <v>872</v>
      </c>
      <c r="G155" s="154" t="s">
        <v>873</v>
      </c>
      <c r="H155" s="154" t="s">
        <v>874</v>
      </c>
      <c r="I155" s="157" t="s">
        <v>38</v>
      </c>
      <c r="J155" s="154" t="s">
        <v>875</v>
      </c>
      <c r="K155" s="154" t="s">
        <v>309</v>
      </c>
      <c r="L155" s="154" t="s">
        <v>600</v>
      </c>
      <c r="M155" s="154" t="s">
        <v>601</v>
      </c>
      <c r="N155" s="154" t="s">
        <v>760</v>
      </c>
      <c r="O155" s="154" t="s">
        <v>603</v>
      </c>
      <c r="P155" s="156">
        <v>0</v>
      </c>
      <c r="Q155" s="156">
        <v>19900</v>
      </c>
      <c r="R155" s="156">
        <v>19900</v>
      </c>
      <c r="S155" s="154">
        <v>39549</v>
      </c>
      <c r="T155" s="154" t="s">
        <v>876</v>
      </c>
      <c r="U155" s="154">
        <v>3</v>
      </c>
      <c r="V155" s="154">
        <v>501</v>
      </c>
      <c r="W155" s="154">
        <v>5</v>
      </c>
      <c r="X155" s="154">
        <v>0</v>
      </c>
      <c r="Y155" s="154">
        <v>3</v>
      </c>
      <c r="Z155" s="154">
        <v>1</v>
      </c>
      <c r="AA155" s="154" t="s">
        <v>877</v>
      </c>
      <c r="AD155" s="154">
        <v>1</v>
      </c>
      <c r="AE155" s="154">
        <v>0</v>
      </c>
    </row>
    <row r="156" spans="1:31" s="154" customFormat="1" ht="12" hidden="1">
      <c r="A156" s="154">
        <v>2012</v>
      </c>
      <c r="B156" s="157" t="s">
        <v>730</v>
      </c>
      <c r="C156" s="157" t="s">
        <v>731</v>
      </c>
      <c r="D156" s="154" t="s">
        <v>618</v>
      </c>
      <c r="E156" s="154" t="s">
        <v>619</v>
      </c>
      <c r="F156" s="154" t="s">
        <v>732</v>
      </c>
      <c r="G156" s="154" t="s">
        <v>645</v>
      </c>
      <c r="H156" s="154" t="s">
        <v>646</v>
      </c>
      <c r="I156" s="157" t="s">
        <v>23</v>
      </c>
      <c r="J156" s="154" t="s">
        <v>652</v>
      </c>
      <c r="K156" s="154" t="s">
        <v>101</v>
      </c>
      <c r="L156" s="154" t="s">
        <v>681</v>
      </c>
      <c r="M156" s="154" t="s">
        <v>623</v>
      </c>
      <c r="N156" s="154" t="s">
        <v>654</v>
      </c>
      <c r="O156" s="154" t="s">
        <v>690</v>
      </c>
      <c r="P156" s="156">
        <v>0</v>
      </c>
      <c r="Q156" s="156">
        <v>67310</v>
      </c>
      <c r="R156" s="156">
        <v>67310</v>
      </c>
      <c r="S156" s="154">
        <v>39551</v>
      </c>
      <c r="T156" s="154" t="s">
        <v>733</v>
      </c>
      <c r="U156" s="154">
        <v>3</v>
      </c>
      <c r="V156" s="154">
        <v>501</v>
      </c>
      <c r="W156" s="154">
        <v>5</v>
      </c>
      <c r="X156" s="154">
        <v>0</v>
      </c>
      <c r="Y156" s="154">
        <v>1</v>
      </c>
      <c r="Z156" s="154">
        <v>0</v>
      </c>
      <c r="AA156" s="154" t="s">
        <v>734</v>
      </c>
      <c r="AD156" s="154">
        <v>0</v>
      </c>
      <c r="AE156" s="154">
        <v>1</v>
      </c>
    </row>
    <row r="157" spans="1:31" s="154" customFormat="1" ht="12" hidden="1">
      <c r="A157" s="154">
        <v>2012</v>
      </c>
      <c r="B157" s="157" t="s">
        <v>878</v>
      </c>
      <c r="C157" s="157" t="s">
        <v>879</v>
      </c>
      <c r="D157" s="154" t="s">
        <v>618</v>
      </c>
      <c r="E157" s="154" t="s">
        <v>619</v>
      </c>
      <c r="F157" s="154" t="s">
        <v>880</v>
      </c>
      <c r="G157" s="154" t="s">
        <v>645</v>
      </c>
      <c r="H157" s="154" t="s">
        <v>646</v>
      </c>
      <c r="I157" s="157" t="s">
        <v>803</v>
      </c>
      <c r="J157" s="154" t="s">
        <v>881</v>
      </c>
      <c r="K157" s="154" t="s">
        <v>382</v>
      </c>
      <c r="L157" s="154">
        <v>0</v>
      </c>
      <c r="M157" s="154" t="s">
        <v>601</v>
      </c>
      <c r="N157" s="154" t="s">
        <v>760</v>
      </c>
      <c r="O157" s="154" t="s">
        <v>690</v>
      </c>
      <c r="P157" s="156">
        <v>0</v>
      </c>
      <c r="Q157" s="156">
        <v>50000</v>
      </c>
      <c r="R157" s="156">
        <v>0</v>
      </c>
      <c r="S157" s="154">
        <v>39554</v>
      </c>
      <c r="T157" s="154" t="s">
        <v>882</v>
      </c>
      <c r="U157" s="154">
        <v>3</v>
      </c>
      <c r="V157" s="154">
        <v>501</v>
      </c>
      <c r="W157" s="154">
        <v>5</v>
      </c>
      <c r="X157" s="154">
        <v>0</v>
      </c>
      <c r="Y157" s="154">
        <v>3</v>
      </c>
      <c r="Z157" s="154">
        <v>0</v>
      </c>
      <c r="AA157" s="154" t="s">
        <v>883</v>
      </c>
      <c r="AD157" s="154">
        <v>0</v>
      </c>
      <c r="AE157" s="154">
        <v>1</v>
      </c>
    </row>
    <row r="158" spans="1:31" s="154" customFormat="1" ht="12" hidden="1">
      <c r="A158" s="154">
        <v>2013</v>
      </c>
      <c r="B158" s="157" t="s">
        <v>884</v>
      </c>
      <c r="C158" s="157" t="s">
        <v>885</v>
      </c>
      <c r="D158" s="154" t="s">
        <v>618</v>
      </c>
      <c r="E158" s="154" t="s">
        <v>619</v>
      </c>
      <c r="F158" s="154" t="s">
        <v>886</v>
      </c>
      <c r="G158" s="154" t="s">
        <v>645</v>
      </c>
      <c r="H158" s="154" t="s">
        <v>646</v>
      </c>
      <c r="I158" s="157" t="s">
        <v>31</v>
      </c>
      <c r="J158" s="154" t="s">
        <v>599</v>
      </c>
      <c r="K158" s="154" t="s">
        <v>95</v>
      </c>
      <c r="L158" s="154">
        <v>0</v>
      </c>
      <c r="M158" s="154" t="s">
        <v>601</v>
      </c>
      <c r="N158" s="154" t="s">
        <v>602</v>
      </c>
      <c r="O158" s="154" t="s">
        <v>690</v>
      </c>
      <c r="P158" s="156">
        <v>50000</v>
      </c>
      <c r="Q158" s="156">
        <v>50000</v>
      </c>
      <c r="R158" s="156">
        <v>0</v>
      </c>
      <c r="S158" s="154">
        <v>40158</v>
      </c>
      <c r="T158" s="154" t="s">
        <v>887</v>
      </c>
      <c r="U158" s="154">
        <v>3</v>
      </c>
      <c r="V158" s="154">
        <v>508</v>
      </c>
      <c r="W158" s="154">
        <v>5</v>
      </c>
      <c r="X158" s="154">
        <v>0</v>
      </c>
      <c r="Y158" s="154">
        <v>3</v>
      </c>
      <c r="Z158" s="154">
        <v>0</v>
      </c>
      <c r="AA158" s="154" t="s">
        <v>888</v>
      </c>
      <c r="AD158" s="154">
        <v>0</v>
      </c>
      <c r="AE158" s="154">
        <v>0</v>
      </c>
    </row>
    <row r="159" spans="1:31" s="154" customFormat="1" ht="12" hidden="1">
      <c r="A159" s="154">
        <v>2013</v>
      </c>
      <c r="B159" s="157" t="s">
        <v>884</v>
      </c>
      <c r="C159" s="157" t="s">
        <v>885</v>
      </c>
      <c r="D159" s="154" t="s">
        <v>618</v>
      </c>
      <c r="E159" s="154" t="s">
        <v>619</v>
      </c>
      <c r="F159" s="154" t="s">
        <v>886</v>
      </c>
      <c r="G159" s="154" t="s">
        <v>645</v>
      </c>
      <c r="H159" s="154" t="s">
        <v>646</v>
      </c>
      <c r="I159" s="157" t="s">
        <v>31</v>
      </c>
      <c r="J159" s="154" t="s">
        <v>599</v>
      </c>
      <c r="K159" s="154" t="s">
        <v>95</v>
      </c>
      <c r="L159" s="154">
        <v>0</v>
      </c>
      <c r="M159" s="154" t="s">
        <v>663</v>
      </c>
      <c r="N159" s="154" t="s">
        <v>684</v>
      </c>
      <c r="O159" s="154" t="s">
        <v>690</v>
      </c>
      <c r="P159" s="156">
        <v>50000</v>
      </c>
      <c r="Q159" s="156">
        <v>0</v>
      </c>
      <c r="R159" s="156">
        <v>0</v>
      </c>
      <c r="S159" s="154">
        <v>40159</v>
      </c>
      <c r="T159" s="154" t="s">
        <v>887</v>
      </c>
      <c r="U159" s="154">
        <v>3</v>
      </c>
      <c r="V159" s="154">
        <v>508</v>
      </c>
      <c r="W159" s="154">
        <v>5</v>
      </c>
      <c r="X159" s="154">
        <v>0</v>
      </c>
      <c r="Y159" s="154">
        <v>3</v>
      </c>
      <c r="Z159" s="154">
        <v>0</v>
      </c>
      <c r="AA159" s="154" t="s">
        <v>888</v>
      </c>
      <c r="AD159" s="154">
        <v>0</v>
      </c>
      <c r="AE159" s="154">
        <v>0</v>
      </c>
    </row>
    <row r="160" spans="1:31" s="154" customFormat="1" ht="12" hidden="1">
      <c r="A160" s="154">
        <v>2013</v>
      </c>
      <c r="B160" s="157" t="s">
        <v>740</v>
      </c>
      <c r="C160" s="157" t="s">
        <v>741</v>
      </c>
      <c r="D160" s="154" t="s">
        <v>618</v>
      </c>
      <c r="E160" s="154" t="s">
        <v>619</v>
      </c>
      <c r="F160" s="154" t="s">
        <v>687</v>
      </c>
      <c r="G160" s="154" t="s">
        <v>645</v>
      </c>
      <c r="H160" s="154" t="s">
        <v>646</v>
      </c>
      <c r="I160" s="157" t="s">
        <v>23</v>
      </c>
      <c r="J160" s="154" t="s">
        <v>688</v>
      </c>
      <c r="K160" s="154" t="s">
        <v>172</v>
      </c>
      <c r="L160" s="154">
        <v>0</v>
      </c>
      <c r="M160" s="154" t="s">
        <v>663</v>
      </c>
      <c r="N160" s="154" t="s">
        <v>684</v>
      </c>
      <c r="O160" s="154" t="s">
        <v>690</v>
      </c>
      <c r="P160" s="156">
        <v>116343</v>
      </c>
      <c r="Q160" s="156">
        <v>0</v>
      </c>
      <c r="R160" s="156">
        <v>0</v>
      </c>
      <c r="S160" s="154">
        <v>41030</v>
      </c>
      <c r="T160" s="154" t="s">
        <v>691</v>
      </c>
      <c r="U160" s="154">
        <v>3</v>
      </c>
      <c r="V160" s="154">
        <v>501</v>
      </c>
      <c r="W160" s="154">
        <v>5</v>
      </c>
      <c r="X160" s="154">
        <v>0</v>
      </c>
      <c r="Y160" s="154">
        <v>3</v>
      </c>
      <c r="Z160" s="154">
        <v>0</v>
      </c>
      <c r="AA160" s="154" t="s">
        <v>742</v>
      </c>
      <c r="AD160" s="154">
        <v>0</v>
      </c>
      <c r="AE160" s="154">
        <v>1</v>
      </c>
    </row>
    <row r="161" spans="1:31" s="154" customFormat="1" ht="12" hidden="1">
      <c r="A161" s="154">
        <v>2013</v>
      </c>
      <c r="B161" s="157" t="s">
        <v>889</v>
      </c>
      <c r="C161" s="157" t="s">
        <v>890</v>
      </c>
      <c r="D161" s="154" t="s">
        <v>618</v>
      </c>
      <c r="E161" s="154" t="s">
        <v>737</v>
      </c>
      <c r="F161" s="154" t="s">
        <v>891</v>
      </c>
      <c r="G161" s="154" t="s">
        <v>645</v>
      </c>
      <c r="H161" s="154" t="s">
        <v>646</v>
      </c>
      <c r="I161" s="157" t="s">
        <v>27</v>
      </c>
      <c r="J161" s="154" t="s">
        <v>892</v>
      </c>
      <c r="K161" s="154" t="s">
        <v>29</v>
      </c>
      <c r="L161" s="154" t="s">
        <v>681</v>
      </c>
      <c r="M161" s="154" t="s">
        <v>663</v>
      </c>
      <c r="N161" s="154" t="s">
        <v>684</v>
      </c>
      <c r="O161" s="154" t="s">
        <v>603</v>
      </c>
      <c r="P161" s="156">
        <v>0</v>
      </c>
      <c r="Q161" s="156">
        <v>610000</v>
      </c>
      <c r="R161" s="156">
        <v>331546</v>
      </c>
      <c r="S161" s="154">
        <v>41031</v>
      </c>
      <c r="T161" s="154" t="s">
        <v>893</v>
      </c>
      <c r="U161" s="154">
        <v>3</v>
      </c>
      <c r="V161" s="154">
        <v>501</v>
      </c>
      <c r="W161" s="154">
        <v>5</v>
      </c>
      <c r="X161" s="154">
        <v>0</v>
      </c>
      <c r="Y161" s="154">
        <v>3</v>
      </c>
      <c r="Z161" s="154">
        <v>0</v>
      </c>
      <c r="AA161" s="154" t="s">
        <v>894</v>
      </c>
      <c r="AD161" s="154">
        <v>1</v>
      </c>
      <c r="AE161" s="154">
        <v>1</v>
      </c>
    </row>
    <row r="162" spans="1:31" s="154" customFormat="1" ht="12" hidden="1">
      <c r="A162" s="154">
        <v>2013</v>
      </c>
      <c r="B162" s="157" t="s">
        <v>889</v>
      </c>
      <c r="C162" s="157" t="s">
        <v>890</v>
      </c>
      <c r="D162" s="154" t="s">
        <v>618</v>
      </c>
      <c r="E162" s="154" t="s">
        <v>737</v>
      </c>
      <c r="F162" s="154" t="s">
        <v>891</v>
      </c>
      <c r="G162" s="154" t="s">
        <v>645</v>
      </c>
      <c r="H162" s="154" t="s">
        <v>646</v>
      </c>
      <c r="I162" s="157" t="s">
        <v>27</v>
      </c>
      <c r="J162" s="154" t="s">
        <v>892</v>
      </c>
      <c r="K162" s="154" t="s">
        <v>29</v>
      </c>
      <c r="L162" s="154" t="s">
        <v>681</v>
      </c>
      <c r="M162" s="154" t="s">
        <v>623</v>
      </c>
      <c r="N162" s="154" t="s">
        <v>689</v>
      </c>
      <c r="O162" s="154" t="s">
        <v>603</v>
      </c>
      <c r="P162" s="156">
        <v>0</v>
      </c>
      <c r="Q162" s="156">
        <v>619963</v>
      </c>
      <c r="R162" s="156">
        <v>371600</v>
      </c>
      <c r="S162" s="154">
        <v>41032</v>
      </c>
      <c r="T162" s="154" t="s">
        <v>893</v>
      </c>
      <c r="U162" s="154">
        <v>3</v>
      </c>
      <c r="V162" s="154">
        <v>501</v>
      </c>
      <c r="W162" s="154">
        <v>5</v>
      </c>
      <c r="X162" s="154">
        <v>0</v>
      </c>
      <c r="Y162" s="154">
        <v>1</v>
      </c>
      <c r="Z162" s="154">
        <v>0</v>
      </c>
      <c r="AA162" s="154" t="s">
        <v>894</v>
      </c>
      <c r="AD162" s="154">
        <v>0</v>
      </c>
      <c r="AE162" s="154">
        <v>1</v>
      </c>
    </row>
    <row r="163" spans="1:31" s="154" customFormat="1" ht="12" hidden="1">
      <c r="A163" s="154">
        <v>2013</v>
      </c>
      <c r="B163" s="157" t="s">
        <v>834</v>
      </c>
      <c r="C163" s="157" t="s">
        <v>835</v>
      </c>
      <c r="D163" s="154" t="s">
        <v>618</v>
      </c>
      <c r="E163" s="154" t="s">
        <v>619</v>
      </c>
      <c r="F163" s="154" t="s">
        <v>836</v>
      </c>
      <c r="G163" s="154" t="s">
        <v>645</v>
      </c>
      <c r="H163" s="154" t="s">
        <v>646</v>
      </c>
      <c r="I163" s="157" t="s">
        <v>31</v>
      </c>
      <c r="J163" s="154" t="s">
        <v>837</v>
      </c>
      <c r="K163" s="154" t="s">
        <v>838</v>
      </c>
      <c r="L163" s="154" t="s">
        <v>681</v>
      </c>
      <c r="M163" s="154" t="s">
        <v>601</v>
      </c>
      <c r="N163" s="154" t="s">
        <v>760</v>
      </c>
      <c r="O163" s="154" t="s">
        <v>603</v>
      </c>
      <c r="P163" s="156">
        <v>0</v>
      </c>
      <c r="Q163" s="156">
        <v>20000</v>
      </c>
      <c r="R163" s="156">
        <v>20000</v>
      </c>
      <c r="S163" s="154">
        <v>42447</v>
      </c>
      <c r="T163" s="154" t="s">
        <v>839</v>
      </c>
      <c r="U163" s="154">
        <v>3</v>
      </c>
      <c r="V163" s="154">
        <v>505</v>
      </c>
      <c r="W163" s="154">
        <v>5</v>
      </c>
      <c r="X163" s="154">
        <v>0</v>
      </c>
      <c r="Y163" s="154">
        <v>3</v>
      </c>
      <c r="Z163" s="154">
        <v>0</v>
      </c>
      <c r="AA163" s="154" t="s">
        <v>840</v>
      </c>
      <c r="AD163" s="154">
        <v>0</v>
      </c>
      <c r="AE163" s="154">
        <v>0</v>
      </c>
    </row>
    <row r="164" spans="1:31" s="154" customFormat="1" ht="12" hidden="1">
      <c r="A164" s="154">
        <v>2013</v>
      </c>
      <c r="B164" s="157" t="s">
        <v>834</v>
      </c>
      <c r="C164" s="157" t="s">
        <v>835</v>
      </c>
      <c r="D164" s="154" t="s">
        <v>618</v>
      </c>
      <c r="E164" s="154" t="s">
        <v>619</v>
      </c>
      <c r="F164" s="154" t="s">
        <v>836</v>
      </c>
      <c r="G164" s="154" t="s">
        <v>645</v>
      </c>
      <c r="H164" s="154" t="s">
        <v>646</v>
      </c>
      <c r="I164" s="157" t="s">
        <v>31</v>
      </c>
      <c r="J164" s="154" t="s">
        <v>837</v>
      </c>
      <c r="K164" s="154" t="s">
        <v>838</v>
      </c>
      <c r="L164" s="154" t="s">
        <v>681</v>
      </c>
      <c r="M164" s="154" t="s">
        <v>623</v>
      </c>
      <c r="N164" s="154" t="s">
        <v>796</v>
      </c>
      <c r="O164" s="154" t="s">
        <v>603</v>
      </c>
      <c r="P164" s="156">
        <v>0</v>
      </c>
      <c r="Q164" s="156">
        <v>20000</v>
      </c>
      <c r="R164" s="156">
        <v>20000</v>
      </c>
      <c r="S164" s="154">
        <v>42448</v>
      </c>
      <c r="T164" s="154" t="s">
        <v>839</v>
      </c>
      <c r="U164" s="154">
        <v>3</v>
      </c>
      <c r="V164" s="154">
        <v>505</v>
      </c>
      <c r="W164" s="154">
        <v>5</v>
      </c>
      <c r="X164" s="154">
        <v>0</v>
      </c>
      <c r="Y164" s="154">
        <v>1</v>
      </c>
      <c r="Z164" s="154">
        <v>0</v>
      </c>
      <c r="AA164" s="154" t="s">
        <v>840</v>
      </c>
      <c r="AD164" s="154">
        <v>0</v>
      </c>
      <c r="AE164" s="154">
        <v>0</v>
      </c>
    </row>
    <row r="165" spans="1:31" s="154" customFormat="1" ht="12" hidden="1">
      <c r="A165" s="154">
        <v>2013</v>
      </c>
      <c r="B165" s="157" t="s">
        <v>895</v>
      </c>
      <c r="C165" s="157" t="s">
        <v>896</v>
      </c>
      <c r="D165" s="154" t="s">
        <v>618</v>
      </c>
      <c r="E165" s="154" t="s">
        <v>619</v>
      </c>
      <c r="F165" s="154" t="s">
        <v>897</v>
      </c>
      <c r="G165" s="154" t="s">
        <v>645</v>
      </c>
      <c r="H165" s="154" t="s">
        <v>646</v>
      </c>
      <c r="I165" s="157" t="s">
        <v>35</v>
      </c>
      <c r="J165" s="154" t="s">
        <v>898</v>
      </c>
      <c r="K165" s="154" t="s">
        <v>899</v>
      </c>
      <c r="L165" s="154">
        <v>0</v>
      </c>
      <c r="M165" s="154" t="s">
        <v>601</v>
      </c>
      <c r="N165" s="154" t="s">
        <v>602</v>
      </c>
      <c r="O165" s="154" t="s">
        <v>603</v>
      </c>
      <c r="P165" s="156">
        <v>200000</v>
      </c>
      <c r="Q165" s="156">
        <v>195960</v>
      </c>
      <c r="R165" s="156">
        <v>0</v>
      </c>
      <c r="S165" s="154">
        <v>42894</v>
      </c>
      <c r="T165" s="154" t="s">
        <v>900</v>
      </c>
      <c r="U165" s="154">
        <v>3</v>
      </c>
      <c r="V165" s="154">
        <v>501</v>
      </c>
      <c r="W165" s="154">
        <v>5</v>
      </c>
      <c r="X165" s="154">
        <v>0</v>
      </c>
      <c r="Y165" s="154">
        <v>3</v>
      </c>
      <c r="Z165" s="154">
        <v>0</v>
      </c>
      <c r="AA165" s="154" t="s">
        <v>901</v>
      </c>
      <c r="AD165" s="154">
        <v>0</v>
      </c>
      <c r="AE165" s="154">
        <v>1</v>
      </c>
    </row>
    <row r="166" spans="1:31" s="154" customFormat="1" ht="12" hidden="1">
      <c r="A166" s="154">
        <v>2013</v>
      </c>
      <c r="B166" s="157" t="s">
        <v>902</v>
      </c>
      <c r="C166" s="157" t="s">
        <v>903</v>
      </c>
      <c r="D166" s="154" t="s">
        <v>618</v>
      </c>
      <c r="E166" s="154" t="s">
        <v>619</v>
      </c>
      <c r="F166" s="154" t="s">
        <v>904</v>
      </c>
      <c r="G166" s="154" t="s">
        <v>645</v>
      </c>
      <c r="H166" s="154" t="s">
        <v>646</v>
      </c>
      <c r="I166" s="157" t="s">
        <v>31</v>
      </c>
      <c r="J166" s="154" t="s">
        <v>905</v>
      </c>
      <c r="K166" s="154" t="s">
        <v>125</v>
      </c>
      <c r="L166" s="154">
        <v>0</v>
      </c>
      <c r="M166" s="154" t="s">
        <v>663</v>
      </c>
      <c r="N166" s="154" t="s">
        <v>684</v>
      </c>
      <c r="O166" s="154" t="s">
        <v>603</v>
      </c>
      <c r="P166" s="156">
        <v>0</v>
      </c>
      <c r="Q166" s="156">
        <v>100000</v>
      </c>
      <c r="R166" s="156">
        <v>0</v>
      </c>
      <c r="S166" s="154">
        <v>42895</v>
      </c>
      <c r="T166" s="154" t="s">
        <v>906</v>
      </c>
      <c r="U166" s="154">
        <v>3</v>
      </c>
      <c r="V166" s="154">
        <v>501</v>
      </c>
      <c r="W166" s="154">
        <v>5</v>
      </c>
      <c r="X166" s="154">
        <v>0</v>
      </c>
      <c r="Y166" s="154">
        <v>3</v>
      </c>
      <c r="Z166" s="154">
        <v>0</v>
      </c>
      <c r="AA166" s="154" t="s">
        <v>907</v>
      </c>
      <c r="AD166" s="154">
        <v>0</v>
      </c>
      <c r="AE166" s="154">
        <v>0</v>
      </c>
    </row>
    <row r="167" spans="1:31" s="154" customFormat="1" ht="12" hidden="1">
      <c r="A167" s="154">
        <v>2013</v>
      </c>
      <c r="B167" s="157" t="s">
        <v>908</v>
      </c>
      <c r="C167" s="157" t="s">
        <v>909</v>
      </c>
      <c r="D167" s="154" t="s">
        <v>618</v>
      </c>
      <c r="E167" s="154" t="s">
        <v>619</v>
      </c>
      <c r="F167" s="154" t="s">
        <v>910</v>
      </c>
      <c r="G167" s="154" t="s">
        <v>645</v>
      </c>
      <c r="H167" s="154" t="s">
        <v>646</v>
      </c>
      <c r="I167" s="157" t="s">
        <v>803</v>
      </c>
      <c r="J167" s="154" t="s">
        <v>911</v>
      </c>
      <c r="K167" s="154" t="s">
        <v>912</v>
      </c>
      <c r="L167" s="154" t="s">
        <v>681</v>
      </c>
      <c r="M167" s="154" t="s">
        <v>601</v>
      </c>
      <c r="N167" s="154" t="s">
        <v>760</v>
      </c>
      <c r="O167" s="154" t="s">
        <v>603</v>
      </c>
      <c r="P167" s="156">
        <v>0</v>
      </c>
      <c r="Q167" s="156">
        <v>1400000</v>
      </c>
      <c r="R167" s="156">
        <v>1400000</v>
      </c>
      <c r="S167" s="154">
        <v>42896</v>
      </c>
      <c r="T167" s="154" t="s">
        <v>913</v>
      </c>
      <c r="U167" s="154">
        <v>3</v>
      </c>
      <c r="V167" s="154">
        <v>501</v>
      </c>
      <c r="W167" s="154">
        <v>5</v>
      </c>
      <c r="X167" s="154">
        <v>0</v>
      </c>
      <c r="Y167" s="154">
        <v>3</v>
      </c>
      <c r="Z167" s="154">
        <v>0</v>
      </c>
      <c r="AA167" s="154" t="s">
        <v>914</v>
      </c>
      <c r="AD167" s="154">
        <v>1</v>
      </c>
      <c r="AE167" s="154">
        <v>1</v>
      </c>
    </row>
    <row r="168" spans="1:31" s="154" customFormat="1" ht="12" hidden="1">
      <c r="A168" s="154">
        <v>2013</v>
      </c>
      <c r="B168" s="157" t="s">
        <v>915</v>
      </c>
      <c r="C168" s="157" t="s">
        <v>916</v>
      </c>
      <c r="D168" s="154" t="s">
        <v>618</v>
      </c>
      <c r="E168" s="154" t="s">
        <v>619</v>
      </c>
      <c r="F168" s="154" t="s">
        <v>695</v>
      </c>
      <c r="G168" s="154" t="s">
        <v>645</v>
      </c>
      <c r="H168" s="154" t="s">
        <v>646</v>
      </c>
      <c r="I168" s="157" t="s">
        <v>23</v>
      </c>
      <c r="J168" s="154" t="s">
        <v>696</v>
      </c>
      <c r="K168" s="154" t="s">
        <v>190</v>
      </c>
      <c r="L168" s="154" t="s">
        <v>672</v>
      </c>
      <c r="M168" s="154" t="s">
        <v>601</v>
      </c>
      <c r="N168" s="154" t="s">
        <v>602</v>
      </c>
      <c r="O168" s="154" t="s">
        <v>603</v>
      </c>
      <c r="P168" s="156">
        <v>100000</v>
      </c>
      <c r="Q168" s="156">
        <v>150000</v>
      </c>
      <c r="R168" s="156">
        <v>9000</v>
      </c>
      <c r="S168" s="154">
        <v>42900</v>
      </c>
      <c r="T168" s="154" t="s">
        <v>697</v>
      </c>
      <c r="U168" s="154">
        <v>3</v>
      </c>
      <c r="V168" s="154">
        <v>501</v>
      </c>
      <c r="W168" s="154">
        <v>5</v>
      </c>
      <c r="X168" s="154">
        <v>0</v>
      </c>
      <c r="Y168" s="154">
        <v>3</v>
      </c>
      <c r="Z168" s="154">
        <v>0</v>
      </c>
      <c r="AA168" s="154" t="s">
        <v>917</v>
      </c>
      <c r="AD168" s="154">
        <v>1</v>
      </c>
      <c r="AE168" s="154">
        <v>1</v>
      </c>
    </row>
    <row r="169" spans="1:31" s="154" customFormat="1" ht="12" hidden="1">
      <c r="A169" s="154">
        <v>2013</v>
      </c>
      <c r="B169" s="157" t="s">
        <v>918</v>
      </c>
      <c r="C169" s="157" t="s">
        <v>919</v>
      </c>
      <c r="D169" s="154" t="s">
        <v>618</v>
      </c>
      <c r="E169" s="154" t="s">
        <v>619</v>
      </c>
      <c r="F169" s="154" t="s">
        <v>920</v>
      </c>
      <c r="G169" s="154" t="s">
        <v>645</v>
      </c>
      <c r="H169" s="154" t="s">
        <v>646</v>
      </c>
      <c r="I169" s="157" t="s">
        <v>20</v>
      </c>
      <c r="J169" s="154" t="s">
        <v>921</v>
      </c>
      <c r="K169" s="154" t="s">
        <v>922</v>
      </c>
      <c r="L169" s="154">
        <v>0</v>
      </c>
      <c r="M169" s="154" t="s">
        <v>601</v>
      </c>
      <c r="N169" s="154" t="s">
        <v>602</v>
      </c>
      <c r="O169" s="154" t="s">
        <v>603</v>
      </c>
      <c r="P169" s="156">
        <v>0</v>
      </c>
      <c r="Q169" s="156">
        <v>11555</v>
      </c>
      <c r="R169" s="156">
        <v>0</v>
      </c>
      <c r="S169" s="154">
        <v>42971</v>
      </c>
      <c r="T169" s="154" t="s">
        <v>923</v>
      </c>
      <c r="U169" s="154">
        <v>3</v>
      </c>
      <c r="V169" s="154">
        <v>502</v>
      </c>
      <c r="W169" s="154">
        <v>5</v>
      </c>
      <c r="X169" s="154">
        <v>0</v>
      </c>
      <c r="Y169" s="154">
        <v>3</v>
      </c>
      <c r="Z169" s="154">
        <v>1</v>
      </c>
      <c r="AA169" s="154" t="s">
        <v>924</v>
      </c>
      <c r="AD169" s="154">
        <v>0</v>
      </c>
      <c r="AE169" s="154">
        <v>0</v>
      </c>
    </row>
    <row r="170" spans="1:31" s="154" customFormat="1" ht="12" hidden="1">
      <c r="A170" s="154">
        <v>2013</v>
      </c>
      <c r="B170" s="157" t="s">
        <v>770</v>
      </c>
      <c r="C170" s="157" t="s">
        <v>771</v>
      </c>
      <c r="D170" s="154" t="s">
        <v>618</v>
      </c>
      <c r="E170" s="154" t="s">
        <v>619</v>
      </c>
      <c r="F170" s="154" t="s">
        <v>772</v>
      </c>
      <c r="G170" s="154" t="s">
        <v>645</v>
      </c>
      <c r="H170" s="154" t="s">
        <v>646</v>
      </c>
      <c r="I170" s="157" t="s">
        <v>17</v>
      </c>
      <c r="J170" s="154" t="s">
        <v>773</v>
      </c>
      <c r="K170" s="154" t="s">
        <v>117</v>
      </c>
      <c r="L170" s="154">
        <v>0</v>
      </c>
      <c r="M170" s="154" t="s">
        <v>776</v>
      </c>
      <c r="N170" s="154" t="s">
        <v>664</v>
      </c>
      <c r="O170" s="154" t="s">
        <v>603</v>
      </c>
      <c r="P170" s="156">
        <v>200000</v>
      </c>
      <c r="Q170" s="156">
        <v>200000</v>
      </c>
      <c r="R170" s="156">
        <v>0</v>
      </c>
      <c r="S170" s="154">
        <v>47812</v>
      </c>
      <c r="T170" s="154" t="s">
        <v>774</v>
      </c>
      <c r="U170" s="154">
        <v>3</v>
      </c>
      <c r="V170" s="154">
        <v>501</v>
      </c>
      <c r="W170" s="154">
        <v>5</v>
      </c>
      <c r="X170" s="154">
        <v>0</v>
      </c>
      <c r="Y170" s="154">
        <v>3</v>
      </c>
      <c r="Z170" s="154">
        <v>0</v>
      </c>
      <c r="AA170" s="154" t="s">
        <v>775</v>
      </c>
      <c r="AD170" s="154">
        <v>0</v>
      </c>
      <c r="AE170" s="154">
        <v>1</v>
      </c>
    </row>
    <row r="171" spans="1:31" s="154" customFormat="1" ht="12" hidden="1">
      <c r="A171" s="154">
        <v>2013</v>
      </c>
      <c r="B171" s="157" t="s">
        <v>925</v>
      </c>
      <c r="C171" s="157" t="s">
        <v>926</v>
      </c>
      <c r="D171" s="154" t="s">
        <v>618</v>
      </c>
      <c r="E171" s="154" t="s">
        <v>619</v>
      </c>
      <c r="F171" s="154" t="s">
        <v>927</v>
      </c>
      <c r="G171" s="154" t="s">
        <v>645</v>
      </c>
      <c r="H171" s="154" t="s">
        <v>646</v>
      </c>
      <c r="I171" s="157" t="s">
        <v>17</v>
      </c>
      <c r="J171" s="154" t="s">
        <v>928</v>
      </c>
      <c r="K171" s="154" t="s">
        <v>103</v>
      </c>
      <c r="L171" s="154" t="s">
        <v>681</v>
      </c>
      <c r="M171" s="154" t="s">
        <v>601</v>
      </c>
      <c r="N171" s="154" t="s">
        <v>602</v>
      </c>
      <c r="O171" s="154" t="s">
        <v>690</v>
      </c>
      <c r="P171" s="156">
        <v>0</v>
      </c>
      <c r="Q171" s="156">
        <v>210000</v>
      </c>
      <c r="R171" s="156">
        <v>210000</v>
      </c>
      <c r="S171" s="154">
        <v>47878</v>
      </c>
      <c r="T171" s="154" t="s">
        <v>929</v>
      </c>
      <c r="U171" s="154">
        <v>3</v>
      </c>
      <c r="V171" s="154">
        <v>508</v>
      </c>
      <c r="W171" s="154">
        <v>5</v>
      </c>
      <c r="X171" s="154">
        <v>0</v>
      </c>
      <c r="Y171" s="154">
        <v>3</v>
      </c>
      <c r="Z171" s="154">
        <v>0</v>
      </c>
      <c r="AA171" s="154" t="s">
        <v>930</v>
      </c>
      <c r="AD171" s="154">
        <v>0</v>
      </c>
      <c r="AE171" s="154">
        <v>0</v>
      </c>
    </row>
    <row r="172" spans="1:31" s="154" customFormat="1" ht="12" hidden="1">
      <c r="A172" s="154">
        <v>2013</v>
      </c>
      <c r="B172" s="157" t="s">
        <v>931</v>
      </c>
      <c r="C172" s="157" t="s">
        <v>932</v>
      </c>
      <c r="D172" s="154" t="s">
        <v>618</v>
      </c>
      <c r="E172" s="154" t="s">
        <v>737</v>
      </c>
      <c r="F172" s="154" t="s">
        <v>933</v>
      </c>
      <c r="G172" s="154" t="s">
        <v>645</v>
      </c>
      <c r="H172" s="154" t="s">
        <v>646</v>
      </c>
      <c r="I172" s="157" t="s">
        <v>38</v>
      </c>
      <c r="J172" s="154" t="s">
        <v>662</v>
      </c>
      <c r="K172" s="154" t="s">
        <v>39</v>
      </c>
      <c r="L172" s="154" t="s">
        <v>681</v>
      </c>
      <c r="M172" s="154" t="s">
        <v>663</v>
      </c>
      <c r="N172" s="154" t="s">
        <v>664</v>
      </c>
      <c r="O172" s="154" t="s">
        <v>603</v>
      </c>
      <c r="P172" s="156">
        <v>992400</v>
      </c>
      <c r="Q172" s="156">
        <v>992400</v>
      </c>
      <c r="R172" s="156">
        <v>728243</v>
      </c>
      <c r="S172" s="154">
        <v>47958</v>
      </c>
      <c r="T172" s="154" t="s">
        <v>934</v>
      </c>
      <c r="U172" s="154">
        <v>3</v>
      </c>
      <c r="V172" s="154">
        <v>501</v>
      </c>
      <c r="W172" s="154">
        <v>5</v>
      </c>
      <c r="X172" s="154">
        <v>0</v>
      </c>
      <c r="Y172" s="154">
        <v>3</v>
      </c>
      <c r="Z172" s="154">
        <v>1</v>
      </c>
      <c r="AA172" s="154" t="s">
        <v>935</v>
      </c>
      <c r="AD172" s="154">
        <v>1</v>
      </c>
      <c r="AE172" s="154">
        <v>0</v>
      </c>
    </row>
    <row r="173" spans="1:31" s="154" customFormat="1" ht="12" hidden="1">
      <c r="A173" s="154">
        <v>2013</v>
      </c>
      <c r="B173" s="157" t="s">
        <v>936</v>
      </c>
      <c r="C173" s="157" t="s">
        <v>937</v>
      </c>
      <c r="D173" s="154" t="s">
        <v>618</v>
      </c>
      <c r="E173" s="154" t="s">
        <v>619</v>
      </c>
      <c r="F173" s="154" t="s">
        <v>938</v>
      </c>
      <c r="G173" s="154" t="s">
        <v>645</v>
      </c>
      <c r="H173" s="154" t="s">
        <v>646</v>
      </c>
      <c r="I173" s="157" t="s">
        <v>38</v>
      </c>
      <c r="J173" s="154" t="s">
        <v>939</v>
      </c>
      <c r="K173" s="154" t="s">
        <v>299</v>
      </c>
      <c r="L173" s="154" t="s">
        <v>672</v>
      </c>
      <c r="M173" s="154" t="s">
        <v>601</v>
      </c>
      <c r="N173" s="154" t="s">
        <v>760</v>
      </c>
      <c r="O173" s="154" t="s">
        <v>690</v>
      </c>
      <c r="P173" s="156">
        <v>20000</v>
      </c>
      <c r="Q173" s="156">
        <v>20000</v>
      </c>
      <c r="R173" s="156">
        <v>19000</v>
      </c>
      <c r="S173" s="154">
        <v>48073</v>
      </c>
      <c r="T173" s="154" t="s">
        <v>940</v>
      </c>
      <c r="U173" s="154">
        <v>3</v>
      </c>
      <c r="V173" s="154">
        <v>501</v>
      </c>
      <c r="W173" s="154">
        <v>5</v>
      </c>
      <c r="X173" s="154">
        <v>0</v>
      </c>
      <c r="Y173" s="154">
        <v>3</v>
      </c>
      <c r="Z173" s="154">
        <v>1</v>
      </c>
      <c r="AA173" s="154" t="s">
        <v>941</v>
      </c>
      <c r="AD173" s="154">
        <v>0</v>
      </c>
      <c r="AE173" s="154">
        <v>0</v>
      </c>
    </row>
    <row r="174" spans="1:31" s="154" customFormat="1" ht="12" hidden="1">
      <c r="A174" s="154">
        <v>2013</v>
      </c>
      <c r="B174" s="157" t="s">
        <v>793</v>
      </c>
      <c r="C174" s="157" t="s">
        <v>794</v>
      </c>
      <c r="D174" s="154" t="s">
        <v>618</v>
      </c>
      <c r="E174" s="154" t="s">
        <v>619</v>
      </c>
      <c r="F174" s="154" t="s">
        <v>795</v>
      </c>
      <c r="G174" s="154" t="s">
        <v>645</v>
      </c>
      <c r="H174" s="154" t="s">
        <v>646</v>
      </c>
      <c r="I174" s="157" t="s">
        <v>31</v>
      </c>
      <c r="J174" s="154" t="s">
        <v>599</v>
      </c>
      <c r="K174" s="154" t="s">
        <v>168</v>
      </c>
      <c r="L174" s="154">
        <v>0</v>
      </c>
      <c r="M174" s="154" t="s">
        <v>776</v>
      </c>
      <c r="N174" s="154" t="s">
        <v>664</v>
      </c>
      <c r="O174" s="154" t="s">
        <v>603</v>
      </c>
      <c r="P174" s="156">
        <v>100000</v>
      </c>
      <c r="Q174" s="156">
        <v>100000</v>
      </c>
      <c r="R174" s="156">
        <v>0</v>
      </c>
      <c r="S174" s="154">
        <v>48074</v>
      </c>
      <c r="T174" s="154" t="s">
        <v>604</v>
      </c>
      <c r="U174" s="154">
        <v>3</v>
      </c>
      <c r="V174" s="154">
        <v>501</v>
      </c>
      <c r="W174" s="154">
        <v>5</v>
      </c>
      <c r="X174" s="154">
        <v>0</v>
      </c>
      <c r="Y174" s="154">
        <v>3</v>
      </c>
      <c r="Z174" s="154">
        <v>0</v>
      </c>
      <c r="AA174" s="154" t="s">
        <v>797</v>
      </c>
      <c r="AD174" s="154">
        <v>0</v>
      </c>
      <c r="AE174" s="154">
        <v>0</v>
      </c>
    </row>
    <row r="175" spans="1:31" s="154" customFormat="1" ht="12" hidden="1">
      <c r="A175" s="154">
        <v>2013</v>
      </c>
      <c r="B175" s="157" t="s">
        <v>864</v>
      </c>
      <c r="C175" s="157" t="s">
        <v>865</v>
      </c>
      <c r="D175" s="154" t="s">
        <v>618</v>
      </c>
      <c r="E175" s="154" t="s">
        <v>619</v>
      </c>
      <c r="F175" s="154" t="s">
        <v>679</v>
      </c>
      <c r="G175" s="154" t="s">
        <v>645</v>
      </c>
      <c r="H175" s="154" t="s">
        <v>646</v>
      </c>
      <c r="I175" s="157" t="s">
        <v>17</v>
      </c>
      <c r="J175" s="154" t="s">
        <v>680</v>
      </c>
      <c r="K175" s="154" t="s">
        <v>37</v>
      </c>
      <c r="L175" s="154" t="s">
        <v>672</v>
      </c>
      <c r="M175" s="154" t="s">
        <v>663</v>
      </c>
      <c r="N175" s="154" t="s">
        <v>684</v>
      </c>
      <c r="O175" s="154" t="s">
        <v>603</v>
      </c>
      <c r="P175" s="156">
        <v>977200</v>
      </c>
      <c r="Q175" s="156">
        <v>977200</v>
      </c>
      <c r="R175" s="156">
        <v>0</v>
      </c>
      <c r="S175" s="154">
        <v>48109</v>
      </c>
      <c r="T175" s="154" t="s">
        <v>682</v>
      </c>
      <c r="U175" s="154">
        <v>3</v>
      </c>
      <c r="V175" s="154">
        <v>501</v>
      </c>
      <c r="W175" s="154">
        <v>5</v>
      </c>
      <c r="X175" s="154">
        <v>0</v>
      </c>
      <c r="Y175" s="154">
        <v>3</v>
      </c>
      <c r="Z175" s="154">
        <v>0</v>
      </c>
      <c r="AA175" s="154" t="s">
        <v>866</v>
      </c>
      <c r="AD175" s="154">
        <v>0</v>
      </c>
      <c r="AE175" s="154">
        <v>1</v>
      </c>
    </row>
    <row r="176" spans="1:31" s="154" customFormat="1" ht="12" hidden="1">
      <c r="A176" s="154">
        <v>2013</v>
      </c>
      <c r="B176" s="157" t="s">
        <v>864</v>
      </c>
      <c r="C176" s="157" t="s">
        <v>865</v>
      </c>
      <c r="D176" s="154" t="s">
        <v>618</v>
      </c>
      <c r="E176" s="154" t="s">
        <v>619</v>
      </c>
      <c r="F176" s="154" t="s">
        <v>679</v>
      </c>
      <c r="G176" s="154" t="s">
        <v>645</v>
      </c>
      <c r="H176" s="154" t="s">
        <v>646</v>
      </c>
      <c r="I176" s="157" t="s">
        <v>17</v>
      </c>
      <c r="J176" s="154" t="s">
        <v>680</v>
      </c>
      <c r="K176" s="154" t="s">
        <v>37</v>
      </c>
      <c r="L176" s="154" t="s">
        <v>672</v>
      </c>
      <c r="M176" s="154" t="s">
        <v>601</v>
      </c>
      <c r="N176" s="154" t="s">
        <v>602</v>
      </c>
      <c r="O176" s="154" t="s">
        <v>603</v>
      </c>
      <c r="P176" s="156">
        <v>418800</v>
      </c>
      <c r="Q176" s="156">
        <v>418800</v>
      </c>
      <c r="R176" s="156">
        <v>96720</v>
      </c>
      <c r="S176" s="154">
        <v>48110</v>
      </c>
      <c r="T176" s="154" t="s">
        <v>682</v>
      </c>
      <c r="U176" s="154">
        <v>3</v>
      </c>
      <c r="V176" s="154">
        <v>501</v>
      </c>
      <c r="W176" s="154">
        <v>5</v>
      </c>
      <c r="X176" s="154">
        <v>0</v>
      </c>
      <c r="Y176" s="154">
        <v>3</v>
      </c>
      <c r="Z176" s="154">
        <v>0</v>
      </c>
      <c r="AA176" s="154" t="s">
        <v>866</v>
      </c>
      <c r="AD176" s="154">
        <v>1</v>
      </c>
      <c r="AE176" s="154">
        <v>1</v>
      </c>
    </row>
    <row r="177" spans="1:31" s="154" customFormat="1" ht="12" hidden="1">
      <c r="A177" s="154">
        <v>2013</v>
      </c>
      <c r="B177" s="157" t="s">
        <v>867</v>
      </c>
      <c r="C177" s="157" t="s">
        <v>868</v>
      </c>
      <c r="D177" s="154" t="s">
        <v>618</v>
      </c>
      <c r="E177" s="154" t="s">
        <v>619</v>
      </c>
      <c r="F177" s="154" t="s">
        <v>858</v>
      </c>
      <c r="G177" s="154" t="s">
        <v>645</v>
      </c>
      <c r="H177" s="154" t="s">
        <v>646</v>
      </c>
      <c r="I177" s="157" t="s">
        <v>23</v>
      </c>
      <c r="J177" s="154" t="s">
        <v>859</v>
      </c>
      <c r="K177" s="154" t="s">
        <v>90</v>
      </c>
      <c r="L177" s="154">
        <v>0</v>
      </c>
      <c r="M177" s="154" t="s">
        <v>601</v>
      </c>
      <c r="N177" s="154" t="s">
        <v>602</v>
      </c>
      <c r="O177" s="154" t="s">
        <v>603</v>
      </c>
      <c r="P177" s="156">
        <v>0</v>
      </c>
      <c r="Q177" s="156">
        <v>59692</v>
      </c>
      <c r="R177" s="156">
        <v>0</v>
      </c>
      <c r="S177" s="154">
        <v>48117</v>
      </c>
      <c r="T177" s="154" t="s">
        <v>861</v>
      </c>
      <c r="U177" s="154">
        <v>3</v>
      </c>
      <c r="V177" s="154">
        <v>501</v>
      </c>
      <c r="W177" s="154">
        <v>5</v>
      </c>
      <c r="X177" s="154">
        <v>0</v>
      </c>
      <c r="Y177" s="154">
        <v>3</v>
      </c>
      <c r="Z177" s="154">
        <v>0</v>
      </c>
      <c r="AA177" s="154" t="s">
        <v>869</v>
      </c>
      <c r="AD177" s="154">
        <v>0</v>
      </c>
      <c r="AE177" s="154">
        <v>1</v>
      </c>
    </row>
    <row r="178" spans="1:31" s="154" customFormat="1" ht="12" hidden="1">
      <c r="A178" s="154">
        <v>2013</v>
      </c>
      <c r="B178" s="157" t="s">
        <v>707</v>
      </c>
      <c r="C178" s="157" t="s">
        <v>708</v>
      </c>
      <c r="D178" s="154" t="s">
        <v>659</v>
      </c>
      <c r="E178" s="154" t="s">
        <v>709</v>
      </c>
      <c r="F178" s="154" t="s">
        <v>710</v>
      </c>
      <c r="G178" s="154" t="s">
        <v>645</v>
      </c>
      <c r="H178" s="154" t="s">
        <v>646</v>
      </c>
      <c r="I178" s="157" t="s">
        <v>23</v>
      </c>
      <c r="J178" s="154" t="s">
        <v>696</v>
      </c>
      <c r="K178" s="154" t="s">
        <v>190</v>
      </c>
      <c r="L178" s="154" t="s">
        <v>672</v>
      </c>
      <c r="M178" s="154" t="s">
        <v>663</v>
      </c>
      <c r="N178" s="154" t="s">
        <v>807</v>
      </c>
      <c r="O178" s="154" t="s">
        <v>690</v>
      </c>
      <c r="P178" s="156">
        <v>0</v>
      </c>
      <c r="Q178" s="156">
        <v>65236</v>
      </c>
      <c r="R178" s="156">
        <v>0</v>
      </c>
      <c r="S178" s="154">
        <v>48129</v>
      </c>
      <c r="T178" s="154" t="s">
        <v>697</v>
      </c>
      <c r="U178" s="154">
        <v>2</v>
      </c>
      <c r="V178" s="154">
        <v>501</v>
      </c>
      <c r="W178" s="154">
        <v>5</v>
      </c>
      <c r="X178" s="154">
        <v>0</v>
      </c>
      <c r="Y178" s="154">
        <v>3</v>
      </c>
      <c r="Z178" s="154">
        <v>0</v>
      </c>
      <c r="AA178" s="154" t="s">
        <v>712</v>
      </c>
      <c r="AD178" s="154">
        <v>0</v>
      </c>
      <c r="AE178" s="154">
        <v>1</v>
      </c>
    </row>
    <row r="179" spans="1:31" s="154" customFormat="1" ht="12" hidden="1">
      <c r="A179" s="154">
        <v>2013</v>
      </c>
      <c r="B179" s="157" t="s">
        <v>707</v>
      </c>
      <c r="C179" s="157" t="s">
        <v>708</v>
      </c>
      <c r="D179" s="154" t="s">
        <v>659</v>
      </c>
      <c r="E179" s="154" t="s">
        <v>709</v>
      </c>
      <c r="F179" s="154" t="s">
        <v>710</v>
      </c>
      <c r="G179" s="154" t="s">
        <v>645</v>
      </c>
      <c r="H179" s="154" t="s">
        <v>646</v>
      </c>
      <c r="I179" s="157" t="s">
        <v>23</v>
      </c>
      <c r="J179" s="154" t="s">
        <v>696</v>
      </c>
      <c r="K179" s="154" t="s">
        <v>190</v>
      </c>
      <c r="L179" s="154" t="s">
        <v>672</v>
      </c>
      <c r="M179" s="154" t="s">
        <v>601</v>
      </c>
      <c r="N179" s="154" t="s">
        <v>602</v>
      </c>
      <c r="O179" s="154" t="s">
        <v>690</v>
      </c>
      <c r="P179" s="156">
        <v>0</v>
      </c>
      <c r="Q179" s="156">
        <v>448008</v>
      </c>
      <c r="R179" s="156">
        <v>174803</v>
      </c>
      <c r="S179" s="154">
        <v>48130</v>
      </c>
      <c r="T179" s="154" t="s">
        <v>697</v>
      </c>
      <c r="U179" s="154">
        <v>2</v>
      </c>
      <c r="V179" s="154">
        <v>501</v>
      </c>
      <c r="W179" s="154">
        <v>5</v>
      </c>
      <c r="X179" s="154">
        <v>0</v>
      </c>
      <c r="Y179" s="154">
        <v>3</v>
      </c>
      <c r="Z179" s="154">
        <v>0</v>
      </c>
      <c r="AA179" s="154" t="s">
        <v>712</v>
      </c>
      <c r="AD179" s="154">
        <v>0</v>
      </c>
      <c r="AE179" s="154">
        <v>1</v>
      </c>
    </row>
    <row r="180" spans="1:31" s="154" customFormat="1" ht="12" hidden="1">
      <c r="A180" s="154">
        <v>2013</v>
      </c>
      <c r="B180" s="157" t="s">
        <v>942</v>
      </c>
      <c r="C180" s="157" t="s">
        <v>943</v>
      </c>
      <c r="D180" s="154" t="s">
        <v>618</v>
      </c>
      <c r="E180" s="154" t="s">
        <v>619</v>
      </c>
      <c r="F180" s="154" t="s">
        <v>944</v>
      </c>
      <c r="G180" s="154" t="s">
        <v>645</v>
      </c>
      <c r="H180" s="154" t="s">
        <v>646</v>
      </c>
      <c r="I180" s="157" t="s">
        <v>17</v>
      </c>
      <c r="J180" s="154" t="s">
        <v>945</v>
      </c>
      <c r="K180" s="154" t="s">
        <v>248</v>
      </c>
      <c r="L180" s="154" t="s">
        <v>681</v>
      </c>
      <c r="M180" s="154" t="s">
        <v>601</v>
      </c>
      <c r="N180" s="154" t="s">
        <v>760</v>
      </c>
      <c r="O180" s="154" t="s">
        <v>603</v>
      </c>
      <c r="P180" s="156">
        <v>0</v>
      </c>
      <c r="Q180" s="156">
        <v>38700</v>
      </c>
      <c r="R180" s="156">
        <v>34480</v>
      </c>
      <c r="S180" s="154">
        <v>48131</v>
      </c>
      <c r="T180" s="154" t="s">
        <v>946</v>
      </c>
      <c r="U180" s="154">
        <v>3</v>
      </c>
      <c r="V180" s="154">
        <v>501</v>
      </c>
      <c r="W180" s="154">
        <v>5</v>
      </c>
      <c r="X180" s="154">
        <v>0</v>
      </c>
      <c r="Y180" s="154">
        <v>3</v>
      </c>
      <c r="Z180" s="154">
        <v>0</v>
      </c>
      <c r="AA180" s="154" t="s">
        <v>947</v>
      </c>
      <c r="AD180" s="154">
        <v>1</v>
      </c>
      <c r="AE180" s="154">
        <v>1</v>
      </c>
    </row>
    <row r="181" spans="1:31" s="154" customFormat="1" ht="12" hidden="1">
      <c r="A181" s="154">
        <v>2013</v>
      </c>
      <c r="B181" s="157" t="s">
        <v>948</v>
      </c>
      <c r="C181" s="157" t="s">
        <v>949</v>
      </c>
      <c r="D181" s="154" t="s">
        <v>618</v>
      </c>
      <c r="E181" s="154" t="s">
        <v>619</v>
      </c>
      <c r="F181" s="154" t="s">
        <v>950</v>
      </c>
      <c r="G181" s="154" t="s">
        <v>645</v>
      </c>
      <c r="H181" s="154" t="s">
        <v>646</v>
      </c>
      <c r="I181" s="157" t="s">
        <v>31</v>
      </c>
      <c r="J181" s="154" t="s">
        <v>951</v>
      </c>
      <c r="K181" s="154" t="s">
        <v>952</v>
      </c>
      <c r="L181" s="154" t="s">
        <v>600</v>
      </c>
      <c r="M181" s="154" t="s">
        <v>601</v>
      </c>
      <c r="N181" s="154" t="s">
        <v>602</v>
      </c>
      <c r="O181" s="154" t="s">
        <v>690</v>
      </c>
      <c r="P181" s="156">
        <v>0</v>
      </c>
      <c r="Q181" s="156">
        <v>90000</v>
      </c>
      <c r="R181" s="156">
        <v>90000</v>
      </c>
      <c r="S181" s="154">
        <v>48134</v>
      </c>
      <c r="T181" s="154" t="s">
        <v>953</v>
      </c>
      <c r="U181" s="154">
        <v>3</v>
      </c>
      <c r="V181" s="154">
        <v>501</v>
      </c>
      <c r="W181" s="154">
        <v>5</v>
      </c>
      <c r="X181" s="154">
        <v>0</v>
      </c>
      <c r="Y181" s="154">
        <v>3</v>
      </c>
      <c r="Z181" s="154">
        <v>0</v>
      </c>
      <c r="AA181" s="154" t="s">
        <v>954</v>
      </c>
      <c r="AD181" s="154">
        <v>0</v>
      </c>
      <c r="AE181" s="154">
        <v>0</v>
      </c>
    </row>
    <row r="182" spans="1:31" s="154" customFormat="1" ht="12" hidden="1">
      <c r="A182" s="154">
        <v>2013</v>
      </c>
      <c r="B182" s="157" t="s">
        <v>955</v>
      </c>
      <c r="C182" s="157" t="s">
        <v>956</v>
      </c>
      <c r="D182" s="154" t="s">
        <v>618</v>
      </c>
      <c r="E182" s="154" t="s">
        <v>619</v>
      </c>
      <c r="F182" s="154" t="s">
        <v>957</v>
      </c>
      <c r="G182" s="154" t="s">
        <v>645</v>
      </c>
      <c r="H182" s="154" t="s">
        <v>646</v>
      </c>
      <c r="I182" s="157" t="s">
        <v>803</v>
      </c>
      <c r="J182" s="154" t="s">
        <v>958</v>
      </c>
      <c r="K182" s="154" t="s">
        <v>959</v>
      </c>
      <c r="L182" s="154" t="s">
        <v>600</v>
      </c>
      <c r="M182" s="154" t="s">
        <v>601</v>
      </c>
      <c r="N182" s="154" t="s">
        <v>602</v>
      </c>
      <c r="O182" s="154" t="s">
        <v>603</v>
      </c>
      <c r="P182" s="156">
        <v>0</v>
      </c>
      <c r="Q182" s="156">
        <v>95000</v>
      </c>
      <c r="R182" s="156">
        <v>57000</v>
      </c>
      <c r="S182" s="154">
        <v>48136</v>
      </c>
      <c r="T182" s="154" t="s">
        <v>960</v>
      </c>
      <c r="U182" s="154">
        <v>3</v>
      </c>
      <c r="V182" s="154">
        <v>501</v>
      </c>
      <c r="W182" s="154">
        <v>5</v>
      </c>
      <c r="X182" s="154">
        <v>0</v>
      </c>
      <c r="Y182" s="154">
        <v>3</v>
      </c>
      <c r="Z182" s="154">
        <v>0</v>
      </c>
      <c r="AA182" s="154" t="s">
        <v>961</v>
      </c>
      <c r="AD182" s="154">
        <v>1</v>
      </c>
      <c r="AE182" s="154">
        <v>0</v>
      </c>
    </row>
    <row r="183" spans="1:31" s="154" customFormat="1" ht="12" hidden="1">
      <c r="A183" s="154">
        <v>2013</v>
      </c>
      <c r="B183" s="157" t="s">
        <v>962</v>
      </c>
      <c r="C183" s="157" t="s">
        <v>963</v>
      </c>
      <c r="D183" s="154" t="s">
        <v>618</v>
      </c>
      <c r="E183" s="154" t="s">
        <v>619</v>
      </c>
      <c r="F183" s="154" t="s">
        <v>687</v>
      </c>
      <c r="G183" s="154" t="s">
        <v>645</v>
      </c>
      <c r="H183" s="154" t="s">
        <v>646</v>
      </c>
      <c r="I183" s="157" t="s">
        <v>23</v>
      </c>
      <c r="J183" s="154" t="s">
        <v>688</v>
      </c>
      <c r="K183" s="154" t="s">
        <v>172</v>
      </c>
      <c r="L183" s="154">
        <v>0</v>
      </c>
      <c r="M183" s="154" t="s">
        <v>663</v>
      </c>
      <c r="N183" s="154" t="s">
        <v>684</v>
      </c>
      <c r="O183" s="154" t="s">
        <v>603</v>
      </c>
      <c r="P183" s="156">
        <v>0</v>
      </c>
      <c r="Q183" s="156">
        <v>116343</v>
      </c>
      <c r="R183" s="156">
        <v>0</v>
      </c>
      <c r="S183" s="154">
        <v>48215</v>
      </c>
      <c r="T183" s="154" t="s">
        <v>691</v>
      </c>
      <c r="U183" s="154">
        <v>3</v>
      </c>
      <c r="V183" s="154">
        <v>505</v>
      </c>
      <c r="W183" s="154">
        <v>5</v>
      </c>
      <c r="X183" s="154">
        <v>0</v>
      </c>
      <c r="Y183" s="154">
        <v>3</v>
      </c>
      <c r="Z183" s="154">
        <v>0</v>
      </c>
      <c r="AA183" s="154" t="s">
        <v>964</v>
      </c>
      <c r="AD183" s="154">
        <v>0</v>
      </c>
      <c r="AE183" s="154">
        <v>1</v>
      </c>
    </row>
    <row r="184" spans="1:31" s="154" customFormat="1" ht="12" hidden="1">
      <c r="A184" s="154">
        <v>2013</v>
      </c>
      <c r="B184" s="157" t="s">
        <v>962</v>
      </c>
      <c r="C184" s="157" t="s">
        <v>963</v>
      </c>
      <c r="D184" s="154" t="s">
        <v>618</v>
      </c>
      <c r="E184" s="154" t="s">
        <v>619</v>
      </c>
      <c r="F184" s="154" t="s">
        <v>687</v>
      </c>
      <c r="G184" s="154" t="s">
        <v>645</v>
      </c>
      <c r="H184" s="154" t="s">
        <v>646</v>
      </c>
      <c r="I184" s="157" t="s">
        <v>23</v>
      </c>
      <c r="J184" s="154" t="s">
        <v>688</v>
      </c>
      <c r="K184" s="154" t="s">
        <v>172</v>
      </c>
      <c r="L184" s="154">
        <v>0</v>
      </c>
      <c r="M184" s="154" t="s">
        <v>623</v>
      </c>
      <c r="N184" s="154" t="s">
        <v>689</v>
      </c>
      <c r="O184" s="154" t="s">
        <v>603</v>
      </c>
      <c r="P184" s="156">
        <v>0</v>
      </c>
      <c r="Q184" s="156">
        <v>141927</v>
      </c>
      <c r="R184" s="156">
        <v>0</v>
      </c>
      <c r="S184" s="154">
        <v>48216</v>
      </c>
      <c r="T184" s="154" t="s">
        <v>691</v>
      </c>
      <c r="U184" s="154">
        <v>3</v>
      </c>
      <c r="V184" s="154">
        <v>505</v>
      </c>
      <c r="W184" s="154">
        <v>5</v>
      </c>
      <c r="X184" s="154">
        <v>0</v>
      </c>
      <c r="Y184" s="154">
        <v>1</v>
      </c>
      <c r="Z184" s="154">
        <v>0</v>
      </c>
      <c r="AA184" s="154" t="s">
        <v>964</v>
      </c>
      <c r="AD184" s="154">
        <v>0</v>
      </c>
      <c r="AE184" s="154">
        <v>1</v>
      </c>
    </row>
    <row r="185" spans="1:31" s="154" customFormat="1" ht="12" hidden="1">
      <c r="A185" s="154">
        <v>2013</v>
      </c>
      <c r="B185" s="157" t="s">
        <v>965</v>
      </c>
      <c r="C185" s="157" t="s">
        <v>966</v>
      </c>
      <c r="D185" s="154" t="s">
        <v>618</v>
      </c>
      <c r="E185" s="154" t="s">
        <v>619</v>
      </c>
      <c r="F185" s="154" t="s">
        <v>967</v>
      </c>
      <c r="G185" s="154" t="s">
        <v>645</v>
      </c>
      <c r="H185" s="154" t="s">
        <v>646</v>
      </c>
      <c r="I185" s="157" t="s">
        <v>23</v>
      </c>
      <c r="J185" s="154" t="s">
        <v>688</v>
      </c>
      <c r="K185" s="154" t="s">
        <v>173</v>
      </c>
      <c r="L185" s="154" t="s">
        <v>672</v>
      </c>
      <c r="M185" s="154" t="s">
        <v>663</v>
      </c>
      <c r="N185" s="154" t="s">
        <v>684</v>
      </c>
      <c r="O185" s="154" t="s">
        <v>603</v>
      </c>
      <c r="P185" s="156">
        <v>0</v>
      </c>
      <c r="Q185" s="156">
        <v>23454</v>
      </c>
      <c r="R185" s="156">
        <v>14700</v>
      </c>
      <c r="S185" s="154">
        <v>48217</v>
      </c>
      <c r="T185" s="154" t="s">
        <v>715</v>
      </c>
      <c r="U185" s="154">
        <v>3</v>
      </c>
      <c r="V185" s="154">
        <v>505</v>
      </c>
      <c r="W185" s="154">
        <v>5</v>
      </c>
      <c r="X185" s="154">
        <v>0</v>
      </c>
      <c r="Y185" s="154">
        <v>3</v>
      </c>
      <c r="Z185" s="154">
        <v>0</v>
      </c>
      <c r="AA185" s="154" t="s">
        <v>968</v>
      </c>
      <c r="AD185" s="154">
        <v>1</v>
      </c>
      <c r="AE185" s="154">
        <v>1</v>
      </c>
    </row>
    <row r="186" spans="1:31" s="154" customFormat="1" ht="12" hidden="1">
      <c r="A186" s="154">
        <v>2013</v>
      </c>
      <c r="B186" s="157" t="s">
        <v>965</v>
      </c>
      <c r="C186" s="157" t="s">
        <v>966</v>
      </c>
      <c r="D186" s="154" t="s">
        <v>618</v>
      </c>
      <c r="E186" s="154" t="s">
        <v>619</v>
      </c>
      <c r="F186" s="154" t="s">
        <v>967</v>
      </c>
      <c r="G186" s="154" t="s">
        <v>645</v>
      </c>
      <c r="H186" s="154" t="s">
        <v>646</v>
      </c>
      <c r="I186" s="157" t="s">
        <v>23</v>
      </c>
      <c r="J186" s="154" t="s">
        <v>688</v>
      </c>
      <c r="K186" s="154" t="s">
        <v>173</v>
      </c>
      <c r="L186" s="154" t="s">
        <v>672</v>
      </c>
      <c r="M186" s="154" t="s">
        <v>601</v>
      </c>
      <c r="N186" s="154" t="s">
        <v>602</v>
      </c>
      <c r="O186" s="154" t="s">
        <v>603</v>
      </c>
      <c r="P186" s="156">
        <v>0</v>
      </c>
      <c r="Q186" s="156">
        <v>55700</v>
      </c>
      <c r="R186" s="156">
        <v>46968</v>
      </c>
      <c r="S186" s="154">
        <v>48218</v>
      </c>
      <c r="T186" s="154" t="s">
        <v>715</v>
      </c>
      <c r="U186" s="154">
        <v>3</v>
      </c>
      <c r="V186" s="154">
        <v>505</v>
      </c>
      <c r="W186" s="154">
        <v>5</v>
      </c>
      <c r="X186" s="154">
        <v>0</v>
      </c>
      <c r="Y186" s="154">
        <v>3</v>
      </c>
      <c r="Z186" s="154">
        <v>0</v>
      </c>
      <c r="AA186" s="154" t="s">
        <v>968</v>
      </c>
      <c r="AD186" s="154">
        <v>0</v>
      </c>
      <c r="AE186" s="154">
        <v>1</v>
      </c>
    </row>
    <row r="187" spans="1:31" s="154" customFormat="1" ht="12" hidden="1">
      <c r="A187" s="154">
        <v>2014</v>
      </c>
      <c r="B187" s="157" t="s">
        <v>969</v>
      </c>
      <c r="C187" s="157" t="s">
        <v>970</v>
      </c>
      <c r="D187" s="154" t="s">
        <v>618</v>
      </c>
      <c r="E187" s="154" t="s">
        <v>971</v>
      </c>
      <c r="F187" s="154" t="s">
        <v>972</v>
      </c>
      <c r="G187" s="154" t="s">
        <v>645</v>
      </c>
      <c r="H187" s="154" t="s">
        <v>646</v>
      </c>
      <c r="I187" s="157" t="s">
        <v>23</v>
      </c>
      <c r="J187" s="154" t="s">
        <v>717</v>
      </c>
      <c r="K187" s="154" t="s">
        <v>43</v>
      </c>
      <c r="L187" s="154" t="s">
        <v>672</v>
      </c>
      <c r="M187" s="154" t="s">
        <v>663</v>
      </c>
      <c r="N187" s="154" t="s">
        <v>807</v>
      </c>
      <c r="O187" s="154" t="s">
        <v>603</v>
      </c>
      <c r="P187" s="156">
        <v>0</v>
      </c>
      <c r="Q187" s="156">
        <v>45000</v>
      </c>
      <c r="R187" s="156">
        <v>44070</v>
      </c>
      <c r="S187" s="154">
        <v>48953</v>
      </c>
      <c r="T187" s="154" t="s">
        <v>718</v>
      </c>
      <c r="U187" s="154">
        <v>3</v>
      </c>
      <c r="V187" s="154">
        <v>503</v>
      </c>
      <c r="W187" s="154">
        <v>5</v>
      </c>
      <c r="X187" s="154">
        <v>0</v>
      </c>
      <c r="Y187" s="154">
        <v>3</v>
      </c>
      <c r="Z187" s="154">
        <v>0</v>
      </c>
      <c r="AA187" s="154" t="s">
        <v>973</v>
      </c>
      <c r="AD187" s="154">
        <v>1</v>
      </c>
      <c r="AE187" s="154">
        <v>1</v>
      </c>
    </row>
    <row r="188" spans="1:31" s="154" customFormat="1" ht="12" hidden="1">
      <c r="A188" s="154">
        <v>2014</v>
      </c>
      <c r="B188" s="157" t="s">
        <v>889</v>
      </c>
      <c r="C188" s="157" t="s">
        <v>890</v>
      </c>
      <c r="D188" s="154" t="s">
        <v>618</v>
      </c>
      <c r="E188" s="154" t="s">
        <v>737</v>
      </c>
      <c r="F188" s="154" t="s">
        <v>891</v>
      </c>
      <c r="G188" s="154" t="s">
        <v>645</v>
      </c>
      <c r="H188" s="154" t="s">
        <v>646</v>
      </c>
      <c r="I188" s="157" t="s">
        <v>27</v>
      </c>
      <c r="J188" s="154" t="s">
        <v>892</v>
      </c>
      <c r="K188" s="154" t="s">
        <v>29</v>
      </c>
      <c r="L188" s="154" t="s">
        <v>681</v>
      </c>
      <c r="M188" s="154" t="s">
        <v>663</v>
      </c>
      <c r="N188" s="154" t="s">
        <v>684</v>
      </c>
      <c r="O188" s="154" t="s">
        <v>603</v>
      </c>
      <c r="P188" s="156">
        <v>0</v>
      </c>
      <c r="Q188" s="156">
        <v>278500</v>
      </c>
      <c r="R188" s="156">
        <v>179986</v>
      </c>
      <c r="S188" s="154">
        <v>49796</v>
      </c>
      <c r="T188" s="154" t="s">
        <v>893</v>
      </c>
      <c r="U188" s="154">
        <v>3</v>
      </c>
      <c r="V188" s="154">
        <v>501</v>
      </c>
      <c r="W188" s="154">
        <v>5</v>
      </c>
      <c r="X188" s="154">
        <v>0</v>
      </c>
      <c r="Y188" s="154">
        <v>3</v>
      </c>
      <c r="Z188" s="154">
        <v>0</v>
      </c>
      <c r="AA188" s="154" t="s">
        <v>894</v>
      </c>
      <c r="AD188" s="154">
        <v>0</v>
      </c>
      <c r="AE188" s="154">
        <v>1</v>
      </c>
    </row>
    <row r="189" spans="1:31" s="154" customFormat="1" ht="12" hidden="1">
      <c r="A189" s="154">
        <v>2014</v>
      </c>
      <c r="B189" s="157" t="s">
        <v>834</v>
      </c>
      <c r="C189" s="157" t="s">
        <v>835</v>
      </c>
      <c r="D189" s="154" t="s">
        <v>618</v>
      </c>
      <c r="E189" s="154" t="s">
        <v>619</v>
      </c>
      <c r="F189" s="154" t="s">
        <v>836</v>
      </c>
      <c r="G189" s="154" t="s">
        <v>645</v>
      </c>
      <c r="H189" s="154" t="s">
        <v>646</v>
      </c>
      <c r="I189" s="157" t="s">
        <v>31</v>
      </c>
      <c r="J189" s="154" t="s">
        <v>837</v>
      </c>
      <c r="K189" s="154" t="s">
        <v>838</v>
      </c>
      <c r="L189" s="154" t="s">
        <v>681</v>
      </c>
      <c r="M189" s="154" t="s">
        <v>601</v>
      </c>
      <c r="N189" s="154" t="s">
        <v>760</v>
      </c>
      <c r="O189" s="154" t="s">
        <v>603</v>
      </c>
      <c r="P189" s="156">
        <v>100000</v>
      </c>
      <c r="Q189" s="156">
        <v>100000</v>
      </c>
      <c r="R189" s="156">
        <v>100000</v>
      </c>
      <c r="S189" s="154">
        <v>51069</v>
      </c>
      <c r="T189" s="154" t="s">
        <v>839</v>
      </c>
      <c r="U189" s="154">
        <v>3</v>
      </c>
      <c r="V189" s="154">
        <v>505</v>
      </c>
      <c r="W189" s="154">
        <v>5</v>
      </c>
      <c r="X189" s="154">
        <v>0</v>
      </c>
      <c r="Y189" s="154">
        <v>3</v>
      </c>
      <c r="Z189" s="154">
        <v>0</v>
      </c>
      <c r="AA189" s="154" t="s">
        <v>840</v>
      </c>
      <c r="AD189" s="154">
        <v>0</v>
      </c>
      <c r="AE189" s="154">
        <v>0</v>
      </c>
    </row>
    <row r="190" spans="1:31" s="154" customFormat="1" ht="12" hidden="1">
      <c r="A190" s="154">
        <v>2014</v>
      </c>
      <c r="B190" s="157" t="s">
        <v>974</v>
      </c>
      <c r="C190" s="157" t="s">
        <v>975</v>
      </c>
      <c r="D190" s="154" t="s">
        <v>618</v>
      </c>
      <c r="E190" s="154" t="s">
        <v>737</v>
      </c>
      <c r="F190" s="154" t="s">
        <v>811</v>
      </c>
      <c r="G190" s="154" t="s">
        <v>645</v>
      </c>
      <c r="H190" s="154" t="s">
        <v>646</v>
      </c>
      <c r="I190" s="157" t="s">
        <v>186</v>
      </c>
      <c r="J190" s="154" t="s">
        <v>611</v>
      </c>
      <c r="K190" s="154" t="s">
        <v>188</v>
      </c>
      <c r="L190" s="154">
        <v>0</v>
      </c>
      <c r="M190" s="154" t="s">
        <v>601</v>
      </c>
      <c r="N190" s="154" t="s">
        <v>760</v>
      </c>
      <c r="O190" s="154" t="s">
        <v>603</v>
      </c>
      <c r="P190" s="156">
        <v>400000</v>
      </c>
      <c r="Q190" s="156">
        <v>400000</v>
      </c>
      <c r="R190" s="156">
        <v>0</v>
      </c>
      <c r="S190" s="154">
        <v>51420</v>
      </c>
      <c r="T190" s="154" t="s">
        <v>812</v>
      </c>
      <c r="U190" s="154">
        <v>3</v>
      </c>
      <c r="V190" s="154">
        <v>501</v>
      </c>
      <c r="W190" s="154">
        <v>5</v>
      </c>
      <c r="X190" s="154">
        <v>0</v>
      </c>
      <c r="Y190" s="154">
        <v>3</v>
      </c>
      <c r="Z190" s="154">
        <v>0</v>
      </c>
      <c r="AA190" s="154" t="s">
        <v>976</v>
      </c>
      <c r="AD190" s="154">
        <v>0</v>
      </c>
      <c r="AE190" s="154">
        <v>1</v>
      </c>
    </row>
    <row r="191" spans="1:31" s="154" customFormat="1" ht="12" hidden="1">
      <c r="A191" s="154">
        <v>2014</v>
      </c>
      <c r="B191" s="157" t="s">
        <v>977</v>
      </c>
      <c r="C191" s="157" t="s">
        <v>978</v>
      </c>
      <c r="D191" s="154" t="s">
        <v>618</v>
      </c>
      <c r="E191" s="154" t="s">
        <v>619</v>
      </c>
      <c r="F191" s="154" t="s">
        <v>701</v>
      </c>
      <c r="G191" s="154" t="s">
        <v>645</v>
      </c>
      <c r="H191" s="154" t="s">
        <v>646</v>
      </c>
      <c r="I191" s="157" t="s">
        <v>23</v>
      </c>
      <c r="J191" s="154" t="s">
        <v>652</v>
      </c>
      <c r="K191" s="154" t="s">
        <v>213</v>
      </c>
      <c r="L191" s="154">
        <v>0</v>
      </c>
      <c r="M191" s="154" t="s">
        <v>601</v>
      </c>
      <c r="N191" s="154" t="s">
        <v>602</v>
      </c>
      <c r="O191" s="154" t="s">
        <v>603</v>
      </c>
      <c r="P191" s="156">
        <v>0</v>
      </c>
      <c r="Q191" s="156">
        <v>364668</v>
      </c>
      <c r="R191" s="156">
        <v>0</v>
      </c>
      <c r="S191" s="154">
        <v>51424</v>
      </c>
      <c r="T191" s="154" t="s">
        <v>702</v>
      </c>
      <c r="U191" s="154">
        <v>3</v>
      </c>
      <c r="V191" s="154">
        <v>501</v>
      </c>
      <c r="W191" s="154">
        <v>5</v>
      </c>
      <c r="X191" s="154">
        <v>0</v>
      </c>
      <c r="Y191" s="154">
        <v>3</v>
      </c>
      <c r="Z191" s="154">
        <v>0</v>
      </c>
      <c r="AA191" s="154" t="s">
        <v>979</v>
      </c>
      <c r="AD191" s="154">
        <v>0</v>
      </c>
      <c r="AE191" s="154">
        <v>1</v>
      </c>
    </row>
    <row r="192" spans="1:31" s="154" customFormat="1" ht="12" hidden="1">
      <c r="A192" s="154">
        <v>2014</v>
      </c>
      <c r="B192" s="157" t="s">
        <v>977</v>
      </c>
      <c r="C192" s="157" t="s">
        <v>978</v>
      </c>
      <c r="D192" s="154" t="s">
        <v>618</v>
      </c>
      <c r="E192" s="154" t="s">
        <v>619</v>
      </c>
      <c r="F192" s="154" t="s">
        <v>701</v>
      </c>
      <c r="G192" s="154" t="s">
        <v>645</v>
      </c>
      <c r="H192" s="154" t="s">
        <v>646</v>
      </c>
      <c r="I192" s="157" t="s">
        <v>23</v>
      </c>
      <c r="J192" s="154" t="s">
        <v>652</v>
      </c>
      <c r="K192" s="154" t="s">
        <v>213</v>
      </c>
      <c r="L192" s="154">
        <v>0</v>
      </c>
      <c r="M192" s="154" t="s">
        <v>601</v>
      </c>
      <c r="N192" s="154" t="s">
        <v>760</v>
      </c>
      <c r="O192" s="154" t="s">
        <v>603</v>
      </c>
      <c r="P192" s="156">
        <v>0</v>
      </c>
      <c r="Q192" s="156">
        <v>45087</v>
      </c>
      <c r="R192" s="156">
        <v>0</v>
      </c>
      <c r="S192" s="154">
        <v>51425</v>
      </c>
      <c r="T192" s="154" t="s">
        <v>702</v>
      </c>
      <c r="U192" s="154">
        <v>3</v>
      </c>
      <c r="V192" s="154">
        <v>501</v>
      </c>
      <c r="W192" s="154">
        <v>5</v>
      </c>
      <c r="X192" s="154">
        <v>0</v>
      </c>
      <c r="Y192" s="154">
        <v>3</v>
      </c>
      <c r="Z192" s="154">
        <v>0</v>
      </c>
      <c r="AA192" s="154" t="s">
        <v>979</v>
      </c>
      <c r="AD192" s="154">
        <v>0</v>
      </c>
      <c r="AE192" s="154">
        <v>1</v>
      </c>
    </row>
    <row r="193" spans="1:31" s="154" customFormat="1" ht="12" hidden="1">
      <c r="A193" s="154">
        <v>2014</v>
      </c>
      <c r="B193" s="157" t="s">
        <v>977</v>
      </c>
      <c r="C193" s="157" t="s">
        <v>978</v>
      </c>
      <c r="D193" s="154" t="s">
        <v>618</v>
      </c>
      <c r="E193" s="154" t="s">
        <v>619</v>
      </c>
      <c r="F193" s="154" t="s">
        <v>701</v>
      </c>
      <c r="G193" s="154" t="s">
        <v>645</v>
      </c>
      <c r="H193" s="154" t="s">
        <v>646</v>
      </c>
      <c r="I193" s="157" t="s">
        <v>23</v>
      </c>
      <c r="J193" s="154" t="s">
        <v>652</v>
      </c>
      <c r="K193" s="154" t="s">
        <v>213</v>
      </c>
      <c r="L193" s="154">
        <v>0</v>
      </c>
      <c r="M193" s="154" t="s">
        <v>663</v>
      </c>
      <c r="N193" s="154" t="s">
        <v>684</v>
      </c>
      <c r="O193" s="154" t="s">
        <v>603</v>
      </c>
      <c r="P193" s="156">
        <v>0</v>
      </c>
      <c r="Q193" s="156">
        <v>75389</v>
      </c>
      <c r="R193" s="156">
        <v>0</v>
      </c>
      <c r="S193" s="154">
        <v>51426</v>
      </c>
      <c r="T193" s="154" t="s">
        <v>702</v>
      </c>
      <c r="U193" s="154">
        <v>3</v>
      </c>
      <c r="V193" s="154">
        <v>501</v>
      </c>
      <c r="W193" s="154">
        <v>5</v>
      </c>
      <c r="X193" s="154">
        <v>0</v>
      </c>
      <c r="Y193" s="154">
        <v>3</v>
      </c>
      <c r="Z193" s="154">
        <v>0</v>
      </c>
      <c r="AA193" s="154" t="s">
        <v>979</v>
      </c>
      <c r="AD193" s="154">
        <v>0</v>
      </c>
      <c r="AE193" s="154">
        <v>1</v>
      </c>
    </row>
    <row r="194" spans="1:31" s="154" customFormat="1" ht="12" hidden="1">
      <c r="A194" s="154">
        <v>2014</v>
      </c>
      <c r="B194" s="157" t="s">
        <v>980</v>
      </c>
      <c r="C194" s="157" t="s">
        <v>981</v>
      </c>
      <c r="D194" s="154" t="s">
        <v>618</v>
      </c>
      <c r="E194" s="154" t="s">
        <v>619</v>
      </c>
      <c r="F194" s="154" t="s">
        <v>982</v>
      </c>
      <c r="G194" s="154" t="s">
        <v>645</v>
      </c>
      <c r="H194" s="154" t="s">
        <v>646</v>
      </c>
      <c r="I194" s="157" t="s">
        <v>38</v>
      </c>
      <c r="J194" s="154" t="s">
        <v>983</v>
      </c>
      <c r="K194" s="154" t="s">
        <v>223</v>
      </c>
      <c r="L194" s="154">
        <v>0</v>
      </c>
      <c r="M194" s="154" t="s">
        <v>663</v>
      </c>
      <c r="N194" s="154" t="s">
        <v>684</v>
      </c>
      <c r="O194" s="154" t="s">
        <v>603</v>
      </c>
      <c r="P194" s="156">
        <v>120000</v>
      </c>
      <c r="Q194" s="156">
        <v>120000</v>
      </c>
      <c r="R194" s="156">
        <v>0</v>
      </c>
      <c r="S194" s="154">
        <v>51447</v>
      </c>
      <c r="T194" s="154" t="s">
        <v>984</v>
      </c>
      <c r="U194" s="154">
        <v>3</v>
      </c>
      <c r="V194" s="154">
        <v>501</v>
      </c>
      <c r="W194" s="154">
        <v>5</v>
      </c>
      <c r="X194" s="154">
        <v>0</v>
      </c>
      <c r="Y194" s="154">
        <v>3</v>
      </c>
      <c r="Z194" s="154">
        <v>1</v>
      </c>
      <c r="AA194" s="154" t="s">
        <v>985</v>
      </c>
      <c r="AD194" s="154">
        <v>0</v>
      </c>
      <c r="AE194" s="154">
        <v>1</v>
      </c>
    </row>
    <row r="195" spans="1:31" s="154" customFormat="1" ht="12" hidden="1">
      <c r="A195" s="154">
        <v>2014</v>
      </c>
      <c r="B195" s="157" t="s">
        <v>902</v>
      </c>
      <c r="C195" s="157" t="s">
        <v>903</v>
      </c>
      <c r="D195" s="154" t="s">
        <v>618</v>
      </c>
      <c r="E195" s="154" t="s">
        <v>619</v>
      </c>
      <c r="F195" s="154" t="s">
        <v>904</v>
      </c>
      <c r="G195" s="154" t="s">
        <v>645</v>
      </c>
      <c r="H195" s="154" t="s">
        <v>646</v>
      </c>
      <c r="I195" s="157" t="s">
        <v>31</v>
      </c>
      <c r="J195" s="154" t="s">
        <v>905</v>
      </c>
      <c r="K195" s="154" t="s">
        <v>125</v>
      </c>
      <c r="L195" s="154">
        <v>0</v>
      </c>
      <c r="M195" s="154" t="s">
        <v>601</v>
      </c>
      <c r="N195" s="154" t="s">
        <v>760</v>
      </c>
      <c r="O195" s="154" t="s">
        <v>603</v>
      </c>
      <c r="P195" s="156">
        <v>10000</v>
      </c>
      <c r="Q195" s="156">
        <v>0</v>
      </c>
      <c r="R195" s="156">
        <v>0</v>
      </c>
      <c r="S195" s="154">
        <v>51448</v>
      </c>
      <c r="T195" s="154" t="s">
        <v>906</v>
      </c>
      <c r="U195" s="154">
        <v>3</v>
      </c>
      <c r="V195" s="154">
        <v>501</v>
      </c>
      <c r="W195" s="154">
        <v>5</v>
      </c>
      <c r="X195" s="154">
        <v>0</v>
      </c>
      <c r="Y195" s="154">
        <v>3</v>
      </c>
      <c r="Z195" s="154">
        <v>0</v>
      </c>
      <c r="AA195" s="154" t="s">
        <v>907</v>
      </c>
      <c r="AD195" s="154">
        <v>0</v>
      </c>
      <c r="AE195" s="154">
        <v>0</v>
      </c>
    </row>
    <row r="196" spans="1:31" s="154" customFormat="1" ht="12" hidden="1">
      <c r="A196" s="154">
        <v>2014</v>
      </c>
      <c r="B196" s="157" t="s">
        <v>915</v>
      </c>
      <c r="C196" s="157" t="s">
        <v>916</v>
      </c>
      <c r="D196" s="154" t="s">
        <v>618</v>
      </c>
      <c r="E196" s="154" t="s">
        <v>619</v>
      </c>
      <c r="F196" s="154" t="s">
        <v>695</v>
      </c>
      <c r="G196" s="154" t="s">
        <v>645</v>
      </c>
      <c r="H196" s="154" t="s">
        <v>646</v>
      </c>
      <c r="I196" s="157" t="s">
        <v>23</v>
      </c>
      <c r="J196" s="154" t="s">
        <v>696</v>
      </c>
      <c r="K196" s="154" t="s">
        <v>190</v>
      </c>
      <c r="L196" s="154">
        <v>0</v>
      </c>
      <c r="M196" s="154" t="s">
        <v>601</v>
      </c>
      <c r="N196" s="154" t="s">
        <v>602</v>
      </c>
      <c r="O196" s="154" t="s">
        <v>603</v>
      </c>
      <c r="P196" s="156">
        <v>900000</v>
      </c>
      <c r="Q196" s="156">
        <v>900000</v>
      </c>
      <c r="R196" s="156">
        <v>0</v>
      </c>
      <c r="S196" s="154">
        <v>51453</v>
      </c>
      <c r="T196" s="154" t="s">
        <v>697</v>
      </c>
      <c r="U196" s="154">
        <v>3</v>
      </c>
      <c r="V196" s="154">
        <v>501</v>
      </c>
      <c r="W196" s="154">
        <v>5</v>
      </c>
      <c r="X196" s="154">
        <v>0</v>
      </c>
      <c r="Y196" s="154">
        <v>3</v>
      </c>
      <c r="Z196" s="154">
        <v>0</v>
      </c>
      <c r="AA196" s="154" t="s">
        <v>917</v>
      </c>
      <c r="AD196" s="154">
        <v>0</v>
      </c>
      <c r="AE196" s="154">
        <v>1</v>
      </c>
    </row>
    <row r="197" spans="1:31" s="154" customFormat="1" ht="12" hidden="1">
      <c r="A197" s="154">
        <v>2014</v>
      </c>
      <c r="B197" s="157" t="s">
        <v>986</v>
      </c>
      <c r="C197" s="157" t="s">
        <v>987</v>
      </c>
      <c r="D197" s="154" t="s">
        <v>618</v>
      </c>
      <c r="E197" s="154" t="s">
        <v>619</v>
      </c>
      <c r="F197" s="154" t="s">
        <v>988</v>
      </c>
      <c r="G197" s="154" t="s">
        <v>645</v>
      </c>
      <c r="H197" s="154" t="s">
        <v>646</v>
      </c>
      <c r="I197" s="157" t="s">
        <v>20</v>
      </c>
      <c r="J197" s="154" t="s">
        <v>989</v>
      </c>
      <c r="K197" s="154" t="s">
        <v>326</v>
      </c>
      <c r="L197" s="154">
        <v>0</v>
      </c>
      <c r="M197" s="154" t="s">
        <v>601</v>
      </c>
      <c r="N197" s="154" t="s">
        <v>760</v>
      </c>
      <c r="O197" s="154" t="s">
        <v>603</v>
      </c>
      <c r="P197" s="156">
        <v>0</v>
      </c>
      <c r="Q197" s="156">
        <v>80000</v>
      </c>
      <c r="R197" s="156">
        <v>0</v>
      </c>
      <c r="S197" s="154">
        <v>51459</v>
      </c>
      <c r="T197" s="154" t="s">
        <v>990</v>
      </c>
      <c r="U197" s="154">
        <v>3</v>
      </c>
      <c r="V197" s="154">
        <v>501</v>
      </c>
      <c r="W197" s="154">
        <v>5</v>
      </c>
      <c r="X197" s="154">
        <v>0</v>
      </c>
      <c r="Y197" s="154">
        <v>3</v>
      </c>
      <c r="Z197" s="154">
        <v>1</v>
      </c>
      <c r="AA197" s="154" t="s">
        <v>991</v>
      </c>
      <c r="AD197" s="154">
        <v>0</v>
      </c>
      <c r="AE197" s="154">
        <v>1</v>
      </c>
    </row>
    <row r="198" spans="1:31" s="154" customFormat="1" ht="12" hidden="1">
      <c r="A198" s="154">
        <v>2014</v>
      </c>
      <c r="B198" s="157" t="s">
        <v>992</v>
      </c>
      <c r="C198" s="157" t="s">
        <v>993</v>
      </c>
      <c r="D198" s="154" t="s">
        <v>618</v>
      </c>
      <c r="E198" s="154" t="s">
        <v>619</v>
      </c>
      <c r="F198" s="154" t="s">
        <v>994</v>
      </c>
      <c r="G198" s="154" t="s">
        <v>645</v>
      </c>
      <c r="H198" s="154" t="s">
        <v>646</v>
      </c>
      <c r="I198" s="157" t="s">
        <v>20</v>
      </c>
      <c r="J198" s="154" t="s">
        <v>995</v>
      </c>
      <c r="K198" s="154" t="s">
        <v>290</v>
      </c>
      <c r="L198" s="154">
        <v>0</v>
      </c>
      <c r="M198" s="154" t="s">
        <v>601</v>
      </c>
      <c r="N198" s="154" t="s">
        <v>760</v>
      </c>
      <c r="O198" s="154" t="s">
        <v>603</v>
      </c>
      <c r="P198" s="156">
        <v>110000</v>
      </c>
      <c r="Q198" s="156">
        <v>110000</v>
      </c>
      <c r="R198" s="156">
        <v>0</v>
      </c>
      <c r="S198" s="154">
        <v>51460</v>
      </c>
      <c r="T198" s="154" t="s">
        <v>996</v>
      </c>
      <c r="U198" s="154">
        <v>3</v>
      </c>
      <c r="V198" s="154">
        <v>501</v>
      </c>
      <c r="W198" s="154">
        <v>5</v>
      </c>
      <c r="X198" s="154">
        <v>0</v>
      </c>
      <c r="Y198" s="154">
        <v>3</v>
      </c>
      <c r="Z198" s="154">
        <v>1</v>
      </c>
      <c r="AA198" s="154" t="s">
        <v>997</v>
      </c>
      <c r="AD198" s="154">
        <v>0</v>
      </c>
      <c r="AE198" s="154">
        <v>0</v>
      </c>
    </row>
    <row r="199" spans="1:31" s="154" customFormat="1" ht="12" hidden="1">
      <c r="A199" s="154">
        <v>2014</v>
      </c>
      <c r="B199" s="157" t="s">
        <v>992</v>
      </c>
      <c r="C199" s="157" t="s">
        <v>993</v>
      </c>
      <c r="D199" s="154" t="s">
        <v>618</v>
      </c>
      <c r="E199" s="154" t="s">
        <v>619</v>
      </c>
      <c r="F199" s="154" t="s">
        <v>994</v>
      </c>
      <c r="G199" s="154" t="s">
        <v>645</v>
      </c>
      <c r="H199" s="154" t="s">
        <v>646</v>
      </c>
      <c r="I199" s="157" t="s">
        <v>20</v>
      </c>
      <c r="J199" s="154" t="s">
        <v>995</v>
      </c>
      <c r="K199" s="154" t="s">
        <v>290</v>
      </c>
      <c r="L199" s="154">
        <v>0</v>
      </c>
      <c r="M199" s="154" t="s">
        <v>623</v>
      </c>
      <c r="N199" s="154" t="s">
        <v>796</v>
      </c>
      <c r="O199" s="154" t="s">
        <v>603</v>
      </c>
      <c r="P199" s="156">
        <v>30000</v>
      </c>
      <c r="Q199" s="156">
        <v>0</v>
      </c>
      <c r="R199" s="156">
        <v>0</v>
      </c>
      <c r="S199" s="154">
        <v>51461</v>
      </c>
      <c r="T199" s="154" t="s">
        <v>996</v>
      </c>
      <c r="U199" s="154">
        <v>3</v>
      </c>
      <c r="V199" s="154">
        <v>501</v>
      </c>
      <c r="W199" s="154">
        <v>5</v>
      </c>
      <c r="X199" s="154">
        <v>0</v>
      </c>
      <c r="Y199" s="154">
        <v>1</v>
      </c>
      <c r="Z199" s="154">
        <v>1</v>
      </c>
      <c r="AA199" s="154" t="s">
        <v>997</v>
      </c>
      <c r="AD199" s="154">
        <v>0</v>
      </c>
      <c r="AE199" s="154">
        <v>0</v>
      </c>
    </row>
    <row r="200" spans="1:31" s="154" customFormat="1" ht="12" hidden="1">
      <c r="A200" s="154">
        <v>2014</v>
      </c>
      <c r="B200" s="157" t="s">
        <v>998</v>
      </c>
      <c r="C200" s="157" t="s">
        <v>999</v>
      </c>
      <c r="D200" s="154" t="s">
        <v>618</v>
      </c>
      <c r="E200" s="154" t="s">
        <v>971</v>
      </c>
      <c r="F200" s="154" t="s">
        <v>972</v>
      </c>
      <c r="G200" s="154" t="s">
        <v>645</v>
      </c>
      <c r="H200" s="154" t="s">
        <v>646</v>
      </c>
      <c r="I200" s="157" t="s">
        <v>23</v>
      </c>
      <c r="J200" s="154" t="s">
        <v>717</v>
      </c>
      <c r="K200" s="154" t="s">
        <v>43</v>
      </c>
      <c r="L200" s="154" t="s">
        <v>672</v>
      </c>
      <c r="M200" s="154" t="s">
        <v>663</v>
      </c>
      <c r="N200" s="154" t="s">
        <v>807</v>
      </c>
      <c r="O200" s="154" t="s">
        <v>603</v>
      </c>
      <c r="P200" s="156">
        <v>0</v>
      </c>
      <c r="Q200" s="156">
        <v>25000</v>
      </c>
      <c r="R200" s="156">
        <v>24817</v>
      </c>
      <c r="S200" s="154">
        <v>56152</v>
      </c>
      <c r="T200" s="154" t="s">
        <v>718</v>
      </c>
      <c r="U200" s="154">
        <v>3</v>
      </c>
      <c r="V200" s="154">
        <v>503</v>
      </c>
      <c r="W200" s="154">
        <v>5</v>
      </c>
      <c r="X200" s="154">
        <v>0</v>
      </c>
      <c r="Y200" s="154">
        <v>3</v>
      </c>
      <c r="Z200" s="154">
        <v>0</v>
      </c>
      <c r="AA200" s="154" t="s">
        <v>1000</v>
      </c>
      <c r="AD200" s="154">
        <v>1</v>
      </c>
      <c r="AE200" s="154">
        <v>1</v>
      </c>
    </row>
    <row r="201" spans="1:31" s="154" customFormat="1" ht="12" hidden="1">
      <c r="A201" s="154">
        <v>2014</v>
      </c>
      <c r="B201" s="157" t="s">
        <v>770</v>
      </c>
      <c r="C201" s="157" t="s">
        <v>771</v>
      </c>
      <c r="D201" s="154" t="s">
        <v>618</v>
      </c>
      <c r="E201" s="154" t="s">
        <v>619</v>
      </c>
      <c r="F201" s="154" t="s">
        <v>772</v>
      </c>
      <c r="G201" s="154" t="s">
        <v>645</v>
      </c>
      <c r="H201" s="154" t="s">
        <v>646</v>
      </c>
      <c r="I201" s="157" t="s">
        <v>17</v>
      </c>
      <c r="J201" s="154" t="s">
        <v>773</v>
      </c>
      <c r="K201" s="154" t="s">
        <v>117</v>
      </c>
      <c r="L201" s="154">
        <v>0</v>
      </c>
      <c r="M201" s="154" t="s">
        <v>776</v>
      </c>
      <c r="N201" s="154" t="s">
        <v>664</v>
      </c>
      <c r="O201" s="154" t="s">
        <v>603</v>
      </c>
      <c r="P201" s="156">
        <v>200000</v>
      </c>
      <c r="Q201" s="156">
        <v>200000</v>
      </c>
      <c r="R201" s="156">
        <v>0</v>
      </c>
      <c r="S201" s="154">
        <v>56366</v>
      </c>
      <c r="T201" s="154" t="s">
        <v>774</v>
      </c>
      <c r="U201" s="154">
        <v>3</v>
      </c>
      <c r="V201" s="154">
        <v>501</v>
      </c>
      <c r="W201" s="154">
        <v>5</v>
      </c>
      <c r="X201" s="154">
        <v>0</v>
      </c>
      <c r="Y201" s="154">
        <v>3</v>
      </c>
      <c r="Z201" s="154">
        <v>0</v>
      </c>
      <c r="AA201" s="154" t="s">
        <v>775</v>
      </c>
      <c r="AD201" s="154">
        <v>0</v>
      </c>
      <c r="AE201" s="154">
        <v>1</v>
      </c>
    </row>
    <row r="202" spans="1:31" s="154" customFormat="1" ht="12" hidden="1">
      <c r="A202" s="154">
        <v>2014</v>
      </c>
      <c r="B202" s="157" t="s">
        <v>1001</v>
      </c>
      <c r="C202" s="157" t="s">
        <v>1002</v>
      </c>
      <c r="D202" s="154" t="s">
        <v>659</v>
      </c>
      <c r="E202" s="154" t="s">
        <v>709</v>
      </c>
      <c r="F202" s="154" t="s">
        <v>1003</v>
      </c>
      <c r="G202" s="154" t="s">
        <v>645</v>
      </c>
      <c r="H202" s="154" t="s">
        <v>646</v>
      </c>
      <c r="I202" s="157" t="s">
        <v>17</v>
      </c>
      <c r="J202" s="154" t="s">
        <v>1004</v>
      </c>
      <c r="K202" s="154" t="s">
        <v>671</v>
      </c>
      <c r="L202" s="154">
        <v>0</v>
      </c>
      <c r="M202" s="154" t="s">
        <v>663</v>
      </c>
      <c r="N202" s="154" t="s">
        <v>664</v>
      </c>
      <c r="O202" s="154" t="s">
        <v>690</v>
      </c>
      <c r="P202" s="156">
        <v>500000</v>
      </c>
      <c r="Q202" s="156">
        <v>500000</v>
      </c>
      <c r="R202" s="156">
        <v>0</v>
      </c>
      <c r="S202" s="154">
        <v>56410</v>
      </c>
      <c r="T202" s="154" t="s">
        <v>1005</v>
      </c>
      <c r="U202" s="154">
        <v>2</v>
      </c>
      <c r="V202" s="154">
        <v>508</v>
      </c>
      <c r="W202" s="154">
        <v>5</v>
      </c>
      <c r="X202" s="154">
        <v>0</v>
      </c>
      <c r="Y202" s="154">
        <v>3</v>
      </c>
      <c r="Z202" s="154">
        <v>0</v>
      </c>
      <c r="AA202" s="154" t="s">
        <v>1006</v>
      </c>
      <c r="AD202" s="154">
        <v>0</v>
      </c>
      <c r="AE202" s="154">
        <v>0</v>
      </c>
    </row>
    <row r="203" spans="1:31" s="154" customFormat="1" ht="12" hidden="1">
      <c r="A203" s="154">
        <v>2014</v>
      </c>
      <c r="B203" s="157" t="s">
        <v>1007</v>
      </c>
      <c r="C203" s="157" t="s">
        <v>1008</v>
      </c>
      <c r="D203" s="154" t="s">
        <v>649</v>
      </c>
      <c r="E203" s="154" t="s">
        <v>650</v>
      </c>
      <c r="F203" s="154" t="s">
        <v>1009</v>
      </c>
      <c r="G203" s="154" t="s">
        <v>645</v>
      </c>
      <c r="H203" s="154" t="s">
        <v>646</v>
      </c>
      <c r="I203" s="157" t="s">
        <v>35</v>
      </c>
      <c r="J203" s="154" t="s">
        <v>1010</v>
      </c>
      <c r="K203" s="154" t="s">
        <v>41</v>
      </c>
      <c r="L203" s="154">
        <v>0</v>
      </c>
      <c r="M203" s="154" t="s">
        <v>1011</v>
      </c>
      <c r="N203" s="154" t="s">
        <v>1012</v>
      </c>
      <c r="O203" s="154" t="s">
        <v>603</v>
      </c>
      <c r="P203" s="156">
        <v>0</v>
      </c>
      <c r="Q203" s="156">
        <v>218169</v>
      </c>
      <c r="R203" s="156">
        <v>0</v>
      </c>
      <c r="S203" s="154">
        <v>56659</v>
      </c>
      <c r="T203" s="154" t="s">
        <v>1013</v>
      </c>
      <c r="U203" s="154">
        <v>1</v>
      </c>
      <c r="V203" s="154">
        <v>501</v>
      </c>
      <c r="W203" s="154">
        <v>5</v>
      </c>
      <c r="X203" s="154">
        <v>0</v>
      </c>
      <c r="Y203" s="154">
        <v>2</v>
      </c>
      <c r="Z203" s="154">
        <v>0</v>
      </c>
      <c r="AA203" s="154" t="s">
        <v>1014</v>
      </c>
      <c r="AD203" s="154">
        <v>0</v>
      </c>
      <c r="AE203" s="154">
        <v>1</v>
      </c>
    </row>
    <row r="204" spans="1:31" s="154" customFormat="1" ht="12" hidden="1">
      <c r="A204" s="154">
        <v>2014</v>
      </c>
      <c r="B204" s="157" t="s">
        <v>793</v>
      </c>
      <c r="C204" s="157" t="s">
        <v>794</v>
      </c>
      <c r="D204" s="154" t="s">
        <v>618</v>
      </c>
      <c r="E204" s="154" t="s">
        <v>619</v>
      </c>
      <c r="F204" s="154" t="s">
        <v>795</v>
      </c>
      <c r="G204" s="154" t="s">
        <v>645</v>
      </c>
      <c r="H204" s="154" t="s">
        <v>646</v>
      </c>
      <c r="I204" s="157" t="s">
        <v>31</v>
      </c>
      <c r="J204" s="154" t="s">
        <v>599</v>
      </c>
      <c r="K204" s="154" t="s">
        <v>168</v>
      </c>
      <c r="L204" s="154">
        <v>0</v>
      </c>
      <c r="M204" s="154" t="s">
        <v>776</v>
      </c>
      <c r="N204" s="154" t="s">
        <v>664</v>
      </c>
      <c r="O204" s="154" t="s">
        <v>603</v>
      </c>
      <c r="P204" s="156">
        <v>1051303</v>
      </c>
      <c r="Q204" s="156">
        <v>100</v>
      </c>
      <c r="R204" s="156">
        <v>0</v>
      </c>
      <c r="S204" s="154">
        <v>56661</v>
      </c>
      <c r="T204" s="154" t="s">
        <v>604</v>
      </c>
      <c r="U204" s="154">
        <v>3</v>
      </c>
      <c r="V204" s="154">
        <v>501</v>
      </c>
      <c r="W204" s="154">
        <v>5</v>
      </c>
      <c r="X204" s="154">
        <v>0</v>
      </c>
      <c r="Y204" s="154">
        <v>3</v>
      </c>
      <c r="Z204" s="154">
        <v>0</v>
      </c>
      <c r="AA204" s="154" t="s">
        <v>797</v>
      </c>
      <c r="AD204" s="154">
        <v>0</v>
      </c>
      <c r="AE204" s="154">
        <v>0</v>
      </c>
    </row>
    <row r="205" spans="1:31" s="154" customFormat="1" ht="12" hidden="1">
      <c r="A205" s="154">
        <v>2014</v>
      </c>
      <c r="B205" s="157" t="s">
        <v>1015</v>
      </c>
      <c r="C205" s="157" t="s">
        <v>1016</v>
      </c>
      <c r="D205" s="154" t="s">
        <v>649</v>
      </c>
      <c r="E205" s="154" t="s">
        <v>650</v>
      </c>
      <c r="F205" s="154" t="s">
        <v>1009</v>
      </c>
      <c r="G205" s="154" t="s">
        <v>645</v>
      </c>
      <c r="H205" s="154" t="s">
        <v>646</v>
      </c>
      <c r="I205" s="157" t="s">
        <v>1017</v>
      </c>
      <c r="J205" s="154" t="s">
        <v>1018</v>
      </c>
      <c r="K205" s="154" t="s">
        <v>671</v>
      </c>
      <c r="L205" s="154" t="s">
        <v>681</v>
      </c>
      <c r="M205" s="154" t="s">
        <v>1011</v>
      </c>
      <c r="N205" s="154" t="s">
        <v>1012</v>
      </c>
      <c r="O205" s="154" t="s">
        <v>603</v>
      </c>
      <c r="P205" s="156">
        <v>0</v>
      </c>
      <c r="Q205" s="156">
        <v>785177</v>
      </c>
      <c r="R205" s="156">
        <v>287797</v>
      </c>
      <c r="S205" s="154">
        <v>56676</v>
      </c>
      <c r="T205" s="154" t="s">
        <v>1019</v>
      </c>
      <c r="U205" s="154">
        <v>1</v>
      </c>
      <c r="V205" s="154">
        <v>501</v>
      </c>
      <c r="W205" s="154">
        <v>5</v>
      </c>
      <c r="X205" s="154">
        <v>0</v>
      </c>
      <c r="Y205" s="154">
        <v>2</v>
      </c>
      <c r="Z205" s="154">
        <v>0</v>
      </c>
      <c r="AA205" s="154" t="s">
        <v>1020</v>
      </c>
      <c r="AD205" s="154">
        <v>1</v>
      </c>
      <c r="AE205" s="154">
        <v>0</v>
      </c>
    </row>
    <row r="206" spans="1:31" s="154" customFormat="1" ht="12" hidden="1">
      <c r="A206" s="154">
        <v>2014</v>
      </c>
      <c r="B206" s="157" t="s">
        <v>1021</v>
      </c>
      <c r="C206" s="157" t="s">
        <v>1022</v>
      </c>
      <c r="D206" s="154" t="s">
        <v>618</v>
      </c>
      <c r="E206" s="154" t="s">
        <v>619</v>
      </c>
      <c r="F206" s="154" t="s">
        <v>1023</v>
      </c>
      <c r="G206" s="154" t="s">
        <v>645</v>
      </c>
      <c r="H206" s="154" t="s">
        <v>646</v>
      </c>
      <c r="I206" s="157" t="s">
        <v>35</v>
      </c>
      <c r="J206" s="154" t="s">
        <v>1010</v>
      </c>
      <c r="K206" s="154" t="s">
        <v>41</v>
      </c>
      <c r="L206" s="154">
        <v>0</v>
      </c>
      <c r="M206" s="154" t="s">
        <v>601</v>
      </c>
      <c r="N206" s="154" t="s">
        <v>760</v>
      </c>
      <c r="O206" s="154" t="s">
        <v>603</v>
      </c>
      <c r="P206" s="156">
        <v>2000000</v>
      </c>
      <c r="Q206" s="156">
        <v>2000000</v>
      </c>
      <c r="R206" s="156">
        <v>0</v>
      </c>
      <c r="S206" s="154">
        <v>56680</v>
      </c>
      <c r="T206" s="154" t="s">
        <v>1013</v>
      </c>
      <c r="U206" s="154">
        <v>3</v>
      </c>
      <c r="V206" s="154">
        <v>501</v>
      </c>
      <c r="W206" s="154">
        <v>5</v>
      </c>
      <c r="X206" s="154">
        <v>0</v>
      </c>
      <c r="Y206" s="154">
        <v>3</v>
      </c>
      <c r="Z206" s="154">
        <v>0</v>
      </c>
      <c r="AA206" s="154" t="s">
        <v>1024</v>
      </c>
      <c r="AD206" s="154">
        <v>0</v>
      </c>
      <c r="AE206" s="154">
        <v>1</v>
      </c>
    </row>
    <row r="207" spans="1:31" s="154" customFormat="1" ht="12" hidden="1">
      <c r="A207" s="154">
        <v>2014</v>
      </c>
      <c r="B207" s="157" t="s">
        <v>864</v>
      </c>
      <c r="C207" s="157" t="s">
        <v>865</v>
      </c>
      <c r="D207" s="154" t="s">
        <v>618</v>
      </c>
      <c r="E207" s="154" t="s">
        <v>619</v>
      </c>
      <c r="F207" s="154" t="s">
        <v>679</v>
      </c>
      <c r="G207" s="154" t="s">
        <v>645</v>
      </c>
      <c r="H207" s="154" t="s">
        <v>646</v>
      </c>
      <c r="I207" s="157" t="s">
        <v>17</v>
      </c>
      <c r="J207" s="154" t="s">
        <v>680</v>
      </c>
      <c r="K207" s="154" t="s">
        <v>37</v>
      </c>
      <c r="L207" s="154" t="s">
        <v>672</v>
      </c>
      <c r="M207" s="154" t="s">
        <v>601</v>
      </c>
      <c r="N207" s="154" t="s">
        <v>602</v>
      </c>
      <c r="O207" s="154" t="s">
        <v>603</v>
      </c>
      <c r="P207" s="156">
        <v>1500000</v>
      </c>
      <c r="Q207" s="156">
        <v>1500000</v>
      </c>
      <c r="R207" s="156">
        <v>631847</v>
      </c>
      <c r="S207" s="154">
        <v>56701</v>
      </c>
      <c r="T207" s="154" t="s">
        <v>682</v>
      </c>
      <c r="U207" s="154">
        <v>3</v>
      </c>
      <c r="V207" s="154">
        <v>501</v>
      </c>
      <c r="W207" s="154">
        <v>5</v>
      </c>
      <c r="X207" s="154">
        <v>0</v>
      </c>
      <c r="Y207" s="154">
        <v>3</v>
      </c>
      <c r="Z207" s="154">
        <v>0</v>
      </c>
      <c r="AA207" s="154" t="s">
        <v>866</v>
      </c>
      <c r="AD207" s="154">
        <v>0</v>
      </c>
      <c r="AE207" s="154">
        <v>1</v>
      </c>
    </row>
    <row r="208" spans="1:31" s="154" customFormat="1" ht="12" hidden="1">
      <c r="A208" s="154">
        <v>2014</v>
      </c>
      <c r="B208" s="157" t="s">
        <v>867</v>
      </c>
      <c r="C208" s="157" t="s">
        <v>868</v>
      </c>
      <c r="D208" s="154" t="s">
        <v>618</v>
      </c>
      <c r="E208" s="154" t="s">
        <v>619</v>
      </c>
      <c r="F208" s="154" t="s">
        <v>858</v>
      </c>
      <c r="G208" s="154" t="s">
        <v>645</v>
      </c>
      <c r="H208" s="154" t="s">
        <v>646</v>
      </c>
      <c r="I208" s="157" t="s">
        <v>23</v>
      </c>
      <c r="J208" s="154" t="s">
        <v>859</v>
      </c>
      <c r="K208" s="154" t="s">
        <v>90</v>
      </c>
      <c r="L208" s="154">
        <v>0</v>
      </c>
      <c r="M208" s="154" t="s">
        <v>601</v>
      </c>
      <c r="N208" s="154" t="s">
        <v>602</v>
      </c>
      <c r="O208" s="154" t="s">
        <v>603</v>
      </c>
      <c r="P208" s="156">
        <v>0</v>
      </c>
      <c r="Q208" s="156">
        <v>59692</v>
      </c>
      <c r="R208" s="156">
        <v>0</v>
      </c>
      <c r="S208" s="154">
        <v>56703</v>
      </c>
      <c r="T208" s="154" t="s">
        <v>861</v>
      </c>
      <c r="U208" s="154">
        <v>3</v>
      </c>
      <c r="V208" s="154">
        <v>501</v>
      </c>
      <c r="W208" s="154">
        <v>5</v>
      </c>
      <c r="X208" s="154">
        <v>0</v>
      </c>
      <c r="Y208" s="154">
        <v>3</v>
      </c>
      <c r="Z208" s="154">
        <v>0</v>
      </c>
      <c r="AA208" s="154" t="s">
        <v>869</v>
      </c>
      <c r="AD208" s="154">
        <v>0</v>
      </c>
      <c r="AE208" s="154">
        <v>1</v>
      </c>
    </row>
    <row r="209" spans="1:31" s="154" customFormat="1" ht="12" hidden="1">
      <c r="A209" s="154">
        <v>2014</v>
      </c>
      <c r="B209" s="157" t="s">
        <v>1025</v>
      </c>
      <c r="C209" s="157" t="s">
        <v>1026</v>
      </c>
      <c r="D209" s="154" t="s">
        <v>618</v>
      </c>
      <c r="E209" s="154" t="s">
        <v>619</v>
      </c>
      <c r="F209" s="154" t="s">
        <v>1027</v>
      </c>
      <c r="G209" s="154" t="s">
        <v>645</v>
      </c>
      <c r="H209" s="154" t="s">
        <v>646</v>
      </c>
      <c r="I209" s="157" t="s">
        <v>803</v>
      </c>
      <c r="J209" s="154" t="s">
        <v>1028</v>
      </c>
      <c r="K209" s="154" t="s">
        <v>127</v>
      </c>
      <c r="L209" s="154" t="s">
        <v>681</v>
      </c>
      <c r="M209" s="154" t="s">
        <v>601</v>
      </c>
      <c r="N209" s="154" t="s">
        <v>602</v>
      </c>
      <c r="O209" s="154" t="s">
        <v>603</v>
      </c>
      <c r="P209" s="156">
        <v>0</v>
      </c>
      <c r="Q209" s="156">
        <v>250000</v>
      </c>
      <c r="R209" s="156">
        <v>250000</v>
      </c>
      <c r="S209" s="154">
        <v>56708</v>
      </c>
      <c r="T209" s="154" t="s">
        <v>1029</v>
      </c>
      <c r="U209" s="154">
        <v>3</v>
      </c>
      <c r="V209" s="154">
        <v>501</v>
      </c>
      <c r="W209" s="154">
        <v>5</v>
      </c>
      <c r="X209" s="154">
        <v>0</v>
      </c>
      <c r="Y209" s="154">
        <v>3</v>
      </c>
      <c r="Z209" s="154">
        <v>0</v>
      </c>
      <c r="AA209" s="154" t="s">
        <v>1030</v>
      </c>
      <c r="AD209" s="154">
        <v>1</v>
      </c>
      <c r="AE209" s="154">
        <v>0</v>
      </c>
    </row>
    <row r="210" spans="1:31" s="154" customFormat="1" ht="12" hidden="1">
      <c r="A210" s="154">
        <v>2014</v>
      </c>
      <c r="B210" s="157" t="s">
        <v>1031</v>
      </c>
      <c r="C210" s="157" t="s">
        <v>1032</v>
      </c>
      <c r="D210" s="154" t="s">
        <v>618</v>
      </c>
      <c r="E210" s="154" t="s">
        <v>619</v>
      </c>
      <c r="F210" s="154" t="s">
        <v>1033</v>
      </c>
      <c r="G210" s="154" t="s">
        <v>645</v>
      </c>
      <c r="H210" s="154" t="s">
        <v>646</v>
      </c>
      <c r="I210" s="157" t="s">
        <v>23</v>
      </c>
      <c r="J210" s="154" t="s">
        <v>1034</v>
      </c>
      <c r="K210" s="154" t="s">
        <v>67</v>
      </c>
      <c r="L210" s="154">
        <v>0</v>
      </c>
      <c r="M210" s="154" t="s">
        <v>601</v>
      </c>
      <c r="N210" s="154" t="s">
        <v>602</v>
      </c>
      <c r="O210" s="154" t="s">
        <v>603</v>
      </c>
      <c r="P210" s="156">
        <v>0</v>
      </c>
      <c r="Q210" s="156">
        <v>16500</v>
      </c>
      <c r="R210" s="156">
        <v>0</v>
      </c>
      <c r="S210" s="154">
        <v>56709</v>
      </c>
      <c r="T210" s="154" t="s">
        <v>1035</v>
      </c>
      <c r="U210" s="154">
        <v>3</v>
      </c>
      <c r="V210" s="154">
        <v>507</v>
      </c>
      <c r="W210" s="154">
        <v>5</v>
      </c>
      <c r="X210" s="154">
        <v>0</v>
      </c>
      <c r="Y210" s="154">
        <v>3</v>
      </c>
      <c r="Z210" s="154">
        <v>0</v>
      </c>
      <c r="AA210" s="154" t="s">
        <v>1036</v>
      </c>
      <c r="AD210" s="154">
        <v>0</v>
      </c>
      <c r="AE210" s="154">
        <v>1</v>
      </c>
    </row>
    <row r="211" spans="1:31" s="154" customFormat="1" ht="12" hidden="1">
      <c r="A211" s="154">
        <v>2014</v>
      </c>
      <c r="B211" s="157" t="s">
        <v>948</v>
      </c>
      <c r="C211" s="157" t="s">
        <v>949</v>
      </c>
      <c r="D211" s="154" t="s">
        <v>618</v>
      </c>
      <c r="E211" s="154" t="s">
        <v>619</v>
      </c>
      <c r="F211" s="154" t="s">
        <v>950</v>
      </c>
      <c r="G211" s="154" t="s">
        <v>645</v>
      </c>
      <c r="H211" s="154" t="s">
        <v>646</v>
      </c>
      <c r="I211" s="157" t="s">
        <v>31</v>
      </c>
      <c r="J211" s="154" t="s">
        <v>951</v>
      </c>
      <c r="K211" s="154" t="s">
        <v>952</v>
      </c>
      <c r="L211" s="154">
        <v>0</v>
      </c>
      <c r="M211" s="154" t="s">
        <v>601</v>
      </c>
      <c r="N211" s="154" t="s">
        <v>602</v>
      </c>
      <c r="O211" s="154" t="s">
        <v>690</v>
      </c>
      <c r="P211" s="156">
        <v>60000</v>
      </c>
      <c r="Q211" s="156">
        <v>60000</v>
      </c>
      <c r="R211" s="156">
        <v>0</v>
      </c>
      <c r="S211" s="154">
        <v>56710</v>
      </c>
      <c r="T211" s="154" t="s">
        <v>953</v>
      </c>
      <c r="U211" s="154">
        <v>3</v>
      </c>
      <c r="V211" s="154">
        <v>501</v>
      </c>
      <c r="W211" s="154">
        <v>5</v>
      </c>
      <c r="X211" s="154">
        <v>0</v>
      </c>
      <c r="Y211" s="154">
        <v>3</v>
      </c>
      <c r="Z211" s="154">
        <v>0</v>
      </c>
      <c r="AA211" s="154" t="s">
        <v>954</v>
      </c>
      <c r="AD211" s="154">
        <v>0</v>
      </c>
      <c r="AE211" s="154">
        <v>0</v>
      </c>
    </row>
    <row r="212" spans="1:31" s="154" customFormat="1" ht="12" hidden="1">
      <c r="A212" s="154">
        <v>2014</v>
      </c>
      <c r="B212" s="157" t="s">
        <v>955</v>
      </c>
      <c r="C212" s="157" t="s">
        <v>956</v>
      </c>
      <c r="D212" s="154" t="s">
        <v>618</v>
      </c>
      <c r="E212" s="154" t="s">
        <v>619</v>
      </c>
      <c r="F212" s="154" t="s">
        <v>957</v>
      </c>
      <c r="G212" s="154" t="s">
        <v>645</v>
      </c>
      <c r="H212" s="154" t="s">
        <v>646</v>
      </c>
      <c r="I212" s="157" t="s">
        <v>803</v>
      </c>
      <c r="J212" s="154" t="s">
        <v>958</v>
      </c>
      <c r="K212" s="154" t="s">
        <v>959</v>
      </c>
      <c r="L212" s="154" t="s">
        <v>600</v>
      </c>
      <c r="M212" s="154" t="s">
        <v>601</v>
      </c>
      <c r="N212" s="154" t="s">
        <v>602</v>
      </c>
      <c r="O212" s="154" t="s">
        <v>603</v>
      </c>
      <c r="P212" s="156">
        <v>50000</v>
      </c>
      <c r="Q212" s="156">
        <v>38000</v>
      </c>
      <c r="R212" s="156">
        <v>38000</v>
      </c>
      <c r="S212" s="154">
        <v>56712</v>
      </c>
      <c r="T212" s="154" t="s">
        <v>960</v>
      </c>
      <c r="U212" s="154">
        <v>3</v>
      </c>
      <c r="V212" s="154">
        <v>501</v>
      </c>
      <c r="W212" s="154">
        <v>5</v>
      </c>
      <c r="X212" s="154">
        <v>0</v>
      </c>
      <c r="Y212" s="154">
        <v>3</v>
      </c>
      <c r="Z212" s="154">
        <v>0</v>
      </c>
      <c r="AA212" s="154" t="s">
        <v>961</v>
      </c>
      <c r="AD212" s="154">
        <v>0</v>
      </c>
      <c r="AE212" s="154">
        <v>0</v>
      </c>
    </row>
    <row r="213" spans="1:31" s="154" customFormat="1" ht="12" hidden="1">
      <c r="A213" s="154">
        <v>2014</v>
      </c>
      <c r="B213" s="157" t="s">
        <v>1037</v>
      </c>
      <c r="C213" s="157" t="s">
        <v>1038</v>
      </c>
      <c r="D213" s="154" t="s">
        <v>618</v>
      </c>
      <c r="E213" s="154" t="s">
        <v>619</v>
      </c>
      <c r="F213" s="154" t="s">
        <v>1039</v>
      </c>
      <c r="G213" s="154" t="s">
        <v>645</v>
      </c>
      <c r="H213" s="154" t="s">
        <v>646</v>
      </c>
      <c r="I213" s="157" t="s">
        <v>803</v>
      </c>
      <c r="J213" s="154" t="s">
        <v>1040</v>
      </c>
      <c r="K213" s="154" t="s">
        <v>85</v>
      </c>
      <c r="L213" s="154" t="s">
        <v>672</v>
      </c>
      <c r="M213" s="154" t="s">
        <v>601</v>
      </c>
      <c r="N213" s="154" t="s">
        <v>602</v>
      </c>
      <c r="O213" s="154" t="s">
        <v>603</v>
      </c>
      <c r="P213" s="156">
        <v>100000</v>
      </c>
      <c r="Q213" s="156">
        <v>100000</v>
      </c>
      <c r="R213" s="156">
        <v>60000</v>
      </c>
      <c r="S213" s="154">
        <v>56713</v>
      </c>
      <c r="T213" s="154" t="s">
        <v>1041</v>
      </c>
      <c r="U213" s="154">
        <v>3</v>
      </c>
      <c r="V213" s="154">
        <v>501</v>
      </c>
      <c r="W213" s="154">
        <v>5</v>
      </c>
      <c r="X213" s="154">
        <v>0</v>
      </c>
      <c r="Y213" s="154">
        <v>3</v>
      </c>
      <c r="Z213" s="154">
        <v>0</v>
      </c>
      <c r="AA213" s="154" t="s">
        <v>1042</v>
      </c>
      <c r="AD213" s="154">
        <v>1</v>
      </c>
      <c r="AE213" s="154">
        <v>1</v>
      </c>
    </row>
    <row r="214" spans="1:31" s="154" customFormat="1" ht="12" hidden="1">
      <c r="A214" s="154">
        <v>2014</v>
      </c>
      <c r="B214" s="157" t="s">
        <v>962</v>
      </c>
      <c r="C214" s="157" t="s">
        <v>963</v>
      </c>
      <c r="D214" s="154" t="s">
        <v>618</v>
      </c>
      <c r="E214" s="154" t="s">
        <v>619</v>
      </c>
      <c r="F214" s="154" t="s">
        <v>687</v>
      </c>
      <c r="G214" s="154" t="s">
        <v>645</v>
      </c>
      <c r="H214" s="154" t="s">
        <v>646</v>
      </c>
      <c r="I214" s="157" t="s">
        <v>23</v>
      </c>
      <c r="J214" s="154" t="s">
        <v>688</v>
      </c>
      <c r="K214" s="154" t="s">
        <v>172</v>
      </c>
      <c r="L214" s="154" t="s">
        <v>672</v>
      </c>
      <c r="M214" s="154" t="s">
        <v>623</v>
      </c>
      <c r="N214" s="154" t="s">
        <v>689</v>
      </c>
      <c r="O214" s="154" t="s">
        <v>603</v>
      </c>
      <c r="P214" s="156">
        <v>0</v>
      </c>
      <c r="Q214" s="156">
        <v>141926</v>
      </c>
      <c r="R214" s="156">
        <v>141866</v>
      </c>
      <c r="S214" s="154">
        <v>56774</v>
      </c>
      <c r="T214" s="154" t="s">
        <v>691</v>
      </c>
      <c r="U214" s="154">
        <v>3</v>
      </c>
      <c r="V214" s="154">
        <v>505</v>
      </c>
      <c r="W214" s="154">
        <v>5</v>
      </c>
      <c r="X214" s="154">
        <v>0</v>
      </c>
      <c r="Y214" s="154">
        <v>1</v>
      </c>
      <c r="Z214" s="154">
        <v>0</v>
      </c>
      <c r="AA214" s="154" t="s">
        <v>964</v>
      </c>
      <c r="AD214" s="154">
        <v>1</v>
      </c>
      <c r="AE214" s="154">
        <v>1</v>
      </c>
    </row>
    <row r="215" spans="1:31" s="154" customFormat="1" ht="12" hidden="1">
      <c r="A215" s="154">
        <v>2014</v>
      </c>
      <c r="B215" s="157" t="s">
        <v>962</v>
      </c>
      <c r="C215" s="157" t="s">
        <v>963</v>
      </c>
      <c r="D215" s="154" t="s">
        <v>618</v>
      </c>
      <c r="E215" s="154" t="s">
        <v>619</v>
      </c>
      <c r="F215" s="154" t="s">
        <v>687</v>
      </c>
      <c r="G215" s="154" t="s">
        <v>645</v>
      </c>
      <c r="H215" s="154" t="s">
        <v>646</v>
      </c>
      <c r="I215" s="157" t="s">
        <v>23</v>
      </c>
      <c r="J215" s="154" t="s">
        <v>688</v>
      </c>
      <c r="K215" s="154" t="s">
        <v>172</v>
      </c>
      <c r="L215" s="154" t="s">
        <v>672</v>
      </c>
      <c r="M215" s="154" t="s">
        <v>601</v>
      </c>
      <c r="N215" s="154" t="s">
        <v>602</v>
      </c>
      <c r="O215" s="154" t="s">
        <v>603</v>
      </c>
      <c r="P215" s="156">
        <v>0</v>
      </c>
      <c r="Q215" s="156">
        <v>348912</v>
      </c>
      <c r="R215" s="156">
        <v>345710</v>
      </c>
      <c r="S215" s="154">
        <v>56775</v>
      </c>
      <c r="T215" s="154" t="s">
        <v>691</v>
      </c>
      <c r="U215" s="154">
        <v>3</v>
      </c>
      <c r="V215" s="154">
        <v>505</v>
      </c>
      <c r="W215" s="154">
        <v>5</v>
      </c>
      <c r="X215" s="154">
        <v>0</v>
      </c>
      <c r="Y215" s="154">
        <v>3</v>
      </c>
      <c r="Z215" s="154">
        <v>0</v>
      </c>
      <c r="AA215" s="154" t="s">
        <v>964</v>
      </c>
      <c r="AD215" s="154">
        <v>0</v>
      </c>
      <c r="AE215" s="154">
        <v>1</v>
      </c>
    </row>
    <row r="216" spans="1:31" s="154" customFormat="1" ht="12" hidden="1">
      <c r="A216" s="154">
        <v>2015</v>
      </c>
      <c r="B216" s="157" t="s">
        <v>1043</v>
      </c>
      <c r="C216" s="157" t="s">
        <v>1044</v>
      </c>
      <c r="D216" s="154" t="s">
        <v>618</v>
      </c>
      <c r="E216" s="154" t="s">
        <v>619</v>
      </c>
      <c r="F216" s="154" t="s">
        <v>1045</v>
      </c>
      <c r="G216" s="154" t="s">
        <v>1046</v>
      </c>
      <c r="H216" s="154" t="s">
        <v>646</v>
      </c>
      <c r="I216" s="157" t="s">
        <v>23</v>
      </c>
      <c r="J216" s="154" t="s">
        <v>717</v>
      </c>
      <c r="K216" s="154" t="s">
        <v>43</v>
      </c>
      <c r="L216" s="154">
        <v>0</v>
      </c>
      <c r="M216" s="154" t="s">
        <v>601</v>
      </c>
      <c r="N216" s="154" t="s">
        <v>602</v>
      </c>
      <c r="O216" s="154" t="s">
        <v>603</v>
      </c>
      <c r="P216" s="156">
        <v>0</v>
      </c>
      <c r="Q216" s="156">
        <v>250000</v>
      </c>
      <c r="R216" s="156">
        <v>0</v>
      </c>
      <c r="S216" s="154">
        <v>59117</v>
      </c>
      <c r="T216" s="154" t="s">
        <v>718</v>
      </c>
      <c r="U216" s="154">
        <v>3</v>
      </c>
      <c r="V216" s="154">
        <v>503</v>
      </c>
      <c r="W216" s="154">
        <v>5</v>
      </c>
      <c r="X216" s="154">
        <v>0</v>
      </c>
      <c r="Y216" s="154">
        <v>3</v>
      </c>
      <c r="Z216" s="154">
        <v>0</v>
      </c>
      <c r="AA216" s="154" t="s">
        <v>1047</v>
      </c>
      <c r="AD216" s="154">
        <v>0</v>
      </c>
      <c r="AE216" s="154">
        <v>1</v>
      </c>
    </row>
    <row r="217" spans="1:31" s="154" customFormat="1" ht="12" hidden="1">
      <c r="A217" s="154">
        <v>2015</v>
      </c>
      <c r="B217" s="157" t="s">
        <v>834</v>
      </c>
      <c r="C217" s="157" t="s">
        <v>835</v>
      </c>
      <c r="D217" s="154" t="s">
        <v>618</v>
      </c>
      <c r="E217" s="154" t="s">
        <v>619</v>
      </c>
      <c r="F217" s="154" t="s">
        <v>836</v>
      </c>
      <c r="G217" s="154" t="s">
        <v>802</v>
      </c>
      <c r="H217" s="154" t="s">
        <v>801</v>
      </c>
      <c r="I217" s="157" t="s">
        <v>31</v>
      </c>
      <c r="J217" s="154" t="s">
        <v>837</v>
      </c>
      <c r="K217" s="154" t="s">
        <v>838</v>
      </c>
      <c r="L217" s="154">
        <v>0</v>
      </c>
      <c r="M217" s="154" t="s">
        <v>601</v>
      </c>
      <c r="N217" s="154" t="s">
        <v>760</v>
      </c>
      <c r="O217" s="154" t="s">
        <v>603</v>
      </c>
      <c r="P217" s="156">
        <v>150000</v>
      </c>
      <c r="Q217" s="156">
        <v>0</v>
      </c>
      <c r="R217" s="156">
        <v>0</v>
      </c>
      <c r="S217" s="154">
        <v>59463</v>
      </c>
      <c r="T217" s="154" t="s">
        <v>839</v>
      </c>
      <c r="U217" s="154">
        <v>3</v>
      </c>
      <c r="V217" s="154">
        <v>505</v>
      </c>
      <c r="W217" s="154">
        <v>5</v>
      </c>
      <c r="X217" s="154">
        <v>0</v>
      </c>
      <c r="Y217" s="154">
        <v>3</v>
      </c>
      <c r="Z217" s="154">
        <v>0</v>
      </c>
      <c r="AA217" s="154" t="s">
        <v>840</v>
      </c>
      <c r="AD217" s="154">
        <v>0</v>
      </c>
      <c r="AE217" s="154">
        <v>0</v>
      </c>
    </row>
    <row r="218" spans="1:31" s="154" customFormat="1" ht="12" hidden="1">
      <c r="A218" s="154">
        <v>2015</v>
      </c>
      <c r="B218" s="157" t="s">
        <v>1048</v>
      </c>
      <c r="C218" s="157" t="s">
        <v>1049</v>
      </c>
      <c r="D218" s="154" t="s">
        <v>618</v>
      </c>
      <c r="E218" s="154" t="s">
        <v>971</v>
      </c>
      <c r="F218" s="154" t="s">
        <v>972</v>
      </c>
      <c r="G218" s="154" t="s">
        <v>1046</v>
      </c>
      <c r="H218" s="154" t="s">
        <v>646</v>
      </c>
      <c r="I218" s="157" t="s">
        <v>23</v>
      </c>
      <c r="J218" s="154" t="s">
        <v>717</v>
      </c>
      <c r="K218" s="154" t="s">
        <v>43</v>
      </c>
      <c r="L218" s="154" t="s">
        <v>672</v>
      </c>
      <c r="M218" s="154" t="s">
        <v>663</v>
      </c>
      <c r="N218" s="154" t="s">
        <v>807</v>
      </c>
      <c r="O218" s="154" t="s">
        <v>603</v>
      </c>
      <c r="P218" s="156">
        <v>220000</v>
      </c>
      <c r="Q218" s="156">
        <v>220000</v>
      </c>
      <c r="R218" s="156">
        <v>217272</v>
      </c>
      <c r="S218" s="154">
        <v>59631</v>
      </c>
      <c r="T218" s="154" t="s">
        <v>718</v>
      </c>
      <c r="U218" s="154">
        <v>3</v>
      </c>
      <c r="V218" s="154">
        <v>505</v>
      </c>
      <c r="W218" s="154">
        <v>5</v>
      </c>
      <c r="X218" s="154">
        <v>0</v>
      </c>
      <c r="Y218" s="154">
        <v>3</v>
      </c>
      <c r="Z218" s="154">
        <v>0</v>
      </c>
      <c r="AA218" s="154" t="s">
        <v>1050</v>
      </c>
      <c r="AD218" s="154">
        <v>1</v>
      </c>
      <c r="AE218" s="154">
        <v>1</v>
      </c>
    </row>
    <row r="219" spans="1:31" s="154" customFormat="1" ht="12" hidden="1">
      <c r="A219" s="154">
        <v>2015</v>
      </c>
      <c r="B219" s="157" t="s">
        <v>977</v>
      </c>
      <c r="C219" s="157" t="s">
        <v>978</v>
      </c>
      <c r="D219" s="154" t="s">
        <v>618</v>
      </c>
      <c r="E219" s="154" t="s">
        <v>619</v>
      </c>
      <c r="F219" s="154" t="s">
        <v>701</v>
      </c>
      <c r="G219" s="154" t="s">
        <v>1046</v>
      </c>
      <c r="H219" s="154" t="s">
        <v>645</v>
      </c>
      <c r="I219" s="157" t="s">
        <v>23</v>
      </c>
      <c r="J219" s="154" t="s">
        <v>652</v>
      </c>
      <c r="K219" s="154" t="s">
        <v>213</v>
      </c>
      <c r="L219" s="154">
        <v>0</v>
      </c>
      <c r="M219" s="154" t="s">
        <v>601</v>
      </c>
      <c r="N219" s="154" t="s">
        <v>602</v>
      </c>
      <c r="O219" s="154" t="s">
        <v>603</v>
      </c>
      <c r="P219" s="156">
        <v>250000</v>
      </c>
      <c r="Q219" s="156">
        <v>250000</v>
      </c>
      <c r="R219" s="156">
        <v>0</v>
      </c>
      <c r="S219" s="154">
        <v>59763</v>
      </c>
      <c r="T219" s="154" t="s">
        <v>702</v>
      </c>
      <c r="U219" s="154">
        <v>3</v>
      </c>
      <c r="V219" s="154">
        <v>501</v>
      </c>
      <c r="W219" s="154">
        <v>5</v>
      </c>
      <c r="X219" s="154">
        <v>0</v>
      </c>
      <c r="Y219" s="154">
        <v>3</v>
      </c>
      <c r="Z219" s="154">
        <v>0</v>
      </c>
      <c r="AA219" s="154" t="s">
        <v>979</v>
      </c>
      <c r="AD219" s="154">
        <v>0</v>
      </c>
      <c r="AE219" s="154">
        <v>1</v>
      </c>
    </row>
    <row r="220" spans="1:31" s="154" customFormat="1" ht="12" hidden="1">
      <c r="A220" s="154">
        <v>2015</v>
      </c>
      <c r="B220" s="157" t="s">
        <v>902</v>
      </c>
      <c r="C220" s="157" t="s">
        <v>903</v>
      </c>
      <c r="D220" s="154" t="s">
        <v>618</v>
      </c>
      <c r="E220" s="154" t="s">
        <v>619</v>
      </c>
      <c r="F220" s="154" t="s">
        <v>904</v>
      </c>
      <c r="G220" s="154" t="s">
        <v>1046</v>
      </c>
      <c r="H220" s="154" t="s">
        <v>645</v>
      </c>
      <c r="I220" s="157" t="s">
        <v>31</v>
      </c>
      <c r="J220" s="154" t="s">
        <v>905</v>
      </c>
      <c r="K220" s="154" t="s">
        <v>125</v>
      </c>
      <c r="L220" s="154">
        <v>0</v>
      </c>
      <c r="M220" s="154" t="s">
        <v>601</v>
      </c>
      <c r="N220" s="154" t="s">
        <v>760</v>
      </c>
      <c r="O220" s="154" t="s">
        <v>603</v>
      </c>
      <c r="P220" s="156">
        <v>10000</v>
      </c>
      <c r="Q220" s="156">
        <v>0</v>
      </c>
      <c r="R220" s="156">
        <v>0</v>
      </c>
      <c r="S220" s="154">
        <v>59792</v>
      </c>
      <c r="T220" s="154" t="s">
        <v>906</v>
      </c>
      <c r="U220" s="154">
        <v>3</v>
      </c>
      <c r="V220" s="154">
        <v>501</v>
      </c>
      <c r="W220" s="154">
        <v>5</v>
      </c>
      <c r="X220" s="154">
        <v>0</v>
      </c>
      <c r="Y220" s="154">
        <v>3</v>
      </c>
      <c r="Z220" s="154">
        <v>0</v>
      </c>
      <c r="AA220" s="154" t="s">
        <v>907</v>
      </c>
      <c r="AD220" s="154">
        <v>0</v>
      </c>
      <c r="AE220" s="154">
        <v>0</v>
      </c>
    </row>
    <row r="221" spans="1:31" s="154" customFormat="1" ht="12" hidden="1">
      <c r="A221" s="154">
        <v>2015</v>
      </c>
      <c r="B221" s="157" t="s">
        <v>915</v>
      </c>
      <c r="C221" s="157" t="s">
        <v>916</v>
      </c>
      <c r="D221" s="154" t="s">
        <v>618</v>
      </c>
      <c r="E221" s="154" t="s">
        <v>619</v>
      </c>
      <c r="F221" s="154" t="s">
        <v>695</v>
      </c>
      <c r="G221" s="154" t="s">
        <v>1046</v>
      </c>
      <c r="H221" s="154" t="s">
        <v>645</v>
      </c>
      <c r="I221" s="157" t="s">
        <v>23</v>
      </c>
      <c r="J221" s="154" t="s">
        <v>696</v>
      </c>
      <c r="K221" s="154" t="s">
        <v>190</v>
      </c>
      <c r="L221" s="154">
        <v>0</v>
      </c>
      <c r="M221" s="154" t="s">
        <v>601</v>
      </c>
      <c r="N221" s="154" t="s">
        <v>602</v>
      </c>
      <c r="O221" s="154" t="s">
        <v>603</v>
      </c>
      <c r="P221" s="156">
        <v>10000</v>
      </c>
      <c r="Q221" s="156">
        <v>50000</v>
      </c>
      <c r="R221" s="156">
        <v>0</v>
      </c>
      <c r="S221" s="154">
        <v>59796</v>
      </c>
      <c r="T221" s="154" t="s">
        <v>697</v>
      </c>
      <c r="U221" s="154">
        <v>3</v>
      </c>
      <c r="V221" s="154">
        <v>501</v>
      </c>
      <c r="W221" s="154">
        <v>5</v>
      </c>
      <c r="X221" s="154">
        <v>0</v>
      </c>
      <c r="Y221" s="154">
        <v>3</v>
      </c>
      <c r="Z221" s="154">
        <v>0</v>
      </c>
      <c r="AA221" s="154" t="s">
        <v>917</v>
      </c>
      <c r="AD221" s="154">
        <v>0</v>
      </c>
      <c r="AE221" s="154">
        <v>1</v>
      </c>
    </row>
    <row r="222" spans="1:31" s="154" customFormat="1" ht="12" hidden="1">
      <c r="A222" s="154">
        <v>2015</v>
      </c>
      <c r="B222" s="157" t="s">
        <v>1051</v>
      </c>
      <c r="C222" s="157" t="s">
        <v>1052</v>
      </c>
      <c r="D222" s="154" t="s">
        <v>618</v>
      </c>
      <c r="E222" s="154" t="s">
        <v>619</v>
      </c>
      <c r="F222" s="154" t="s">
        <v>1053</v>
      </c>
      <c r="G222" s="154" t="s">
        <v>1046</v>
      </c>
      <c r="H222" s="154" t="s">
        <v>645</v>
      </c>
      <c r="I222" s="157" t="s">
        <v>20</v>
      </c>
      <c r="J222" s="154" t="s">
        <v>1054</v>
      </c>
      <c r="K222" s="154" t="s">
        <v>286</v>
      </c>
      <c r="L222" s="154">
        <v>0</v>
      </c>
      <c r="M222" s="154" t="s">
        <v>601</v>
      </c>
      <c r="N222" s="154" t="s">
        <v>602</v>
      </c>
      <c r="O222" s="154" t="s">
        <v>603</v>
      </c>
      <c r="P222" s="156">
        <v>10000</v>
      </c>
      <c r="Q222" s="156">
        <v>0</v>
      </c>
      <c r="R222" s="156">
        <v>0</v>
      </c>
      <c r="S222" s="154">
        <v>59797</v>
      </c>
      <c r="T222" s="154" t="s">
        <v>1055</v>
      </c>
      <c r="U222" s="154">
        <v>3</v>
      </c>
      <c r="V222" s="154">
        <v>501</v>
      </c>
      <c r="W222" s="154">
        <v>5</v>
      </c>
      <c r="X222" s="154">
        <v>0</v>
      </c>
      <c r="Y222" s="154">
        <v>3</v>
      </c>
      <c r="Z222" s="154">
        <v>1</v>
      </c>
      <c r="AA222" s="154" t="s">
        <v>1056</v>
      </c>
      <c r="AD222" s="154">
        <v>0</v>
      </c>
      <c r="AE222" s="154">
        <v>0</v>
      </c>
    </row>
    <row r="223" spans="1:31" s="154" customFormat="1" ht="12">
      <c r="A223" s="154">
        <v>2015</v>
      </c>
      <c r="B223" s="157" t="s">
        <v>1057</v>
      </c>
      <c r="C223" s="157" t="s">
        <v>1058</v>
      </c>
      <c r="D223" s="154" t="s">
        <v>649</v>
      </c>
      <c r="E223" s="154" t="s">
        <v>1059</v>
      </c>
      <c r="F223" s="154" t="s">
        <v>1060</v>
      </c>
      <c r="G223" s="154" t="s">
        <v>1046</v>
      </c>
      <c r="H223" s="154" t="s">
        <v>645</v>
      </c>
      <c r="I223" s="157" t="s">
        <v>803</v>
      </c>
      <c r="J223" s="154" t="s">
        <v>1061</v>
      </c>
      <c r="K223" s="154" t="s">
        <v>1062</v>
      </c>
      <c r="L223" s="154" t="s">
        <v>681</v>
      </c>
      <c r="M223" s="154" t="s">
        <v>601</v>
      </c>
      <c r="N223" s="154" t="s">
        <v>602</v>
      </c>
      <c r="O223" s="154" t="s">
        <v>690</v>
      </c>
      <c r="P223" s="156">
        <v>0</v>
      </c>
      <c r="Q223" s="156">
        <v>196530</v>
      </c>
      <c r="R223" s="156">
        <v>109089</v>
      </c>
      <c r="S223" s="154">
        <v>63988</v>
      </c>
      <c r="T223" s="154" t="s">
        <v>1063</v>
      </c>
      <c r="U223" s="154">
        <v>1</v>
      </c>
      <c r="V223" s="154">
        <v>509</v>
      </c>
      <c r="W223" s="154">
        <v>5</v>
      </c>
      <c r="X223" s="154">
        <v>0</v>
      </c>
      <c r="Y223" s="154">
        <v>3</v>
      </c>
      <c r="Z223" s="154">
        <v>1</v>
      </c>
      <c r="AA223" s="154" t="s">
        <v>1064</v>
      </c>
      <c r="AD223" s="154">
        <v>0</v>
      </c>
      <c r="AE223" s="154">
        <v>0</v>
      </c>
    </row>
    <row r="224" spans="1:31" s="154" customFormat="1" ht="12" hidden="1">
      <c r="A224" s="154">
        <v>2015</v>
      </c>
      <c r="B224" s="157" t="s">
        <v>1001</v>
      </c>
      <c r="C224" s="157" t="s">
        <v>1002</v>
      </c>
      <c r="D224" s="154" t="s">
        <v>659</v>
      </c>
      <c r="E224" s="154" t="s">
        <v>709</v>
      </c>
      <c r="F224" s="154" t="s">
        <v>1003</v>
      </c>
      <c r="G224" s="154" t="s">
        <v>1046</v>
      </c>
      <c r="H224" s="154" t="s">
        <v>645</v>
      </c>
      <c r="I224" s="157" t="s">
        <v>17</v>
      </c>
      <c r="J224" s="154" t="s">
        <v>1004</v>
      </c>
      <c r="K224" s="154" t="s">
        <v>671</v>
      </c>
      <c r="L224" s="154">
        <v>0</v>
      </c>
      <c r="M224" s="154" t="s">
        <v>663</v>
      </c>
      <c r="N224" s="154" t="s">
        <v>664</v>
      </c>
      <c r="O224" s="154" t="s">
        <v>690</v>
      </c>
      <c r="P224" s="156">
        <v>905000</v>
      </c>
      <c r="Q224" s="156">
        <v>905000</v>
      </c>
      <c r="R224" s="156">
        <v>0</v>
      </c>
      <c r="S224" s="154">
        <v>63991</v>
      </c>
      <c r="T224" s="154" t="s">
        <v>1005</v>
      </c>
      <c r="U224" s="154">
        <v>2</v>
      </c>
      <c r="V224" s="154">
        <v>508</v>
      </c>
      <c r="W224" s="154">
        <v>5</v>
      </c>
      <c r="X224" s="154">
        <v>0</v>
      </c>
      <c r="Y224" s="154">
        <v>3</v>
      </c>
      <c r="Z224" s="154">
        <v>0</v>
      </c>
      <c r="AA224" s="154" t="s">
        <v>1006</v>
      </c>
      <c r="AD224" s="154">
        <v>0</v>
      </c>
      <c r="AE224" s="154">
        <v>0</v>
      </c>
    </row>
    <row r="225" spans="1:31" s="154" customFormat="1" ht="12" hidden="1">
      <c r="A225" s="154">
        <v>2015</v>
      </c>
      <c r="B225" s="157" t="s">
        <v>793</v>
      </c>
      <c r="C225" s="157" t="s">
        <v>794</v>
      </c>
      <c r="D225" s="154" t="s">
        <v>618</v>
      </c>
      <c r="E225" s="154" t="s">
        <v>619</v>
      </c>
      <c r="F225" s="154" t="s">
        <v>795</v>
      </c>
      <c r="G225" s="154" t="s">
        <v>802</v>
      </c>
      <c r="H225" s="154" t="s">
        <v>801</v>
      </c>
      <c r="I225" s="157" t="s">
        <v>31</v>
      </c>
      <c r="J225" s="154" t="s">
        <v>599</v>
      </c>
      <c r="K225" s="154" t="s">
        <v>168</v>
      </c>
      <c r="L225" s="154">
        <v>0</v>
      </c>
      <c r="M225" s="154" t="s">
        <v>776</v>
      </c>
      <c r="N225" s="154" t="s">
        <v>664</v>
      </c>
      <c r="O225" s="154" t="s">
        <v>603</v>
      </c>
      <c r="P225" s="156">
        <v>915997</v>
      </c>
      <c r="Q225" s="156">
        <v>915997</v>
      </c>
      <c r="R225" s="156">
        <v>0</v>
      </c>
      <c r="S225" s="154">
        <v>64265</v>
      </c>
      <c r="T225" s="154" t="s">
        <v>604</v>
      </c>
      <c r="U225" s="154">
        <v>3</v>
      </c>
      <c r="V225" s="154">
        <v>501</v>
      </c>
      <c r="W225" s="154">
        <v>5</v>
      </c>
      <c r="X225" s="154">
        <v>0</v>
      </c>
      <c r="Y225" s="154">
        <v>3</v>
      </c>
      <c r="Z225" s="154">
        <v>0</v>
      </c>
      <c r="AA225" s="154" t="s">
        <v>797</v>
      </c>
      <c r="AD225" s="154">
        <v>0</v>
      </c>
      <c r="AE225" s="154">
        <v>0</v>
      </c>
    </row>
    <row r="226" spans="1:31" s="154" customFormat="1" ht="12">
      <c r="A226" s="154">
        <v>2015</v>
      </c>
      <c r="B226" s="157" t="s">
        <v>1065</v>
      </c>
      <c r="C226" s="157" t="s">
        <v>1066</v>
      </c>
      <c r="D226" s="154" t="s">
        <v>618</v>
      </c>
      <c r="E226" s="154" t="s">
        <v>737</v>
      </c>
      <c r="F226" s="154" t="s">
        <v>811</v>
      </c>
      <c r="G226" s="154" t="s">
        <v>1046</v>
      </c>
      <c r="H226" s="154" t="s">
        <v>645</v>
      </c>
      <c r="I226" s="157" t="s">
        <v>186</v>
      </c>
      <c r="J226" s="154" t="s">
        <v>611</v>
      </c>
      <c r="K226" s="154" t="s">
        <v>188</v>
      </c>
      <c r="L226" s="154" t="s">
        <v>1067</v>
      </c>
      <c r="M226" s="154" t="s">
        <v>601</v>
      </c>
      <c r="N226" s="154" t="s">
        <v>760</v>
      </c>
      <c r="O226" s="154" t="s">
        <v>603</v>
      </c>
      <c r="P226" s="156">
        <v>1924815</v>
      </c>
      <c r="Q226" s="156">
        <v>1375000</v>
      </c>
      <c r="R226" s="156">
        <v>1169060</v>
      </c>
      <c r="S226" s="154">
        <v>64273</v>
      </c>
      <c r="T226" s="154" t="s">
        <v>812</v>
      </c>
      <c r="U226" s="154">
        <v>3</v>
      </c>
      <c r="V226" s="154">
        <v>501</v>
      </c>
      <c r="W226" s="154">
        <v>5</v>
      </c>
      <c r="X226" s="154">
        <v>0</v>
      </c>
      <c r="Y226" s="154">
        <v>3</v>
      </c>
      <c r="Z226" s="154">
        <v>0</v>
      </c>
      <c r="AA226" s="154" t="s">
        <v>1068</v>
      </c>
      <c r="AD226" s="154">
        <v>1</v>
      </c>
      <c r="AE226" s="154">
        <v>1</v>
      </c>
    </row>
    <row r="227" spans="1:31" s="154" customFormat="1" ht="12" hidden="1">
      <c r="A227" s="154">
        <v>2015</v>
      </c>
      <c r="B227" s="157" t="s">
        <v>1021</v>
      </c>
      <c r="C227" s="157" t="s">
        <v>1022</v>
      </c>
      <c r="D227" s="154" t="s">
        <v>618</v>
      </c>
      <c r="E227" s="154" t="s">
        <v>619</v>
      </c>
      <c r="F227" s="154" t="s">
        <v>1023</v>
      </c>
      <c r="G227" s="154" t="s">
        <v>802</v>
      </c>
      <c r="H227" s="154" t="s">
        <v>801</v>
      </c>
      <c r="I227" s="157" t="s">
        <v>35</v>
      </c>
      <c r="J227" s="154" t="s">
        <v>1010</v>
      </c>
      <c r="K227" s="154" t="s">
        <v>41</v>
      </c>
      <c r="L227" s="154">
        <v>0</v>
      </c>
      <c r="M227" s="154" t="s">
        <v>601</v>
      </c>
      <c r="N227" s="154" t="s">
        <v>760</v>
      </c>
      <c r="O227" s="154" t="s">
        <v>603</v>
      </c>
      <c r="P227" s="156">
        <v>2000000</v>
      </c>
      <c r="Q227" s="156">
        <v>2043121</v>
      </c>
      <c r="R227" s="156">
        <v>0</v>
      </c>
      <c r="S227" s="154">
        <v>64287</v>
      </c>
      <c r="T227" s="154" t="s">
        <v>1013</v>
      </c>
      <c r="U227" s="154">
        <v>3</v>
      </c>
      <c r="V227" s="154">
        <v>501</v>
      </c>
      <c r="W227" s="154">
        <v>5</v>
      </c>
      <c r="X227" s="154">
        <v>0</v>
      </c>
      <c r="Y227" s="154">
        <v>3</v>
      </c>
      <c r="Z227" s="154">
        <v>0</v>
      </c>
      <c r="AA227" s="154" t="s">
        <v>1024</v>
      </c>
      <c r="AD227" s="154">
        <v>0</v>
      </c>
      <c r="AE227" s="154">
        <v>1</v>
      </c>
    </row>
    <row r="228" spans="1:31" s="154" customFormat="1" ht="12" hidden="1">
      <c r="A228" s="154">
        <v>2015</v>
      </c>
      <c r="B228" s="157" t="s">
        <v>867</v>
      </c>
      <c r="C228" s="157" t="s">
        <v>868</v>
      </c>
      <c r="D228" s="154" t="s">
        <v>618</v>
      </c>
      <c r="E228" s="154" t="s">
        <v>619</v>
      </c>
      <c r="F228" s="154" t="s">
        <v>858</v>
      </c>
      <c r="G228" s="154" t="s">
        <v>1046</v>
      </c>
      <c r="H228" s="154" t="s">
        <v>645</v>
      </c>
      <c r="I228" s="157" t="s">
        <v>23</v>
      </c>
      <c r="J228" s="154" t="s">
        <v>859</v>
      </c>
      <c r="K228" s="154" t="s">
        <v>90</v>
      </c>
      <c r="L228" s="154">
        <v>0</v>
      </c>
      <c r="M228" s="154" t="s">
        <v>601</v>
      </c>
      <c r="N228" s="154" t="s">
        <v>602</v>
      </c>
      <c r="O228" s="154" t="s">
        <v>603</v>
      </c>
      <c r="P228" s="156">
        <v>0</v>
      </c>
      <c r="Q228" s="156">
        <v>59692</v>
      </c>
      <c r="R228" s="156">
        <v>0</v>
      </c>
      <c r="S228" s="154">
        <v>64308</v>
      </c>
      <c r="T228" s="154" t="s">
        <v>861</v>
      </c>
      <c r="U228" s="154">
        <v>3</v>
      </c>
      <c r="V228" s="154">
        <v>501</v>
      </c>
      <c r="W228" s="154">
        <v>5</v>
      </c>
      <c r="X228" s="154">
        <v>0</v>
      </c>
      <c r="Y228" s="154">
        <v>3</v>
      </c>
      <c r="Z228" s="154">
        <v>0</v>
      </c>
      <c r="AA228" s="154" t="s">
        <v>869</v>
      </c>
      <c r="AD228" s="154">
        <v>0</v>
      </c>
      <c r="AE228" s="154">
        <v>1</v>
      </c>
    </row>
    <row r="229" spans="1:31" s="154" customFormat="1" ht="12">
      <c r="A229" s="154">
        <v>2015</v>
      </c>
      <c r="B229" s="157" t="s">
        <v>1025</v>
      </c>
      <c r="C229" s="157" t="s">
        <v>1026</v>
      </c>
      <c r="D229" s="154" t="s">
        <v>618</v>
      </c>
      <c r="E229" s="154" t="s">
        <v>619</v>
      </c>
      <c r="F229" s="154" t="s">
        <v>1027</v>
      </c>
      <c r="G229" s="154" t="s">
        <v>1046</v>
      </c>
      <c r="H229" s="154" t="s">
        <v>645</v>
      </c>
      <c r="I229" s="157" t="s">
        <v>803</v>
      </c>
      <c r="J229" s="154" t="s">
        <v>1028</v>
      </c>
      <c r="K229" s="154" t="s">
        <v>127</v>
      </c>
      <c r="L229" s="154" t="s">
        <v>681</v>
      </c>
      <c r="M229" s="154" t="s">
        <v>601</v>
      </c>
      <c r="N229" s="154" t="s">
        <v>602</v>
      </c>
      <c r="O229" s="154" t="s">
        <v>603</v>
      </c>
      <c r="P229" s="156">
        <v>0</v>
      </c>
      <c r="Q229" s="156">
        <v>10469</v>
      </c>
      <c r="R229" s="156">
        <v>10469</v>
      </c>
      <c r="S229" s="154">
        <v>64311</v>
      </c>
      <c r="T229" s="154" t="s">
        <v>1029</v>
      </c>
      <c r="U229" s="154">
        <v>3</v>
      </c>
      <c r="V229" s="154">
        <v>501</v>
      </c>
      <c r="W229" s="154">
        <v>5</v>
      </c>
      <c r="X229" s="154">
        <v>0</v>
      </c>
      <c r="Y229" s="154">
        <v>3</v>
      </c>
      <c r="Z229" s="154">
        <v>0</v>
      </c>
      <c r="AA229" s="154" t="s">
        <v>1030</v>
      </c>
      <c r="AD229" s="154">
        <v>0</v>
      </c>
      <c r="AE229" s="154">
        <v>0</v>
      </c>
    </row>
    <row r="230" spans="1:31" s="154" customFormat="1" ht="12" hidden="1">
      <c r="A230" s="154">
        <v>2015</v>
      </c>
      <c r="B230" s="157" t="s">
        <v>948</v>
      </c>
      <c r="C230" s="157" t="s">
        <v>949</v>
      </c>
      <c r="D230" s="154" t="s">
        <v>618</v>
      </c>
      <c r="E230" s="154" t="s">
        <v>619</v>
      </c>
      <c r="F230" s="154" t="s">
        <v>950</v>
      </c>
      <c r="G230" s="154" t="s">
        <v>1046</v>
      </c>
      <c r="H230" s="154" t="s">
        <v>645</v>
      </c>
      <c r="I230" s="157" t="s">
        <v>31</v>
      </c>
      <c r="J230" s="154" t="s">
        <v>951</v>
      </c>
      <c r="K230" s="154" t="s">
        <v>952</v>
      </c>
      <c r="L230" s="154">
        <v>0</v>
      </c>
      <c r="M230" s="154" t="s">
        <v>601</v>
      </c>
      <c r="N230" s="154" t="s">
        <v>602</v>
      </c>
      <c r="O230" s="154" t="s">
        <v>690</v>
      </c>
      <c r="P230" s="156">
        <v>60000</v>
      </c>
      <c r="Q230" s="156">
        <v>60000</v>
      </c>
      <c r="R230" s="156">
        <v>0</v>
      </c>
      <c r="S230" s="154">
        <v>64312</v>
      </c>
      <c r="T230" s="154" t="s">
        <v>953</v>
      </c>
      <c r="U230" s="154">
        <v>3</v>
      </c>
      <c r="V230" s="154">
        <v>501</v>
      </c>
      <c r="W230" s="154">
        <v>5</v>
      </c>
      <c r="X230" s="154">
        <v>0</v>
      </c>
      <c r="Y230" s="154">
        <v>3</v>
      </c>
      <c r="Z230" s="154">
        <v>0</v>
      </c>
      <c r="AA230" s="154" t="s">
        <v>954</v>
      </c>
      <c r="AD230" s="154">
        <v>0</v>
      </c>
      <c r="AE230" s="154">
        <v>0</v>
      </c>
    </row>
    <row r="231" spans="1:31" s="154" customFormat="1" ht="12" hidden="1">
      <c r="A231" s="154">
        <v>2015</v>
      </c>
      <c r="B231" s="157" t="s">
        <v>1069</v>
      </c>
      <c r="C231" s="157" t="s">
        <v>1070</v>
      </c>
      <c r="D231" s="154" t="s">
        <v>659</v>
      </c>
      <c r="E231" s="154" t="s">
        <v>709</v>
      </c>
      <c r="F231" s="154" t="s">
        <v>1071</v>
      </c>
      <c r="G231" s="154" t="s">
        <v>1046</v>
      </c>
      <c r="H231" s="154" t="s">
        <v>645</v>
      </c>
      <c r="I231" s="157" t="s">
        <v>803</v>
      </c>
      <c r="J231" s="154" t="s">
        <v>804</v>
      </c>
      <c r="K231" s="154" t="s">
        <v>208</v>
      </c>
      <c r="L231" s="154">
        <v>0</v>
      </c>
      <c r="M231" s="154" t="s">
        <v>663</v>
      </c>
      <c r="N231" s="154" t="s">
        <v>664</v>
      </c>
      <c r="O231" s="154" t="s">
        <v>603</v>
      </c>
      <c r="P231" s="156">
        <v>589994</v>
      </c>
      <c r="Q231" s="156">
        <v>589994</v>
      </c>
      <c r="R231" s="156">
        <v>0</v>
      </c>
      <c r="S231" s="154">
        <v>64313</v>
      </c>
      <c r="T231" s="154" t="s">
        <v>1072</v>
      </c>
      <c r="U231" s="154">
        <v>2</v>
      </c>
      <c r="V231" s="154">
        <v>501</v>
      </c>
      <c r="W231" s="154">
        <v>5</v>
      </c>
      <c r="X231" s="154">
        <v>0</v>
      </c>
      <c r="Y231" s="154">
        <v>3</v>
      </c>
      <c r="Z231" s="154">
        <v>0</v>
      </c>
      <c r="AA231" s="154" t="s">
        <v>1073</v>
      </c>
      <c r="AD231" s="154">
        <v>0</v>
      </c>
      <c r="AE231" s="154">
        <v>1</v>
      </c>
    </row>
    <row r="232" spans="1:31" s="154" customFormat="1" ht="12">
      <c r="A232" s="154">
        <v>2015</v>
      </c>
      <c r="B232" s="157" t="s">
        <v>1037</v>
      </c>
      <c r="C232" s="157" t="s">
        <v>1038</v>
      </c>
      <c r="D232" s="154" t="s">
        <v>618</v>
      </c>
      <c r="E232" s="154" t="s">
        <v>619</v>
      </c>
      <c r="F232" s="154" t="s">
        <v>1039</v>
      </c>
      <c r="G232" s="154" t="s">
        <v>1046</v>
      </c>
      <c r="H232" s="154" t="s">
        <v>645</v>
      </c>
      <c r="I232" s="157" t="s">
        <v>803</v>
      </c>
      <c r="J232" s="154" t="s">
        <v>1040</v>
      </c>
      <c r="K232" s="154" t="s">
        <v>85</v>
      </c>
      <c r="L232" s="154" t="s">
        <v>672</v>
      </c>
      <c r="M232" s="154" t="s">
        <v>601</v>
      </c>
      <c r="N232" s="154" t="s">
        <v>602</v>
      </c>
      <c r="O232" s="154" t="s">
        <v>603</v>
      </c>
      <c r="P232" s="156">
        <v>0</v>
      </c>
      <c r="Q232" s="156">
        <v>40000</v>
      </c>
      <c r="R232" s="156">
        <v>40000</v>
      </c>
      <c r="S232" s="154">
        <v>64314</v>
      </c>
      <c r="T232" s="154" t="s">
        <v>1041</v>
      </c>
      <c r="U232" s="154">
        <v>3</v>
      </c>
      <c r="V232" s="154">
        <v>501</v>
      </c>
      <c r="W232" s="154">
        <v>5</v>
      </c>
      <c r="X232" s="154">
        <v>0</v>
      </c>
      <c r="Y232" s="154">
        <v>3</v>
      </c>
      <c r="Z232" s="154">
        <v>0</v>
      </c>
      <c r="AA232" s="154" t="s">
        <v>1042</v>
      </c>
      <c r="AD232" s="154">
        <v>0</v>
      </c>
      <c r="AE232" s="154">
        <v>1</v>
      </c>
    </row>
    <row r="233" spans="1:31" s="154" customFormat="1" ht="12" hidden="1">
      <c r="A233" s="154">
        <v>2016</v>
      </c>
      <c r="B233" s="157" t="s">
        <v>1074</v>
      </c>
      <c r="C233" s="157" t="s">
        <v>1075</v>
      </c>
      <c r="D233" s="154" t="s">
        <v>618</v>
      </c>
      <c r="E233" s="154" t="s">
        <v>619</v>
      </c>
      <c r="F233" s="154" t="s">
        <v>836</v>
      </c>
      <c r="G233" s="154" t="s">
        <v>1046</v>
      </c>
      <c r="H233" s="154" t="s">
        <v>646</v>
      </c>
      <c r="I233" s="157" t="s">
        <v>31</v>
      </c>
      <c r="J233" s="154" t="s">
        <v>837</v>
      </c>
      <c r="K233" s="154" t="s">
        <v>838</v>
      </c>
      <c r="L233" s="154" t="s">
        <v>681</v>
      </c>
      <c r="M233" s="154" t="s">
        <v>601</v>
      </c>
      <c r="N233" s="154" t="s">
        <v>1076</v>
      </c>
      <c r="O233" s="154" t="s">
        <v>603</v>
      </c>
      <c r="P233" s="156">
        <v>520000</v>
      </c>
      <c r="Q233" s="156">
        <v>0</v>
      </c>
      <c r="R233" s="156">
        <v>0</v>
      </c>
      <c r="S233" s="154">
        <v>65150</v>
      </c>
      <c r="T233" s="154" t="s">
        <v>839</v>
      </c>
      <c r="U233" s="154">
        <v>3</v>
      </c>
      <c r="V233" s="154">
        <v>505</v>
      </c>
      <c r="W233" s="154">
        <v>5</v>
      </c>
      <c r="X233" s="154">
        <v>0</v>
      </c>
      <c r="Y233" s="154">
        <v>3</v>
      </c>
      <c r="Z233" s="154">
        <v>0</v>
      </c>
      <c r="AA233" s="154" t="s">
        <v>1077</v>
      </c>
      <c r="AD233" s="154">
        <v>0</v>
      </c>
      <c r="AE233" s="154">
        <v>0</v>
      </c>
    </row>
    <row r="234" spans="1:31" s="154" customFormat="1" ht="12" hidden="1">
      <c r="A234" s="154">
        <v>2016</v>
      </c>
      <c r="B234" s="157" t="s">
        <v>1043</v>
      </c>
      <c r="C234" s="157" t="s">
        <v>1044</v>
      </c>
      <c r="D234" s="154" t="s">
        <v>618</v>
      </c>
      <c r="E234" s="154" t="s">
        <v>619</v>
      </c>
      <c r="F234" s="154" t="s">
        <v>1045</v>
      </c>
      <c r="G234" s="154" t="s">
        <v>1046</v>
      </c>
      <c r="H234" s="154" t="s">
        <v>646</v>
      </c>
      <c r="I234" s="157" t="s">
        <v>23</v>
      </c>
      <c r="J234" s="154" t="s">
        <v>717</v>
      </c>
      <c r="K234" s="154" t="s">
        <v>43</v>
      </c>
      <c r="L234" s="154" t="s">
        <v>600</v>
      </c>
      <c r="M234" s="154" t="s">
        <v>601</v>
      </c>
      <c r="N234" s="154" t="s">
        <v>1076</v>
      </c>
      <c r="O234" s="154" t="s">
        <v>603</v>
      </c>
      <c r="P234" s="156">
        <v>0</v>
      </c>
      <c r="Q234" s="156">
        <v>248576</v>
      </c>
      <c r="R234" s="156">
        <v>248575</v>
      </c>
      <c r="S234" s="154">
        <v>66436</v>
      </c>
      <c r="T234" s="154" t="s">
        <v>718</v>
      </c>
      <c r="U234" s="154">
        <v>3</v>
      </c>
      <c r="V234" s="154">
        <v>503</v>
      </c>
      <c r="W234" s="154">
        <v>5</v>
      </c>
      <c r="X234" s="154">
        <v>0</v>
      </c>
      <c r="Y234" s="154">
        <v>3</v>
      </c>
      <c r="Z234" s="154">
        <v>0</v>
      </c>
      <c r="AA234" s="154" t="s">
        <v>1047</v>
      </c>
      <c r="AD234" s="154">
        <v>1</v>
      </c>
      <c r="AE234" s="154">
        <v>1</v>
      </c>
    </row>
    <row r="235" spans="1:31" s="154" customFormat="1" ht="12" hidden="1">
      <c r="A235" s="154">
        <v>2016</v>
      </c>
      <c r="B235" s="157" t="s">
        <v>1078</v>
      </c>
      <c r="C235" s="157" t="s">
        <v>1079</v>
      </c>
      <c r="D235" s="154" t="s">
        <v>618</v>
      </c>
      <c r="E235" s="154" t="s">
        <v>619</v>
      </c>
      <c r="F235" s="154" t="s">
        <v>886</v>
      </c>
      <c r="G235" s="154" t="s">
        <v>1046</v>
      </c>
      <c r="H235" s="154" t="s">
        <v>645</v>
      </c>
      <c r="I235" s="157" t="s">
        <v>31</v>
      </c>
      <c r="J235" s="154" t="s">
        <v>599</v>
      </c>
      <c r="K235" s="154" t="s">
        <v>95</v>
      </c>
      <c r="L235" s="154" t="s">
        <v>681</v>
      </c>
      <c r="M235" s="154" t="s">
        <v>663</v>
      </c>
      <c r="N235" s="154" t="s">
        <v>684</v>
      </c>
      <c r="O235" s="154" t="s">
        <v>603</v>
      </c>
      <c r="P235" s="156">
        <v>500000</v>
      </c>
      <c r="Q235" s="156">
        <v>0</v>
      </c>
      <c r="R235" s="156">
        <v>0</v>
      </c>
      <c r="S235" s="154">
        <v>66539</v>
      </c>
      <c r="T235" s="154" t="s">
        <v>887</v>
      </c>
      <c r="U235" s="154">
        <v>3</v>
      </c>
      <c r="V235" s="154">
        <v>501</v>
      </c>
      <c r="W235" s="154">
        <v>5</v>
      </c>
      <c r="X235" s="154">
        <v>0</v>
      </c>
      <c r="Y235" s="154">
        <v>3</v>
      </c>
      <c r="Z235" s="154">
        <v>0</v>
      </c>
      <c r="AA235" s="154" t="s">
        <v>1080</v>
      </c>
      <c r="AD235" s="154">
        <v>0</v>
      </c>
      <c r="AE235" s="154">
        <v>0</v>
      </c>
    </row>
    <row r="236" spans="1:31" s="154" customFormat="1" ht="12">
      <c r="A236" s="154">
        <v>2016</v>
      </c>
      <c r="B236" s="157" t="s">
        <v>1081</v>
      </c>
      <c r="C236" s="157" t="s">
        <v>1082</v>
      </c>
      <c r="D236" s="154" t="s">
        <v>618</v>
      </c>
      <c r="E236" s="154" t="s">
        <v>619</v>
      </c>
      <c r="F236" s="154" t="s">
        <v>816</v>
      </c>
      <c r="G236" s="154" t="s">
        <v>1046</v>
      </c>
      <c r="H236" s="154" t="s">
        <v>645</v>
      </c>
      <c r="I236" s="157" t="s">
        <v>17</v>
      </c>
      <c r="J236" s="154" t="s">
        <v>817</v>
      </c>
      <c r="K236" s="154" t="s">
        <v>88</v>
      </c>
      <c r="L236" s="154" t="s">
        <v>600</v>
      </c>
      <c r="M236" s="154" t="s">
        <v>663</v>
      </c>
      <c r="N236" s="154" t="s">
        <v>684</v>
      </c>
      <c r="O236" s="154" t="s">
        <v>603</v>
      </c>
      <c r="P236" s="156">
        <v>50000</v>
      </c>
      <c r="Q236" s="156">
        <v>50000</v>
      </c>
      <c r="R236" s="156">
        <v>49994</v>
      </c>
      <c r="S236" s="154">
        <v>66540</v>
      </c>
      <c r="T236" s="154" t="s">
        <v>818</v>
      </c>
      <c r="U236" s="154">
        <v>3</v>
      </c>
      <c r="V236" s="154">
        <v>501</v>
      </c>
      <c r="W236" s="154">
        <v>5</v>
      </c>
      <c r="X236" s="154">
        <v>0</v>
      </c>
      <c r="Y236" s="154">
        <v>3</v>
      </c>
      <c r="Z236" s="154">
        <v>0</v>
      </c>
      <c r="AA236" s="154" t="s">
        <v>1083</v>
      </c>
      <c r="AD236" s="154">
        <v>1</v>
      </c>
      <c r="AE236" s="154">
        <v>1</v>
      </c>
    </row>
    <row r="237" spans="1:31" s="154" customFormat="1" ht="12" hidden="1">
      <c r="A237" s="154">
        <v>2016</v>
      </c>
      <c r="B237" s="157" t="s">
        <v>1084</v>
      </c>
      <c r="C237" s="157" t="s">
        <v>1085</v>
      </c>
      <c r="D237" s="154" t="s">
        <v>618</v>
      </c>
      <c r="E237" s="154" t="s">
        <v>619</v>
      </c>
      <c r="F237" s="154" t="s">
        <v>982</v>
      </c>
      <c r="G237" s="154" t="s">
        <v>1046</v>
      </c>
      <c r="H237" s="154" t="s">
        <v>645</v>
      </c>
      <c r="I237" s="157" t="s">
        <v>38</v>
      </c>
      <c r="J237" s="154" t="s">
        <v>983</v>
      </c>
      <c r="K237" s="154" t="s">
        <v>223</v>
      </c>
      <c r="L237" s="154" t="s">
        <v>681</v>
      </c>
      <c r="M237" s="154" t="s">
        <v>601</v>
      </c>
      <c r="N237" s="154" t="s">
        <v>1076</v>
      </c>
      <c r="O237" s="154" t="s">
        <v>603</v>
      </c>
      <c r="P237" s="156">
        <v>300000</v>
      </c>
      <c r="Q237" s="156">
        <v>300000</v>
      </c>
      <c r="R237" s="156">
        <v>0</v>
      </c>
      <c r="S237" s="154">
        <v>66877</v>
      </c>
      <c r="T237" s="154" t="s">
        <v>984</v>
      </c>
      <c r="U237" s="154">
        <v>3</v>
      </c>
      <c r="V237" s="154">
        <v>501</v>
      </c>
      <c r="W237" s="154">
        <v>5</v>
      </c>
      <c r="X237" s="154">
        <v>0</v>
      </c>
      <c r="Y237" s="154">
        <v>3</v>
      </c>
      <c r="Z237" s="154">
        <v>1</v>
      </c>
      <c r="AA237" s="154" t="s">
        <v>1086</v>
      </c>
      <c r="AD237" s="154">
        <v>0</v>
      </c>
      <c r="AE237" s="154">
        <v>1</v>
      </c>
    </row>
    <row r="238" spans="1:31" s="154" customFormat="1" ht="12" hidden="1">
      <c r="A238" s="154">
        <v>2016</v>
      </c>
      <c r="B238" s="157" t="s">
        <v>1087</v>
      </c>
      <c r="C238" s="157" t="s">
        <v>1088</v>
      </c>
      <c r="D238" s="154" t="s">
        <v>618</v>
      </c>
      <c r="E238" s="154" t="s">
        <v>619</v>
      </c>
      <c r="F238" s="154" t="s">
        <v>1089</v>
      </c>
      <c r="G238" s="154" t="s">
        <v>1046</v>
      </c>
      <c r="H238" s="154" t="s">
        <v>645</v>
      </c>
      <c r="I238" s="157" t="s">
        <v>23</v>
      </c>
      <c r="J238" s="154" t="s">
        <v>652</v>
      </c>
      <c r="K238" s="154" t="s">
        <v>319</v>
      </c>
      <c r="L238" s="154" t="s">
        <v>600</v>
      </c>
      <c r="M238" s="154" t="s">
        <v>663</v>
      </c>
      <c r="N238" s="154" t="s">
        <v>684</v>
      </c>
      <c r="O238" s="154" t="s">
        <v>603</v>
      </c>
      <c r="P238" s="156">
        <v>0</v>
      </c>
      <c r="Q238" s="156">
        <v>20000</v>
      </c>
      <c r="R238" s="156">
        <v>0</v>
      </c>
      <c r="S238" s="154">
        <v>67037</v>
      </c>
      <c r="T238" s="154" t="s">
        <v>1090</v>
      </c>
      <c r="U238" s="154">
        <v>3</v>
      </c>
      <c r="V238" s="154">
        <v>501</v>
      </c>
      <c r="W238" s="154">
        <v>5</v>
      </c>
      <c r="X238" s="154">
        <v>0</v>
      </c>
      <c r="Y238" s="154">
        <v>3</v>
      </c>
      <c r="Z238" s="154">
        <v>0</v>
      </c>
      <c r="AA238" s="154" t="s">
        <v>1091</v>
      </c>
      <c r="AD238" s="154">
        <v>0</v>
      </c>
      <c r="AE238" s="154">
        <v>1</v>
      </c>
    </row>
    <row r="239" spans="1:31" s="154" customFormat="1" ht="12">
      <c r="A239" s="154">
        <v>2016</v>
      </c>
      <c r="B239" s="157" t="s">
        <v>915</v>
      </c>
      <c r="C239" s="157" t="s">
        <v>916</v>
      </c>
      <c r="D239" s="154" t="s">
        <v>618</v>
      </c>
      <c r="E239" s="154" t="s">
        <v>619</v>
      </c>
      <c r="F239" s="154" t="s">
        <v>695</v>
      </c>
      <c r="G239" s="154" t="s">
        <v>1046</v>
      </c>
      <c r="H239" s="154" t="s">
        <v>645</v>
      </c>
      <c r="I239" s="157" t="s">
        <v>23</v>
      </c>
      <c r="J239" s="154" t="s">
        <v>696</v>
      </c>
      <c r="K239" s="154" t="s">
        <v>190</v>
      </c>
      <c r="L239" s="154" t="s">
        <v>672</v>
      </c>
      <c r="M239" s="154" t="s">
        <v>601</v>
      </c>
      <c r="N239" s="154" t="s">
        <v>1076</v>
      </c>
      <c r="O239" s="154" t="s">
        <v>603</v>
      </c>
      <c r="P239" s="156">
        <v>150000</v>
      </c>
      <c r="Q239" s="156">
        <v>105000</v>
      </c>
      <c r="R239" s="156">
        <v>102062</v>
      </c>
      <c r="S239" s="154">
        <v>67041</v>
      </c>
      <c r="T239" s="154" t="s">
        <v>697</v>
      </c>
      <c r="U239" s="154">
        <v>3</v>
      </c>
      <c r="V239" s="154">
        <v>501</v>
      </c>
      <c r="W239" s="154">
        <v>5</v>
      </c>
      <c r="X239" s="154">
        <v>0</v>
      </c>
      <c r="Y239" s="154">
        <v>3</v>
      </c>
      <c r="Z239" s="154">
        <v>0</v>
      </c>
      <c r="AA239" s="154" t="s">
        <v>917</v>
      </c>
      <c r="AD239" s="154">
        <v>0</v>
      </c>
      <c r="AE239" s="154">
        <v>1</v>
      </c>
    </row>
    <row r="240" spans="1:31" s="154" customFormat="1" ht="12" hidden="1">
      <c r="A240" s="154">
        <v>2016</v>
      </c>
      <c r="B240" s="157" t="s">
        <v>1051</v>
      </c>
      <c r="C240" s="157" t="s">
        <v>1052</v>
      </c>
      <c r="D240" s="154" t="s">
        <v>618</v>
      </c>
      <c r="E240" s="154" t="s">
        <v>619</v>
      </c>
      <c r="F240" s="154" t="s">
        <v>1053</v>
      </c>
      <c r="G240" s="154" t="s">
        <v>1046</v>
      </c>
      <c r="H240" s="154" t="s">
        <v>645</v>
      </c>
      <c r="I240" s="157" t="s">
        <v>20</v>
      </c>
      <c r="J240" s="154" t="s">
        <v>1054</v>
      </c>
      <c r="K240" s="154" t="s">
        <v>286</v>
      </c>
      <c r="L240" s="154" t="s">
        <v>681</v>
      </c>
      <c r="M240" s="154" t="s">
        <v>601</v>
      </c>
      <c r="N240" s="154" t="s">
        <v>1076</v>
      </c>
      <c r="O240" s="154" t="s">
        <v>603</v>
      </c>
      <c r="P240" s="156">
        <v>20000</v>
      </c>
      <c r="Q240" s="156">
        <v>20000</v>
      </c>
      <c r="R240" s="156">
        <v>0</v>
      </c>
      <c r="S240" s="154">
        <v>67042</v>
      </c>
      <c r="T240" s="154" t="s">
        <v>1055</v>
      </c>
      <c r="U240" s="154">
        <v>3</v>
      </c>
      <c r="V240" s="154">
        <v>501</v>
      </c>
      <c r="W240" s="154">
        <v>5</v>
      </c>
      <c r="X240" s="154">
        <v>0</v>
      </c>
      <c r="Y240" s="154">
        <v>3</v>
      </c>
      <c r="Z240" s="154">
        <v>1</v>
      </c>
      <c r="AA240" s="154" t="s">
        <v>1056</v>
      </c>
      <c r="AD240" s="154">
        <v>0</v>
      </c>
      <c r="AE240" s="154">
        <v>0</v>
      </c>
    </row>
    <row r="241" spans="1:31" s="154" customFormat="1" ht="12" hidden="1">
      <c r="A241" s="154">
        <v>2016</v>
      </c>
      <c r="B241" s="157" t="s">
        <v>1092</v>
      </c>
      <c r="C241" s="157" t="s">
        <v>1093</v>
      </c>
      <c r="D241" s="154" t="s">
        <v>618</v>
      </c>
      <c r="E241" s="154" t="s">
        <v>737</v>
      </c>
      <c r="F241" s="154" t="s">
        <v>1094</v>
      </c>
      <c r="G241" s="154" t="s">
        <v>863</v>
      </c>
      <c r="H241" s="154" t="s">
        <v>609</v>
      </c>
      <c r="I241" s="157" t="s">
        <v>23</v>
      </c>
      <c r="J241" s="154" t="s">
        <v>662</v>
      </c>
      <c r="K241" s="154" t="s">
        <v>25</v>
      </c>
      <c r="L241" s="154" t="s">
        <v>681</v>
      </c>
      <c r="M241" s="154" t="s">
        <v>663</v>
      </c>
      <c r="N241" s="154" t="s">
        <v>684</v>
      </c>
      <c r="O241" s="154" t="s">
        <v>603</v>
      </c>
      <c r="P241" s="156">
        <v>0</v>
      </c>
      <c r="Q241" s="156">
        <v>100000</v>
      </c>
      <c r="R241" s="156">
        <v>0</v>
      </c>
      <c r="S241" s="154">
        <v>67047</v>
      </c>
      <c r="T241" s="154" t="s">
        <v>711</v>
      </c>
      <c r="U241" s="154">
        <v>3</v>
      </c>
      <c r="V241" s="154">
        <v>501</v>
      </c>
      <c r="W241" s="154">
        <v>5</v>
      </c>
      <c r="X241" s="154">
        <v>0</v>
      </c>
      <c r="Y241" s="154">
        <v>3</v>
      </c>
      <c r="Z241" s="154">
        <v>0</v>
      </c>
      <c r="AA241" s="154" t="s">
        <v>1095</v>
      </c>
      <c r="AD241" s="154">
        <v>0</v>
      </c>
      <c r="AE241" s="154">
        <v>1</v>
      </c>
    </row>
    <row r="242" spans="1:31" s="154" customFormat="1" ht="12">
      <c r="A242" s="154">
        <v>2016</v>
      </c>
      <c r="B242" s="157" t="s">
        <v>1057</v>
      </c>
      <c r="C242" s="157" t="s">
        <v>1058</v>
      </c>
      <c r="D242" s="154" t="s">
        <v>649</v>
      </c>
      <c r="E242" s="154" t="s">
        <v>1059</v>
      </c>
      <c r="F242" s="154" t="s">
        <v>1060</v>
      </c>
      <c r="G242" s="154" t="s">
        <v>1046</v>
      </c>
      <c r="H242" s="154" t="s">
        <v>645</v>
      </c>
      <c r="I242" s="157" t="s">
        <v>803</v>
      </c>
      <c r="J242" s="154" t="s">
        <v>1061</v>
      </c>
      <c r="K242" s="154" t="s">
        <v>1062</v>
      </c>
      <c r="L242" s="154" t="s">
        <v>681</v>
      </c>
      <c r="M242" s="154" t="s">
        <v>601</v>
      </c>
      <c r="N242" s="154" t="s">
        <v>1076</v>
      </c>
      <c r="O242" s="154" t="s">
        <v>690</v>
      </c>
      <c r="P242" s="156">
        <v>0</v>
      </c>
      <c r="Q242" s="156">
        <v>87436</v>
      </c>
      <c r="R242" s="156">
        <v>86411</v>
      </c>
      <c r="S242" s="154">
        <v>70448</v>
      </c>
      <c r="T242" s="154" t="s">
        <v>1063</v>
      </c>
      <c r="U242" s="154">
        <v>1</v>
      </c>
      <c r="V242" s="154">
        <v>509</v>
      </c>
      <c r="W242" s="154">
        <v>5</v>
      </c>
      <c r="X242" s="154">
        <v>0</v>
      </c>
      <c r="Y242" s="154">
        <v>3</v>
      </c>
      <c r="Z242" s="154">
        <v>1</v>
      </c>
      <c r="AA242" s="154" t="s">
        <v>1064</v>
      </c>
      <c r="AD242" s="154">
        <v>0</v>
      </c>
      <c r="AE242" s="154">
        <v>0</v>
      </c>
    </row>
    <row r="243" spans="1:31" s="154" customFormat="1" ht="12" hidden="1">
      <c r="A243" s="154">
        <v>2016</v>
      </c>
      <c r="B243" s="157" t="s">
        <v>1096</v>
      </c>
      <c r="C243" s="157" t="s">
        <v>1097</v>
      </c>
      <c r="D243" s="154" t="s">
        <v>618</v>
      </c>
      <c r="E243" s="154" t="s">
        <v>737</v>
      </c>
      <c r="F243" s="154" t="s">
        <v>782</v>
      </c>
      <c r="G243" s="154" t="s">
        <v>1046</v>
      </c>
      <c r="H243" s="154" t="s">
        <v>645</v>
      </c>
      <c r="I243" s="157" t="s">
        <v>17</v>
      </c>
      <c r="J243" s="154" t="s">
        <v>680</v>
      </c>
      <c r="K243" s="154" t="s">
        <v>783</v>
      </c>
      <c r="L243" s="154" t="s">
        <v>681</v>
      </c>
      <c r="M243" s="154" t="s">
        <v>601</v>
      </c>
      <c r="N243" s="154" t="s">
        <v>1076</v>
      </c>
      <c r="O243" s="154" t="s">
        <v>690</v>
      </c>
      <c r="P243" s="156">
        <v>58464</v>
      </c>
      <c r="Q243" s="156">
        <v>59160</v>
      </c>
      <c r="R243" s="156">
        <v>0</v>
      </c>
      <c r="S243" s="154">
        <v>70513</v>
      </c>
      <c r="T243" s="154" t="s">
        <v>784</v>
      </c>
      <c r="U243" s="154">
        <v>3</v>
      </c>
      <c r="V243" s="154">
        <v>508</v>
      </c>
      <c r="W243" s="154">
        <v>5</v>
      </c>
      <c r="X243" s="154">
        <v>0</v>
      </c>
      <c r="Y243" s="154">
        <v>3</v>
      </c>
      <c r="Z243" s="154">
        <v>0</v>
      </c>
      <c r="AA243" s="154" t="s">
        <v>1098</v>
      </c>
      <c r="AD243" s="154">
        <v>0</v>
      </c>
      <c r="AE243" s="154">
        <v>1</v>
      </c>
    </row>
    <row r="244" spans="1:31" s="154" customFormat="1" ht="12" hidden="1">
      <c r="A244" s="154">
        <v>2016</v>
      </c>
      <c r="B244" s="157" t="s">
        <v>1096</v>
      </c>
      <c r="C244" s="157" t="s">
        <v>1097</v>
      </c>
      <c r="D244" s="154" t="s">
        <v>618</v>
      </c>
      <c r="E244" s="154" t="s">
        <v>737</v>
      </c>
      <c r="F244" s="154" t="s">
        <v>782</v>
      </c>
      <c r="G244" s="154" t="s">
        <v>1046</v>
      </c>
      <c r="H244" s="154" t="s">
        <v>645</v>
      </c>
      <c r="I244" s="157" t="s">
        <v>17</v>
      </c>
      <c r="J244" s="154" t="s">
        <v>680</v>
      </c>
      <c r="K244" s="154" t="s">
        <v>783</v>
      </c>
      <c r="L244" s="154" t="s">
        <v>681</v>
      </c>
      <c r="M244" s="154" t="s">
        <v>653</v>
      </c>
      <c r="N244" s="154" t="s">
        <v>1099</v>
      </c>
      <c r="O244" s="154" t="s">
        <v>690</v>
      </c>
      <c r="P244" s="156">
        <v>260000</v>
      </c>
      <c r="Q244" s="156">
        <v>260000</v>
      </c>
      <c r="R244" s="156">
        <v>0</v>
      </c>
      <c r="S244" s="154">
        <v>70514</v>
      </c>
      <c r="T244" s="154" t="s">
        <v>784</v>
      </c>
      <c r="U244" s="154">
        <v>3</v>
      </c>
      <c r="V244" s="154">
        <v>508</v>
      </c>
      <c r="W244" s="154">
        <v>5</v>
      </c>
      <c r="X244" s="154">
        <v>0</v>
      </c>
      <c r="Y244" s="154">
        <v>1</v>
      </c>
      <c r="Z244" s="154">
        <v>0</v>
      </c>
      <c r="AA244" s="154" t="s">
        <v>1098</v>
      </c>
      <c r="AD244" s="154">
        <v>0</v>
      </c>
      <c r="AE244" s="154">
        <v>1</v>
      </c>
    </row>
    <row r="245" spans="1:31" s="154" customFormat="1" ht="12" hidden="1">
      <c r="A245" s="154">
        <v>2016</v>
      </c>
      <c r="B245" s="157" t="s">
        <v>1100</v>
      </c>
      <c r="C245" s="157" t="s">
        <v>1101</v>
      </c>
      <c r="D245" s="154" t="s">
        <v>618</v>
      </c>
      <c r="E245" s="154" t="s">
        <v>619</v>
      </c>
      <c r="F245" s="154" t="s">
        <v>1102</v>
      </c>
      <c r="G245" s="154" t="s">
        <v>1046</v>
      </c>
      <c r="H245" s="154" t="s">
        <v>645</v>
      </c>
      <c r="I245" s="157" t="s">
        <v>31</v>
      </c>
      <c r="J245" s="154" t="s">
        <v>599</v>
      </c>
      <c r="K245" s="154" t="s">
        <v>34</v>
      </c>
      <c r="L245" s="154" t="s">
        <v>672</v>
      </c>
      <c r="M245" s="154" t="s">
        <v>776</v>
      </c>
      <c r="N245" s="154" t="s">
        <v>664</v>
      </c>
      <c r="O245" s="154" t="s">
        <v>603</v>
      </c>
      <c r="P245" s="156">
        <v>0</v>
      </c>
      <c r="Q245" s="156">
        <v>1</v>
      </c>
      <c r="R245" s="156">
        <v>0</v>
      </c>
      <c r="S245" s="154">
        <v>70795</v>
      </c>
      <c r="T245" s="154" t="s">
        <v>1103</v>
      </c>
      <c r="U245" s="154">
        <v>3</v>
      </c>
      <c r="V245" s="154">
        <v>501</v>
      </c>
      <c r="W245" s="154">
        <v>5</v>
      </c>
      <c r="X245" s="154">
        <v>0</v>
      </c>
      <c r="Y245" s="154">
        <v>3</v>
      </c>
      <c r="Z245" s="154">
        <v>0</v>
      </c>
      <c r="AA245" s="154" t="s">
        <v>1104</v>
      </c>
      <c r="AD245" s="154">
        <v>0</v>
      </c>
      <c r="AE245" s="154">
        <v>0</v>
      </c>
    </row>
    <row r="246" spans="1:31" s="154" customFormat="1" ht="12" hidden="1">
      <c r="A246" s="154">
        <v>2016</v>
      </c>
      <c r="B246" s="157" t="s">
        <v>1100</v>
      </c>
      <c r="C246" s="157" t="s">
        <v>1101</v>
      </c>
      <c r="D246" s="154" t="s">
        <v>618</v>
      </c>
      <c r="E246" s="154" t="s">
        <v>619</v>
      </c>
      <c r="F246" s="154" t="s">
        <v>1102</v>
      </c>
      <c r="G246" s="154" t="s">
        <v>1046</v>
      </c>
      <c r="H246" s="154" t="s">
        <v>645</v>
      </c>
      <c r="I246" s="157" t="s">
        <v>31</v>
      </c>
      <c r="J246" s="154" t="s">
        <v>599</v>
      </c>
      <c r="K246" s="154" t="s">
        <v>34</v>
      </c>
      <c r="L246" s="154" t="s">
        <v>672</v>
      </c>
      <c r="M246" s="154" t="s">
        <v>663</v>
      </c>
      <c r="N246" s="154" t="s">
        <v>684</v>
      </c>
      <c r="O246" s="154" t="s">
        <v>603</v>
      </c>
      <c r="P246" s="156">
        <v>100000</v>
      </c>
      <c r="Q246" s="156">
        <v>1</v>
      </c>
      <c r="R246" s="156">
        <v>0</v>
      </c>
      <c r="S246" s="154">
        <v>70796</v>
      </c>
      <c r="T246" s="154" t="s">
        <v>1103</v>
      </c>
      <c r="U246" s="154">
        <v>3</v>
      </c>
      <c r="V246" s="154">
        <v>501</v>
      </c>
      <c r="W246" s="154">
        <v>5</v>
      </c>
      <c r="X246" s="154">
        <v>0</v>
      </c>
      <c r="Y246" s="154">
        <v>3</v>
      </c>
      <c r="Z246" s="154">
        <v>0</v>
      </c>
      <c r="AA246" s="154" t="s">
        <v>1104</v>
      </c>
      <c r="AD246" s="154">
        <v>0</v>
      </c>
      <c r="AE246" s="154">
        <v>0</v>
      </c>
    </row>
    <row r="247" spans="1:31" s="154" customFormat="1" ht="12" hidden="1">
      <c r="A247" s="154">
        <v>2016</v>
      </c>
      <c r="B247" s="157" t="s">
        <v>793</v>
      </c>
      <c r="C247" s="157" t="s">
        <v>794</v>
      </c>
      <c r="D247" s="154" t="s">
        <v>618</v>
      </c>
      <c r="E247" s="154" t="s">
        <v>619</v>
      </c>
      <c r="F247" s="154" t="s">
        <v>795</v>
      </c>
      <c r="G247" s="154" t="s">
        <v>1046</v>
      </c>
      <c r="H247" s="154" t="s">
        <v>645</v>
      </c>
      <c r="I247" s="157" t="s">
        <v>31</v>
      </c>
      <c r="J247" s="154" t="s">
        <v>599</v>
      </c>
      <c r="K247" s="154" t="s">
        <v>168</v>
      </c>
      <c r="L247" s="154" t="s">
        <v>600</v>
      </c>
      <c r="M247" s="154" t="s">
        <v>776</v>
      </c>
      <c r="N247" s="154" t="s">
        <v>664</v>
      </c>
      <c r="O247" s="154" t="s">
        <v>603</v>
      </c>
      <c r="P247" s="156">
        <v>50000</v>
      </c>
      <c r="Q247" s="156">
        <v>50000</v>
      </c>
      <c r="R247" s="156">
        <v>0</v>
      </c>
      <c r="S247" s="154">
        <v>70798</v>
      </c>
      <c r="T247" s="154" t="s">
        <v>604</v>
      </c>
      <c r="U247" s="154">
        <v>3</v>
      </c>
      <c r="V247" s="154">
        <v>501</v>
      </c>
      <c r="W247" s="154">
        <v>5</v>
      </c>
      <c r="X247" s="154">
        <v>0</v>
      </c>
      <c r="Y247" s="154">
        <v>3</v>
      </c>
      <c r="Z247" s="154">
        <v>0</v>
      </c>
      <c r="AA247" s="154" t="s">
        <v>797</v>
      </c>
      <c r="AD247" s="154">
        <v>0</v>
      </c>
      <c r="AE247" s="154">
        <v>0</v>
      </c>
    </row>
    <row r="248" spans="1:31" s="154" customFormat="1" ht="12" hidden="1">
      <c r="A248" s="154">
        <v>2016</v>
      </c>
      <c r="B248" s="157" t="s">
        <v>867</v>
      </c>
      <c r="C248" s="157" t="s">
        <v>868</v>
      </c>
      <c r="D248" s="154" t="s">
        <v>618</v>
      </c>
      <c r="E248" s="154" t="s">
        <v>619</v>
      </c>
      <c r="F248" s="154" t="s">
        <v>858</v>
      </c>
      <c r="G248" s="154" t="s">
        <v>1046</v>
      </c>
      <c r="H248" s="154" t="s">
        <v>645</v>
      </c>
      <c r="I248" s="157" t="s">
        <v>23</v>
      </c>
      <c r="J248" s="154" t="s">
        <v>859</v>
      </c>
      <c r="K248" s="154" t="s">
        <v>90</v>
      </c>
      <c r="L248" s="154" t="s">
        <v>672</v>
      </c>
      <c r="M248" s="154" t="s">
        <v>601</v>
      </c>
      <c r="N248" s="154" t="s">
        <v>1076</v>
      </c>
      <c r="O248" s="154" t="s">
        <v>603</v>
      </c>
      <c r="P248" s="156">
        <v>0</v>
      </c>
      <c r="Q248" s="156">
        <v>59692</v>
      </c>
      <c r="R248" s="156">
        <v>0</v>
      </c>
      <c r="S248" s="154">
        <v>70841</v>
      </c>
      <c r="T248" s="154" t="s">
        <v>861</v>
      </c>
      <c r="U248" s="154">
        <v>3</v>
      </c>
      <c r="V248" s="154">
        <v>501</v>
      </c>
      <c r="W248" s="154">
        <v>5</v>
      </c>
      <c r="X248" s="154">
        <v>0</v>
      </c>
      <c r="Y248" s="154">
        <v>3</v>
      </c>
      <c r="Z248" s="154">
        <v>0</v>
      </c>
      <c r="AA248" s="154" t="s">
        <v>869</v>
      </c>
      <c r="AD248" s="154">
        <v>0</v>
      </c>
      <c r="AE248" s="154">
        <v>1</v>
      </c>
    </row>
    <row r="249" spans="1:31" s="154" customFormat="1" ht="12" hidden="1">
      <c r="A249" s="154">
        <v>2016</v>
      </c>
      <c r="B249" s="157" t="s">
        <v>1105</v>
      </c>
      <c r="C249" s="157" t="s">
        <v>1106</v>
      </c>
      <c r="D249" s="154" t="s">
        <v>659</v>
      </c>
      <c r="E249" s="154" t="s">
        <v>709</v>
      </c>
      <c r="F249" s="154" t="s">
        <v>1071</v>
      </c>
      <c r="G249" s="154" t="s">
        <v>1046</v>
      </c>
      <c r="H249" s="154" t="s">
        <v>645</v>
      </c>
      <c r="I249" s="157" t="s">
        <v>803</v>
      </c>
      <c r="J249" s="154" t="s">
        <v>1107</v>
      </c>
      <c r="K249" s="154" t="s">
        <v>1108</v>
      </c>
      <c r="L249" s="154" t="s">
        <v>600</v>
      </c>
      <c r="M249" s="154" t="s">
        <v>601</v>
      </c>
      <c r="N249" s="154" t="s">
        <v>606</v>
      </c>
      <c r="O249" s="154" t="s">
        <v>603</v>
      </c>
      <c r="P249" s="156">
        <v>0</v>
      </c>
      <c r="Q249" s="156">
        <v>791760</v>
      </c>
      <c r="R249" s="156">
        <v>0</v>
      </c>
      <c r="S249" s="154">
        <v>70842</v>
      </c>
      <c r="T249" s="154" t="s">
        <v>1109</v>
      </c>
      <c r="U249" s="154">
        <v>2</v>
      </c>
      <c r="V249" s="154">
        <v>501</v>
      </c>
      <c r="W249" s="154">
        <v>5</v>
      </c>
      <c r="X249" s="154">
        <v>0</v>
      </c>
      <c r="Y249" s="154">
        <v>3</v>
      </c>
      <c r="Z249" s="154">
        <v>0</v>
      </c>
      <c r="AA249" s="154" t="s">
        <v>1110</v>
      </c>
      <c r="AD249" s="154">
        <v>0</v>
      </c>
      <c r="AE249" s="154">
        <v>0</v>
      </c>
    </row>
    <row r="250" spans="1:31" s="154" customFormat="1" ht="12" hidden="1">
      <c r="A250" s="154">
        <v>2016</v>
      </c>
      <c r="B250" s="157" t="s">
        <v>1105</v>
      </c>
      <c r="C250" s="157" t="s">
        <v>1106</v>
      </c>
      <c r="D250" s="154" t="s">
        <v>659</v>
      </c>
      <c r="E250" s="154" t="s">
        <v>709</v>
      </c>
      <c r="F250" s="154" t="s">
        <v>1071</v>
      </c>
      <c r="G250" s="154" t="s">
        <v>1046</v>
      </c>
      <c r="H250" s="154" t="s">
        <v>645</v>
      </c>
      <c r="I250" s="157" t="s">
        <v>803</v>
      </c>
      <c r="J250" s="154" t="s">
        <v>1107</v>
      </c>
      <c r="K250" s="154" t="s">
        <v>437</v>
      </c>
      <c r="L250" s="154" t="s">
        <v>600</v>
      </c>
      <c r="M250" s="154" t="s">
        <v>601</v>
      </c>
      <c r="N250" s="154" t="s">
        <v>606</v>
      </c>
      <c r="O250" s="154" t="s">
        <v>603</v>
      </c>
      <c r="P250" s="156">
        <v>0</v>
      </c>
      <c r="Q250" s="156">
        <v>791760</v>
      </c>
      <c r="R250" s="156">
        <v>0</v>
      </c>
      <c r="S250" s="154">
        <v>70843</v>
      </c>
      <c r="T250" s="154" t="s">
        <v>1111</v>
      </c>
      <c r="U250" s="154">
        <v>2</v>
      </c>
      <c r="V250" s="154">
        <v>501</v>
      </c>
      <c r="W250" s="154">
        <v>5</v>
      </c>
      <c r="X250" s="154">
        <v>0</v>
      </c>
      <c r="Y250" s="154">
        <v>3</v>
      </c>
      <c r="Z250" s="154">
        <v>0</v>
      </c>
      <c r="AA250" s="154" t="s">
        <v>1110</v>
      </c>
      <c r="AD250" s="154">
        <v>0</v>
      </c>
      <c r="AE250" s="154">
        <v>0</v>
      </c>
    </row>
    <row r="251" spans="1:31" s="154" customFormat="1" ht="12" hidden="1">
      <c r="A251" s="154">
        <v>2016</v>
      </c>
      <c r="B251" s="157" t="s">
        <v>1105</v>
      </c>
      <c r="C251" s="157" t="s">
        <v>1106</v>
      </c>
      <c r="D251" s="154" t="s">
        <v>659</v>
      </c>
      <c r="E251" s="154" t="s">
        <v>709</v>
      </c>
      <c r="F251" s="154" t="s">
        <v>1071</v>
      </c>
      <c r="G251" s="154" t="s">
        <v>1046</v>
      </c>
      <c r="H251" s="154" t="s">
        <v>645</v>
      </c>
      <c r="I251" s="157" t="s">
        <v>803</v>
      </c>
      <c r="J251" s="154" t="s">
        <v>1112</v>
      </c>
      <c r="K251" s="154" t="s">
        <v>398</v>
      </c>
      <c r="L251" s="154" t="s">
        <v>600</v>
      </c>
      <c r="M251" s="154" t="s">
        <v>601</v>
      </c>
      <c r="N251" s="154" t="s">
        <v>606</v>
      </c>
      <c r="O251" s="154" t="s">
        <v>603</v>
      </c>
      <c r="P251" s="156">
        <v>0</v>
      </c>
      <c r="Q251" s="156">
        <v>791760</v>
      </c>
      <c r="R251" s="156">
        <v>0</v>
      </c>
      <c r="S251" s="154">
        <v>70844</v>
      </c>
      <c r="T251" s="154" t="s">
        <v>1113</v>
      </c>
      <c r="U251" s="154">
        <v>2</v>
      </c>
      <c r="V251" s="154">
        <v>501</v>
      </c>
      <c r="W251" s="154">
        <v>5</v>
      </c>
      <c r="X251" s="154">
        <v>0</v>
      </c>
      <c r="Y251" s="154">
        <v>3</v>
      </c>
      <c r="Z251" s="154">
        <v>1</v>
      </c>
      <c r="AA251" s="154" t="s">
        <v>1110</v>
      </c>
      <c r="AD251" s="154">
        <v>0</v>
      </c>
      <c r="AE251" s="154">
        <v>0</v>
      </c>
    </row>
    <row r="252" spans="1:31" s="154" customFormat="1" ht="12" hidden="1">
      <c r="A252" s="154">
        <v>2016</v>
      </c>
      <c r="B252" s="157" t="s">
        <v>1105</v>
      </c>
      <c r="C252" s="157" t="s">
        <v>1106</v>
      </c>
      <c r="D252" s="154" t="s">
        <v>659</v>
      </c>
      <c r="E252" s="154" t="s">
        <v>709</v>
      </c>
      <c r="F252" s="154" t="s">
        <v>1071</v>
      </c>
      <c r="G252" s="154" t="s">
        <v>1046</v>
      </c>
      <c r="H252" s="154" t="s">
        <v>645</v>
      </c>
      <c r="I252" s="157" t="s">
        <v>803</v>
      </c>
      <c r="J252" s="154" t="s">
        <v>1114</v>
      </c>
      <c r="K252" s="154" t="s">
        <v>424</v>
      </c>
      <c r="L252" s="154" t="s">
        <v>600</v>
      </c>
      <c r="M252" s="154" t="s">
        <v>601</v>
      </c>
      <c r="N252" s="154" t="s">
        <v>606</v>
      </c>
      <c r="O252" s="154" t="s">
        <v>603</v>
      </c>
      <c r="P252" s="156">
        <v>0</v>
      </c>
      <c r="Q252" s="156">
        <v>791760</v>
      </c>
      <c r="R252" s="156">
        <v>0</v>
      </c>
      <c r="S252" s="154">
        <v>70845</v>
      </c>
      <c r="T252" s="154" t="s">
        <v>1115</v>
      </c>
      <c r="U252" s="154">
        <v>2</v>
      </c>
      <c r="V252" s="154">
        <v>501</v>
      </c>
      <c r="W252" s="154">
        <v>5</v>
      </c>
      <c r="X252" s="154">
        <v>0</v>
      </c>
      <c r="Y252" s="154">
        <v>3</v>
      </c>
      <c r="Z252" s="154">
        <v>0</v>
      </c>
      <c r="AA252" s="154" t="s">
        <v>1110</v>
      </c>
      <c r="AD252" s="154">
        <v>0</v>
      </c>
      <c r="AE252" s="154">
        <v>0</v>
      </c>
    </row>
    <row r="253" spans="1:31" s="154" customFormat="1" ht="12" hidden="1">
      <c r="A253" s="154">
        <v>2016</v>
      </c>
      <c r="B253" s="157" t="s">
        <v>1116</v>
      </c>
      <c r="C253" s="157" t="s">
        <v>1117</v>
      </c>
      <c r="D253" s="154" t="s">
        <v>649</v>
      </c>
      <c r="E253" s="154" t="s">
        <v>1059</v>
      </c>
      <c r="F253" s="154" t="s">
        <v>1118</v>
      </c>
      <c r="G253" s="154" t="s">
        <v>1046</v>
      </c>
      <c r="H253" s="154" t="s">
        <v>645</v>
      </c>
      <c r="I253" s="157" t="s">
        <v>803</v>
      </c>
      <c r="J253" s="154" t="s">
        <v>1119</v>
      </c>
      <c r="K253" s="154" t="s">
        <v>1120</v>
      </c>
      <c r="L253" s="154" t="s">
        <v>681</v>
      </c>
      <c r="M253" s="154" t="s">
        <v>614</v>
      </c>
      <c r="N253" s="154" t="s">
        <v>1099</v>
      </c>
      <c r="O253" s="154" t="s">
        <v>603</v>
      </c>
      <c r="P253" s="156">
        <v>0</v>
      </c>
      <c r="Q253" s="156">
        <v>1000</v>
      </c>
      <c r="R253" s="156">
        <v>0</v>
      </c>
      <c r="S253" s="154">
        <v>70858</v>
      </c>
      <c r="T253" s="154" t="s">
        <v>1121</v>
      </c>
      <c r="U253" s="154">
        <v>1</v>
      </c>
      <c r="V253" s="154">
        <v>501</v>
      </c>
      <c r="W253" s="154">
        <v>5</v>
      </c>
      <c r="X253" s="154">
        <v>0</v>
      </c>
      <c r="Y253" s="154">
        <v>2</v>
      </c>
      <c r="Z253" s="154">
        <v>0</v>
      </c>
      <c r="AA253" s="154" t="s">
        <v>1122</v>
      </c>
      <c r="AD253" s="154">
        <v>0</v>
      </c>
      <c r="AE253" s="154">
        <v>0</v>
      </c>
    </row>
    <row r="254" spans="1:31" s="154" customFormat="1" ht="12" hidden="1">
      <c r="A254" s="154">
        <v>2016</v>
      </c>
      <c r="B254" s="157" t="s">
        <v>1123</v>
      </c>
      <c r="C254" s="157" t="s">
        <v>1124</v>
      </c>
      <c r="D254" s="154" t="s">
        <v>649</v>
      </c>
      <c r="E254" s="154" t="s">
        <v>1059</v>
      </c>
      <c r="F254" s="154" t="s">
        <v>1118</v>
      </c>
      <c r="G254" s="154" t="s">
        <v>802</v>
      </c>
      <c r="H254" s="154" t="s">
        <v>801</v>
      </c>
      <c r="I254" s="157" t="s">
        <v>803</v>
      </c>
      <c r="J254" s="154" t="s">
        <v>1119</v>
      </c>
      <c r="K254" s="154" t="s">
        <v>310</v>
      </c>
      <c r="L254" s="154" t="s">
        <v>681</v>
      </c>
      <c r="M254" s="154" t="s">
        <v>614</v>
      </c>
      <c r="N254" s="154" t="s">
        <v>1099</v>
      </c>
      <c r="O254" s="154" t="s">
        <v>603</v>
      </c>
      <c r="P254" s="156">
        <v>0</v>
      </c>
      <c r="Q254" s="156">
        <v>1000</v>
      </c>
      <c r="R254" s="156">
        <v>0</v>
      </c>
      <c r="S254" s="154">
        <v>70859</v>
      </c>
      <c r="T254" s="154" t="s">
        <v>1125</v>
      </c>
      <c r="U254" s="154">
        <v>1</v>
      </c>
      <c r="V254" s="154">
        <v>501</v>
      </c>
      <c r="W254" s="154">
        <v>5</v>
      </c>
      <c r="X254" s="154">
        <v>0</v>
      </c>
      <c r="Y254" s="154">
        <v>2</v>
      </c>
      <c r="Z254" s="154">
        <v>0</v>
      </c>
      <c r="AA254" s="154" t="s">
        <v>1126</v>
      </c>
      <c r="AD254" s="154">
        <v>0</v>
      </c>
      <c r="AE254" s="154">
        <v>0</v>
      </c>
    </row>
    <row r="255" spans="1:31" s="154" customFormat="1" ht="12" hidden="1">
      <c r="A255" s="154">
        <v>2016</v>
      </c>
      <c r="B255" s="157" t="s">
        <v>1127</v>
      </c>
      <c r="C255" s="157" t="s">
        <v>1128</v>
      </c>
      <c r="D255" s="154" t="s">
        <v>618</v>
      </c>
      <c r="E255" s="154" t="s">
        <v>619</v>
      </c>
      <c r="F255" s="154" t="s">
        <v>886</v>
      </c>
      <c r="G255" s="154" t="s">
        <v>1046</v>
      </c>
      <c r="H255" s="154" t="s">
        <v>645</v>
      </c>
      <c r="I255" s="157" t="s">
        <v>31</v>
      </c>
      <c r="J255" s="154" t="s">
        <v>599</v>
      </c>
      <c r="K255" s="154" t="s">
        <v>95</v>
      </c>
      <c r="L255" s="154" t="s">
        <v>681</v>
      </c>
      <c r="M255" s="154" t="s">
        <v>601</v>
      </c>
      <c r="N255" s="154" t="s">
        <v>1076</v>
      </c>
      <c r="O255" s="154" t="s">
        <v>603</v>
      </c>
      <c r="P255" s="156">
        <v>450000</v>
      </c>
      <c r="Q255" s="156">
        <v>450000</v>
      </c>
      <c r="R255" s="156">
        <v>0</v>
      </c>
      <c r="S255" s="154">
        <v>70860</v>
      </c>
      <c r="T255" s="154" t="s">
        <v>887</v>
      </c>
      <c r="U255" s="154">
        <v>3</v>
      </c>
      <c r="V255" s="154">
        <v>501</v>
      </c>
      <c r="W255" s="154">
        <v>5</v>
      </c>
      <c r="X255" s="154">
        <v>0</v>
      </c>
      <c r="Y255" s="154">
        <v>3</v>
      </c>
      <c r="Z255" s="154">
        <v>0</v>
      </c>
      <c r="AA255" s="154" t="s">
        <v>1129</v>
      </c>
      <c r="AD255" s="154">
        <v>0</v>
      </c>
      <c r="AE255" s="154">
        <v>0</v>
      </c>
    </row>
    <row r="256" spans="1:31" s="154" customFormat="1" ht="12" hidden="1">
      <c r="A256" s="154">
        <v>2016</v>
      </c>
      <c r="B256" s="157" t="s">
        <v>1127</v>
      </c>
      <c r="C256" s="157" t="s">
        <v>1128</v>
      </c>
      <c r="D256" s="154" t="s">
        <v>618</v>
      </c>
      <c r="E256" s="154" t="s">
        <v>619</v>
      </c>
      <c r="F256" s="154" t="s">
        <v>886</v>
      </c>
      <c r="G256" s="154" t="s">
        <v>1046</v>
      </c>
      <c r="H256" s="154" t="s">
        <v>645</v>
      </c>
      <c r="I256" s="157" t="s">
        <v>31</v>
      </c>
      <c r="J256" s="154" t="s">
        <v>599</v>
      </c>
      <c r="K256" s="154" t="s">
        <v>95</v>
      </c>
      <c r="L256" s="154" t="s">
        <v>681</v>
      </c>
      <c r="M256" s="154" t="s">
        <v>663</v>
      </c>
      <c r="N256" s="154" t="s">
        <v>684</v>
      </c>
      <c r="O256" s="154" t="s">
        <v>603</v>
      </c>
      <c r="P256" s="156">
        <v>450000</v>
      </c>
      <c r="Q256" s="156">
        <v>0</v>
      </c>
      <c r="R256" s="156">
        <v>0</v>
      </c>
      <c r="S256" s="154">
        <v>70861</v>
      </c>
      <c r="T256" s="154" t="s">
        <v>887</v>
      </c>
      <c r="U256" s="154">
        <v>3</v>
      </c>
      <c r="V256" s="154">
        <v>501</v>
      </c>
      <c r="W256" s="154">
        <v>5</v>
      </c>
      <c r="X256" s="154">
        <v>0</v>
      </c>
      <c r="Y256" s="154">
        <v>3</v>
      </c>
      <c r="Z256" s="154">
        <v>0</v>
      </c>
      <c r="AA256" s="154" t="s">
        <v>1129</v>
      </c>
      <c r="AD256" s="154">
        <v>0</v>
      </c>
      <c r="AE256" s="154">
        <v>0</v>
      </c>
    </row>
    <row r="257" spans="1:31" s="154" customFormat="1" ht="12" hidden="1">
      <c r="A257" s="154">
        <v>2016</v>
      </c>
      <c r="B257" s="157" t="s">
        <v>1130</v>
      </c>
      <c r="C257" s="157" t="s">
        <v>1131</v>
      </c>
      <c r="D257" s="154" t="s">
        <v>618</v>
      </c>
      <c r="E257" s="154" t="s">
        <v>619</v>
      </c>
      <c r="F257" s="154" t="s">
        <v>745</v>
      </c>
      <c r="G257" s="154" t="s">
        <v>1046</v>
      </c>
      <c r="H257" s="154" t="s">
        <v>645</v>
      </c>
      <c r="I257" s="157" t="s">
        <v>27</v>
      </c>
      <c r="J257" s="154" t="s">
        <v>746</v>
      </c>
      <c r="K257" s="154" t="s">
        <v>747</v>
      </c>
      <c r="L257" s="154" t="s">
        <v>672</v>
      </c>
      <c r="M257" s="154" t="s">
        <v>623</v>
      </c>
      <c r="N257" s="154" t="s">
        <v>796</v>
      </c>
      <c r="O257" s="154" t="s">
        <v>603</v>
      </c>
      <c r="P257" s="156">
        <v>0</v>
      </c>
      <c r="Q257" s="156">
        <v>0</v>
      </c>
      <c r="R257" s="156">
        <v>0</v>
      </c>
      <c r="S257" s="154">
        <v>70862</v>
      </c>
      <c r="T257" s="154" t="s">
        <v>748</v>
      </c>
      <c r="U257" s="154">
        <v>3</v>
      </c>
      <c r="V257" s="154">
        <v>501</v>
      </c>
      <c r="W257" s="154">
        <v>5</v>
      </c>
      <c r="X257" s="154">
        <v>0</v>
      </c>
      <c r="Y257" s="154">
        <v>1</v>
      </c>
      <c r="Z257" s="154">
        <v>0</v>
      </c>
      <c r="AA257" s="154" t="s">
        <v>1132</v>
      </c>
      <c r="AD257" s="154">
        <v>0</v>
      </c>
      <c r="AE257" s="154">
        <v>1</v>
      </c>
    </row>
    <row r="258" spans="1:31" s="154" customFormat="1" ht="12" hidden="1">
      <c r="A258" s="154">
        <v>2016</v>
      </c>
      <c r="B258" s="157" t="s">
        <v>1133</v>
      </c>
      <c r="C258" s="157" t="s">
        <v>1134</v>
      </c>
      <c r="D258" s="154" t="s">
        <v>618</v>
      </c>
      <c r="E258" s="154" t="s">
        <v>619</v>
      </c>
      <c r="F258" s="154" t="s">
        <v>1135</v>
      </c>
      <c r="G258" s="154" t="s">
        <v>1046</v>
      </c>
      <c r="H258" s="154" t="s">
        <v>646</v>
      </c>
      <c r="I258" s="157" t="s">
        <v>38</v>
      </c>
      <c r="J258" s="154" t="s">
        <v>1136</v>
      </c>
      <c r="K258" s="154" t="s">
        <v>304</v>
      </c>
      <c r="L258" s="154" t="s">
        <v>672</v>
      </c>
      <c r="M258" s="154" t="s">
        <v>601</v>
      </c>
      <c r="N258" s="154" t="s">
        <v>1076</v>
      </c>
      <c r="O258" s="154" t="s">
        <v>603</v>
      </c>
      <c r="P258" s="156">
        <v>0</v>
      </c>
      <c r="Q258" s="156">
        <v>37071</v>
      </c>
      <c r="R258" s="156">
        <v>0</v>
      </c>
      <c r="S258" s="154">
        <v>70863</v>
      </c>
      <c r="T258" s="154" t="s">
        <v>1137</v>
      </c>
      <c r="U258" s="154">
        <v>3</v>
      </c>
      <c r="V258" s="154">
        <v>501</v>
      </c>
      <c r="W258" s="154">
        <v>5</v>
      </c>
      <c r="X258" s="154">
        <v>0</v>
      </c>
      <c r="Y258" s="154">
        <v>3</v>
      </c>
      <c r="Z258" s="154">
        <v>1</v>
      </c>
      <c r="AA258" s="154" t="s">
        <v>1138</v>
      </c>
      <c r="AD258" s="154">
        <v>0</v>
      </c>
      <c r="AE258" s="154">
        <v>0</v>
      </c>
    </row>
    <row r="259" spans="1:31" s="154" customFormat="1" ht="12" hidden="1">
      <c r="A259" s="154">
        <v>2016</v>
      </c>
      <c r="B259" s="157" t="s">
        <v>1139</v>
      </c>
      <c r="C259" s="157" t="s">
        <v>1140</v>
      </c>
      <c r="D259" s="154" t="s">
        <v>649</v>
      </c>
      <c r="E259" s="154" t="s">
        <v>1059</v>
      </c>
      <c r="F259" s="154" t="s">
        <v>1118</v>
      </c>
      <c r="G259" s="154" t="s">
        <v>1046</v>
      </c>
      <c r="H259" s="154" t="s">
        <v>645</v>
      </c>
      <c r="I259" s="157" t="s">
        <v>803</v>
      </c>
      <c r="J259" s="154" t="s">
        <v>1119</v>
      </c>
      <c r="K259" s="154" t="s">
        <v>1120</v>
      </c>
      <c r="L259" s="154" t="s">
        <v>681</v>
      </c>
      <c r="M259" s="154" t="s">
        <v>614</v>
      </c>
      <c r="N259" s="154" t="s">
        <v>1099</v>
      </c>
      <c r="O259" s="154" t="s">
        <v>603</v>
      </c>
      <c r="P259" s="156">
        <v>0</v>
      </c>
      <c r="Q259" s="156">
        <v>1000</v>
      </c>
      <c r="R259" s="156">
        <v>0</v>
      </c>
      <c r="S259" s="154">
        <v>70864</v>
      </c>
      <c r="T259" s="154" t="s">
        <v>1121</v>
      </c>
      <c r="U259" s="154">
        <v>1</v>
      </c>
      <c r="V259" s="154">
        <v>501</v>
      </c>
      <c r="W259" s="154">
        <v>5</v>
      </c>
      <c r="X259" s="154">
        <v>0</v>
      </c>
      <c r="Y259" s="154">
        <v>2</v>
      </c>
      <c r="Z259" s="154">
        <v>0</v>
      </c>
      <c r="AA259" s="154" t="s">
        <v>1141</v>
      </c>
      <c r="AD259" s="154">
        <v>0</v>
      </c>
      <c r="AE259" s="154">
        <v>0</v>
      </c>
    </row>
    <row r="260" spans="1:31" s="154" customFormat="1" ht="12" hidden="1">
      <c r="A260" s="154">
        <v>2016</v>
      </c>
      <c r="B260" s="157" t="s">
        <v>1142</v>
      </c>
      <c r="C260" s="157" t="s">
        <v>1143</v>
      </c>
      <c r="D260" s="154" t="s">
        <v>649</v>
      </c>
      <c r="E260" s="154" t="s">
        <v>1059</v>
      </c>
      <c r="F260" s="154" t="s">
        <v>1118</v>
      </c>
      <c r="G260" s="154" t="s">
        <v>1046</v>
      </c>
      <c r="H260" s="154" t="s">
        <v>645</v>
      </c>
      <c r="I260" s="157" t="s">
        <v>803</v>
      </c>
      <c r="J260" s="154" t="s">
        <v>1119</v>
      </c>
      <c r="K260" s="154" t="s">
        <v>1120</v>
      </c>
      <c r="L260" s="154" t="s">
        <v>681</v>
      </c>
      <c r="M260" s="154" t="s">
        <v>614</v>
      </c>
      <c r="N260" s="154" t="s">
        <v>1099</v>
      </c>
      <c r="O260" s="154" t="s">
        <v>603</v>
      </c>
      <c r="P260" s="156">
        <v>0</v>
      </c>
      <c r="Q260" s="156">
        <v>1000</v>
      </c>
      <c r="R260" s="156">
        <v>0</v>
      </c>
      <c r="S260" s="154">
        <v>70865</v>
      </c>
      <c r="T260" s="154" t="s">
        <v>1121</v>
      </c>
      <c r="U260" s="154">
        <v>1</v>
      </c>
      <c r="V260" s="154">
        <v>501</v>
      </c>
      <c r="W260" s="154">
        <v>5</v>
      </c>
      <c r="X260" s="154">
        <v>0</v>
      </c>
      <c r="Y260" s="154">
        <v>2</v>
      </c>
      <c r="Z260" s="154">
        <v>0</v>
      </c>
      <c r="AA260" s="154" t="s">
        <v>1144</v>
      </c>
      <c r="AD260" s="154">
        <v>0</v>
      </c>
      <c r="AE260" s="154">
        <v>0</v>
      </c>
    </row>
    <row r="261" spans="1:31" s="154" customFormat="1" ht="12">
      <c r="A261" s="154">
        <v>2016</v>
      </c>
      <c r="B261" s="157" t="s">
        <v>1145</v>
      </c>
      <c r="C261" s="157" t="s">
        <v>1146</v>
      </c>
      <c r="D261" s="154" t="s">
        <v>618</v>
      </c>
      <c r="E261" s="154" t="s">
        <v>619</v>
      </c>
      <c r="F261" s="154" t="s">
        <v>772</v>
      </c>
      <c r="G261" s="154" t="s">
        <v>1046</v>
      </c>
      <c r="H261" s="154" t="s">
        <v>645</v>
      </c>
      <c r="I261" s="157" t="s">
        <v>17</v>
      </c>
      <c r="J261" s="154" t="s">
        <v>773</v>
      </c>
      <c r="K261" s="154" t="s">
        <v>117</v>
      </c>
      <c r="L261" s="154" t="s">
        <v>681</v>
      </c>
      <c r="M261" s="154" t="s">
        <v>601</v>
      </c>
      <c r="N261" s="154" t="s">
        <v>1076</v>
      </c>
      <c r="O261" s="154" t="s">
        <v>603</v>
      </c>
      <c r="P261" s="156">
        <v>450000</v>
      </c>
      <c r="Q261" s="156">
        <v>450000</v>
      </c>
      <c r="R261" s="156">
        <v>442010</v>
      </c>
      <c r="S261" s="154">
        <v>70866</v>
      </c>
      <c r="T261" s="154" t="s">
        <v>774</v>
      </c>
      <c r="U261" s="154">
        <v>3</v>
      </c>
      <c r="V261" s="154">
        <v>501</v>
      </c>
      <c r="W261" s="154">
        <v>5</v>
      </c>
      <c r="X261" s="154">
        <v>0</v>
      </c>
      <c r="Y261" s="154">
        <v>3</v>
      </c>
      <c r="Z261" s="154">
        <v>0</v>
      </c>
      <c r="AA261" s="154" t="s">
        <v>1147</v>
      </c>
      <c r="AD261" s="154">
        <v>1</v>
      </c>
      <c r="AE261" s="154">
        <v>1</v>
      </c>
    </row>
    <row r="262" spans="1:31" s="154" customFormat="1" ht="12" hidden="1">
      <c r="A262" s="154">
        <v>2016</v>
      </c>
      <c r="B262" s="157" t="s">
        <v>1148</v>
      </c>
      <c r="C262" s="157" t="s">
        <v>1149</v>
      </c>
      <c r="D262" s="154" t="s">
        <v>618</v>
      </c>
      <c r="E262" s="154" t="s">
        <v>619</v>
      </c>
      <c r="F262" s="154" t="s">
        <v>687</v>
      </c>
      <c r="G262" s="154" t="s">
        <v>1046</v>
      </c>
      <c r="H262" s="154" t="s">
        <v>1150</v>
      </c>
      <c r="I262" s="157" t="s">
        <v>23</v>
      </c>
      <c r="J262" s="154" t="s">
        <v>688</v>
      </c>
      <c r="K262" s="154" t="s">
        <v>172</v>
      </c>
      <c r="L262" s="154" t="s">
        <v>672</v>
      </c>
      <c r="M262" s="154" t="s">
        <v>663</v>
      </c>
      <c r="N262" s="154" t="s">
        <v>684</v>
      </c>
      <c r="O262" s="154" t="s">
        <v>603</v>
      </c>
      <c r="P262" s="156">
        <v>278400</v>
      </c>
      <c r="Q262" s="156">
        <v>278400</v>
      </c>
      <c r="R262" s="156">
        <v>0</v>
      </c>
      <c r="S262" s="154">
        <v>70925</v>
      </c>
      <c r="T262" s="154" t="s">
        <v>691</v>
      </c>
      <c r="U262" s="154">
        <v>3</v>
      </c>
      <c r="V262" s="154">
        <v>501</v>
      </c>
      <c r="W262" s="154">
        <v>5</v>
      </c>
      <c r="X262" s="154">
        <v>0</v>
      </c>
      <c r="Y262" s="154">
        <v>3</v>
      </c>
      <c r="Z262" s="154">
        <v>0</v>
      </c>
      <c r="AA262" s="154" t="s">
        <v>1151</v>
      </c>
      <c r="AD262" s="154">
        <v>0</v>
      </c>
      <c r="AE262" s="154">
        <v>1</v>
      </c>
    </row>
    <row r="263" spans="1:31" s="154" customFormat="1" ht="12" hidden="1">
      <c r="A263" s="154">
        <v>2016</v>
      </c>
      <c r="B263" s="157" t="s">
        <v>1152</v>
      </c>
      <c r="C263" s="157" t="s">
        <v>1153</v>
      </c>
      <c r="D263" s="154" t="s">
        <v>618</v>
      </c>
      <c r="E263" s="154" t="s">
        <v>737</v>
      </c>
      <c r="F263" s="154" t="s">
        <v>1154</v>
      </c>
      <c r="G263" s="154" t="s">
        <v>1046</v>
      </c>
      <c r="H263" s="154" t="s">
        <v>645</v>
      </c>
      <c r="I263" s="157" t="s">
        <v>20</v>
      </c>
      <c r="J263" s="154" t="s">
        <v>789</v>
      </c>
      <c r="K263" s="154" t="s">
        <v>30</v>
      </c>
      <c r="L263" s="154" t="s">
        <v>681</v>
      </c>
      <c r="M263" s="154" t="s">
        <v>1011</v>
      </c>
      <c r="N263" s="154" t="s">
        <v>1012</v>
      </c>
      <c r="O263" s="154" t="s">
        <v>603</v>
      </c>
      <c r="P263" s="156">
        <v>1303400</v>
      </c>
      <c r="Q263" s="156">
        <v>0</v>
      </c>
      <c r="R263" s="156">
        <v>0</v>
      </c>
      <c r="S263" s="154">
        <v>71352</v>
      </c>
      <c r="T263" s="154" t="s">
        <v>1155</v>
      </c>
      <c r="U263" s="154">
        <v>3</v>
      </c>
      <c r="V263" s="154">
        <v>501</v>
      </c>
      <c r="W263" s="154">
        <v>5</v>
      </c>
      <c r="X263" s="154">
        <v>0</v>
      </c>
      <c r="Y263" s="154">
        <v>2</v>
      </c>
      <c r="Z263" s="154">
        <v>0</v>
      </c>
      <c r="AA263" s="154" t="s">
        <v>1156</v>
      </c>
      <c r="AD263" s="154">
        <v>0</v>
      </c>
      <c r="AE263" s="154">
        <v>1</v>
      </c>
    </row>
    <row r="264" spans="1:31" s="154" customFormat="1" ht="12" hidden="1">
      <c r="A264" s="154">
        <v>2017</v>
      </c>
      <c r="B264" s="154" t="s">
        <v>1157</v>
      </c>
      <c r="C264" s="154" t="s">
        <v>1158</v>
      </c>
      <c r="D264" s="154" t="s">
        <v>618</v>
      </c>
      <c r="E264" s="154" t="s">
        <v>619</v>
      </c>
      <c r="F264" s="154" t="s">
        <v>1027</v>
      </c>
      <c r="G264" s="154" t="s">
        <v>1046</v>
      </c>
      <c r="H264" s="154" t="s">
        <v>646</v>
      </c>
      <c r="I264" s="154" t="s">
        <v>803</v>
      </c>
      <c r="J264" s="154" t="s">
        <v>1028</v>
      </c>
      <c r="K264" s="154" t="s">
        <v>127</v>
      </c>
      <c r="L264" s="154" t="s">
        <v>600</v>
      </c>
      <c r="M264" s="154" t="s">
        <v>601</v>
      </c>
      <c r="N264" s="154" t="s">
        <v>1076</v>
      </c>
      <c r="O264" s="154" t="s">
        <v>603</v>
      </c>
      <c r="P264" s="156">
        <v>100000</v>
      </c>
      <c r="Q264" s="156">
        <v>0</v>
      </c>
      <c r="R264" s="156">
        <v>0</v>
      </c>
      <c r="S264" s="154">
        <v>76120</v>
      </c>
      <c r="T264" s="154" t="s">
        <v>1029</v>
      </c>
      <c r="U264" s="154">
        <v>3</v>
      </c>
      <c r="V264" s="154">
        <v>501</v>
      </c>
      <c r="W264" s="154">
        <v>5</v>
      </c>
      <c r="X264" s="154">
        <v>0</v>
      </c>
      <c r="Y264" s="154">
        <v>3</v>
      </c>
      <c r="Z264" s="154">
        <v>0</v>
      </c>
      <c r="AA264" s="154" t="s">
        <v>1159</v>
      </c>
      <c r="AD264" s="154">
        <v>0</v>
      </c>
      <c r="AE264" s="154">
        <v>0</v>
      </c>
    </row>
    <row r="265" spans="1:31" s="154" customFormat="1" ht="12" hidden="1">
      <c r="A265" s="154">
        <v>2017</v>
      </c>
      <c r="B265" s="154" t="s">
        <v>1157</v>
      </c>
      <c r="C265" s="154" t="s">
        <v>1158</v>
      </c>
      <c r="D265" s="154" t="s">
        <v>618</v>
      </c>
      <c r="E265" s="154" t="s">
        <v>619</v>
      </c>
      <c r="F265" s="154" t="s">
        <v>1027</v>
      </c>
      <c r="G265" s="154" t="s">
        <v>1046</v>
      </c>
      <c r="H265" s="154" t="s">
        <v>646</v>
      </c>
      <c r="I265" s="154" t="s">
        <v>803</v>
      </c>
      <c r="J265" s="154" t="s">
        <v>1028</v>
      </c>
      <c r="K265" s="154" t="s">
        <v>127</v>
      </c>
      <c r="L265" s="154" t="s">
        <v>600</v>
      </c>
      <c r="M265" s="154" t="s">
        <v>601</v>
      </c>
      <c r="N265" s="154" t="s">
        <v>1076</v>
      </c>
      <c r="O265" s="154" t="s">
        <v>603</v>
      </c>
      <c r="P265" s="156">
        <v>0</v>
      </c>
      <c r="Q265" s="156">
        <v>274649</v>
      </c>
      <c r="R265" s="156">
        <v>274649</v>
      </c>
      <c r="S265" s="154">
        <v>76121</v>
      </c>
      <c r="T265" s="154" t="s">
        <v>1029</v>
      </c>
      <c r="U265" s="154">
        <v>3</v>
      </c>
      <c r="V265" s="154">
        <v>501</v>
      </c>
      <c r="W265" s="154">
        <v>5</v>
      </c>
      <c r="X265" s="154">
        <v>0</v>
      </c>
      <c r="Y265" s="154">
        <v>3</v>
      </c>
      <c r="Z265" s="154">
        <v>0</v>
      </c>
      <c r="AA265" s="154" t="s">
        <v>1159</v>
      </c>
      <c r="AD265" s="154">
        <v>1</v>
      </c>
      <c r="AE265" s="154">
        <v>0</v>
      </c>
    </row>
    <row r="266" spans="1:31" s="154" customFormat="1" ht="12">
      <c r="A266" s="154">
        <v>2017</v>
      </c>
      <c r="B266" s="154" t="s">
        <v>915</v>
      </c>
      <c r="C266" s="154" t="s">
        <v>916</v>
      </c>
      <c r="D266" s="154" t="s">
        <v>618</v>
      </c>
      <c r="E266" s="154" t="s">
        <v>619</v>
      </c>
      <c r="F266" s="154" t="s">
        <v>695</v>
      </c>
      <c r="G266" s="154" t="s">
        <v>1046</v>
      </c>
      <c r="H266" s="154" t="s">
        <v>645</v>
      </c>
      <c r="I266" s="154" t="s">
        <v>23</v>
      </c>
      <c r="J266" s="154" t="s">
        <v>696</v>
      </c>
      <c r="K266" s="154" t="s">
        <v>190</v>
      </c>
      <c r="L266" s="154" t="s">
        <v>672</v>
      </c>
      <c r="M266" s="154" t="s">
        <v>601</v>
      </c>
      <c r="N266" s="154" t="s">
        <v>1076</v>
      </c>
      <c r="O266" s="154" t="s">
        <v>603</v>
      </c>
      <c r="P266" s="156">
        <v>0</v>
      </c>
      <c r="Q266" s="156">
        <v>17808.400000000001</v>
      </c>
      <c r="R266" s="156">
        <v>17808</v>
      </c>
      <c r="S266" s="154">
        <v>77955</v>
      </c>
      <c r="T266" s="154" t="s">
        <v>697</v>
      </c>
      <c r="U266" s="154">
        <v>3</v>
      </c>
      <c r="V266" s="154">
        <v>501</v>
      </c>
      <c r="W266" s="154">
        <v>5</v>
      </c>
      <c r="X266" s="154">
        <v>0</v>
      </c>
      <c r="Y266" s="154">
        <v>3</v>
      </c>
      <c r="Z266" s="154">
        <v>0</v>
      </c>
      <c r="AA266" s="154" t="s">
        <v>917</v>
      </c>
      <c r="AD266" s="154">
        <v>0</v>
      </c>
      <c r="AE266" s="154">
        <v>1</v>
      </c>
    </row>
    <row r="267" spans="1:31" s="154" customFormat="1" ht="12">
      <c r="A267" s="154">
        <v>2017</v>
      </c>
      <c r="B267" s="154" t="s">
        <v>915</v>
      </c>
      <c r="C267" s="154" t="s">
        <v>916</v>
      </c>
      <c r="D267" s="154" t="s">
        <v>618</v>
      </c>
      <c r="E267" s="154" t="s">
        <v>619</v>
      </c>
      <c r="F267" s="154" t="s">
        <v>695</v>
      </c>
      <c r="G267" s="154" t="s">
        <v>1046</v>
      </c>
      <c r="H267" s="154" t="s">
        <v>645</v>
      </c>
      <c r="I267" s="154" t="s">
        <v>23</v>
      </c>
      <c r="J267" s="154" t="s">
        <v>696</v>
      </c>
      <c r="K267" s="154" t="s">
        <v>190</v>
      </c>
      <c r="L267" s="154" t="s">
        <v>672</v>
      </c>
      <c r="M267" s="154" t="s">
        <v>601</v>
      </c>
      <c r="N267" s="154" t="s">
        <v>1076</v>
      </c>
      <c r="O267" s="154" t="s">
        <v>603</v>
      </c>
      <c r="P267" s="156">
        <v>0</v>
      </c>
      <c r="Q267" s="156">
        <v>13818</v>
      </c>
      <c r="R267" s="156">
        <v>13818</v>
      </c>
      <c r="S267" s="154">
        <v>77956</v>
      </c>
      <c r="T267" s="154" t="s">
        <v>697</v>
      </c>
      <c r="U267" s="154">
        <v>3</v>
      </c>
      <c r="V267" s="154">
        <v>501</v>
      </c>
      <c r="W267" s="154">
        <v>5</v>
      </c>
      <c r="X267" s="154">
        <v>0</v>
      </c>
      <c r="Y267" s="154">
        <v>3</v>
      </c>
      <c r="Z267" s="154">
        <v>0</v>
      </c>
      <c r="AA267" s="154" t="s">
        <v>917</v>
      </c>
      <c r="AD267" s="154">
        <v>0</v>
      </c>
      <c r="AE267" s="154">
        <v>1</v>
      </c>
    </row>
    <row r="268" spans="1:31" s="154" customFormat="1" ht="12">
      <c r="A268" s="154">
        <v>2017</v>
      </c>
      <c r="B268" s="154" t="s">
        <v>915</v>
      </c>
      <c r="C268" s="154" t="s">
        <v>916</v>
      </c>
      <c r="D268" s="154" t="s">
        <v>618</v>
      </c>
      <c r="E268" s="154" t="s">
        <v>619</v>
      </c>
      <c r="F268" s="154" t="s">
        <v>695</v>
      </c>
      <c r="G268" s="154" t="s">
        <v>1046</v>
      </c>
      <c r="H268" s="154" t="s">
        <v>645</v>
      </c>
      <c r="I268" s="154" t="s">
        <v>23</v>
      </c>
      <c r="J268" s="154" t="s">
        <v>696</v>
      </c>
      <c r="K268" s="154" t="s">
        <v>190</v>
      </c>
      <c r="L268" s="154" t="s">
        <v>672</v>
      </c>
      <c r="M268" s="154" t="s">
        <v>601</v>
      </c>
      <c r="N268" s="154" t="s">
        <v>1076</v>
      </c>
      <c r="O268" s="154" t="s">
        <v>603</v>
      </c>
      <c r="P268" s="156">
        <v>0</v>
      </c>
      <c r="Q268" s="156">
        <v>0</v>
      </c>
      <c r="R268" s="156">
        <v>0.4</v>
      </c>
      <c r="S268" s="154">
        <v>77957</v>
      </c>
      <c r="T268" s="154" t="s">
        <v>697</v>
      </c>
      <c r="U268" s="154">
        <v>3</v>
      </c>
      <c r="V268" s="154">
        <v>501</v>
      </c>
      <c r="W268" s="154">
        <v>5</v>
      </c>
      <c r="X268" s="154">
        <v>0</v>
      </c>
      <c r="Y268" s="154">
        <v>3</v>
      </c>
      <c r="Z268" s="154">
        <v>0</v>
      </c>
      <c r="AA268" s="154" t="s">
        <v>917</v>
      </c>
      <c r="AD268" s="154">
        <v>0</v>
      </c>
      <c r="AE268" s="154">
        <v>1</v>
      </c>
    </row>
    <row r="269" spans="1:31" s="154" customFormat="1" ht="12">
      <c r="A269" s="154">
        <v>2017</v>
      </c>
      <c r="B269" s="154" t="s">
        <v>915</v>
      </c>
      <c r="C269" s="154" t="s">
        <v>916</v>
      </c>
      <c r="D269" s="154" t="s">
        <v>618</v>
      </c>
      <c r="E269" s="154" t="s">
        <v>619</v>
      </c>
      <c r="F269" s="154" t="s">
        <v>695</v>
      </c>
      <c r="G269" s="154" t="s">
        <v>1046</v>
      </c>
      <c r="H269" s="154" t="s">
        <v>645</v>
      </c>
      <c r="I269" s="154" t="s">
        <v>23</v>
      </c>
      <c r="J269" s="154" t="s">
        <v>696</v>
      </c>
      <c r="K269" s="154" t="s">
        <v>190</v>
      </c>
      <c r="L269" s="154" t="s">
        <v>672</v>
      </c>
      <c r="M269" s="154" t="s">
        <v>601</v>
      </c>
      <c r="N269" s="154" t="s">
        <v>1076</v>
      </c>
      <c r="O269" s="154" t="s">
        <v>603</v>
      </c>
      <c r="P269" s="156">
        <v>0</v>
      </c>
      <c r="Q269" s="156">
        <v>1042</v>
      </c>
      <c r="R269" s="156">
        <v>1042</v>
      </c>
      <c r="S269" s="154">
        <v>77958</v>
      </c>
      <c r="T269" s="154" t="s">
        <v>697</v>
      </c>
      <c r="U269" s="154">
        <v>3</v>
      </c>
      <c r="V269" s="154">
        <v>501</v>
      </c>
      <c r="W269" s="154">
        <v>5</v>
      </c>
      <c r="X269" s="154">
        <v>0</v>
      </c>
      <c r="Y269" s="154">
        <v>3</v>
      </c>
      <c r="Z269" s="154">
        <v>0</v>
      </c>
      <c r="AA269" s="154" t="s">
        <v>917</v>
      </c>
      <c r="AD269" s="154">
        <v>0</v>
      </c>
      <c r="AE269" s="154">
        <v>1</v>
      </c>
    </row>
    <row r="270" spans="1:31" s="154" customFormat="1" ht="12">
      <c r="A270" s="154">
        <v>2017</v>
      </c>
      <c r="B270" s="154" t="s">
        <v>915</v>
      </c>
      <c r="C270" s="154" t="s">
        <v>916</v>
      </c>
      <c r="D270" s="154" t="s">
        <v>618</v>
      </c>
      <c r="E270" s="154" t="s">
        <v>619</v>
      </c>
      <c r="F270" s="154" t="s">
        <v>695</v>
      </c>
      <c r="G270" s="154" t="s">
        <v>1046</v>
      </c>
      <c r="H270" s="154" t="s">
        <v>645</v>
      </c>
      <c r="I270" s="154" t="s">
        <v>23</v>
      </c>
      <c r="J270" s="154" t="s">
        <v>696</v>
      </c>
      <c r="K270" s="154" t="s">
        <v>190</v>
      </c>
      <c r="L270" s="154" t="s">
        <v>672</v>
      </c>
      <c r="M270" s="154" t="s">
        <v>601</v>
      </c>
      <c r="N270" s="154" t="s">
        <v>1076</v>
      </c>
      <c r="O270" s="154" t="s">
        <v>603</v>
      </c>
      <c r="P270" s="156">
        <v>0</v>
      </c>
      <c r="Q270" s="156">
        <v>2000</v>
      </c>
      <c r="R270" s="156">
        <v>1920</v>
      </c>
      <c r="S270" s="154">
        <v>77959</v>
      </c>
      <c r="T270" s="154" t="s">
        <v>697</v>
      </c>
      <c r="U270" s="154">
        <v>3</v>
      </c>
      <c r="V270" s="154">
        <v>501</v>
      </c>
      <c r="W270" s="154">
        <v>5</v>
      </c>
      <c r="X270" s="154">
        <v>0</v>
      </c>
      <c r="Y270" s="154">
        <v>3</v>
      </c>
      <c r="Z270" s="154">
        <v>0</v>
      </c>
      <c r="AA270" s="154" t="s">
        <v>917</v>
      </c>
      <c r="AD270" s="154">
        <v>0</v>
      </c>
      <c r="AE270" s="154">
        <v>1</v>
      </c>
    </row>
    <row r="271" spans="1:31" s="154" customFormat="1" ht="12">
      <c r="A271" s="154">
        <v>2017</v>
      </c>
      <c r="B271" s="154" t="s">
        <v>915</v>
      </c>
      <c r="C271" s="154" t="s">
        <v>916</v>
      </c>
      <c r="D271" s="154" t="s">
        <v>618</v>
      </c>
      <c r="E271" s="154" t="s">
        <v>619</v>
      </c>
      <c r="F271" s="154" t="s">
        <v>695</v>
      </c>
      <c r="G271" s="154" t="s">
        <v>1046</v>
      </c>
      <c r="H271" s="154" t="s">
        <v>645</v>
      </c>
      <c r="I271" s="154" t="s">
        <v>23</v>
      </c>
      <c r="J271" s="154" t="s">
        <v>696</v>
      </c>
      <c r="K271" s="154" t="s">
        <v>190</v>
      </c>
      <c r="L271" s="154" t="s">
        <v>672</v>
      </c>
      <c r="M271" s="154" t="s">
        <v>601</v>
      </c>
      <c r="N271" s="154" t="s">
        <v>1076</v>
      </c>
      <c r="O271" s="154" t="s">
        <v>603</v>
      </c>
      <c r="P271" s="156">
        <v>0</v>
      </c>
      <c r="Q271" s="156">
        <v>3728.58</v>
      </c>
      <c r="R271" s="156">
        <v>1042.2</v>
      </c>
      <c r="S271" s="154">
        <v>77960</v>
      </c>
      <c r="T271" s="154" t="s">
        <v>697</v>
      </c>
      <c r="U271" s="154">
        <v>3</v>
      </c>
      <c r="V271" s="154">
        <v>501</v>
      </c>
      <c r="W271" s="154">
        <v>5</v>
      </c>
      <c r="X271" s="154">
        <v>0</v>
      </c>
      <c r="Y271" s="154">
        <v>3</v>
      </c>
      <c r="Z271" s="154">
        <v>0</v>
      </c>
      <c r="AA271" s="154" t="s">
        <v>917</v>
      </c>
      <c r="AD271" s="154">
        <v>0</v>
      </c>
      <c r="AE271" s="154">
        <v>1</v>
      </c>
    </row>
    <row r="272" spans="1:31" s="154" customFormat="1" ht="12">
      <c r="A272" s="154">
        <v>2017</v>
      </c>
      <c r="B272" s="154" t="s">
        <v>915</v>
      </c>
      <c r="C272" s="154" t="s">
        <v>916</v>
      </c>
      <c r="D272" s="154" t="s">
        <v>618</v>
      </c>
      <c r="E272" s="154" t="s">
        <v>619</v>
      </c>
      <c r="F272" s="154" t="s">
        <v>695</v>
      </c>
      <c r="G272" s="154" t="s">
        <v>1046</v>
      </c>
      <c r="H272" s="154" t="s">
        <v>645</v>
      </c>
      <c r="I272" s="154" t="s">
        <v>23</v>
      </c>
      <c r="J272" s="154" t="s">
        <v>696</v>
      </c>
      <c r="K272" s="154" t="s">
        <v>190</v>
      </c>
      <c r="L272" s="154" t="s">
        <v>672</v>
      </c>
      <c r="M272" s="154" t="s">
        <v>601</v>
      </c>
      <c r="N272" s="154" t="s">
        <v>1076</v>
      </c>
      <c r="O272" s="154" t="s">
        <v>603</v>
      </c>
      <c r="P272" s="156">
        <v>0</v>
      </c>
      <c r="Q272" s="156">
        <v>2855.23</v>
      </c>
      <c r="R272" s="156">
        <v>2855.23</v>
      </c>
      <c r="S272" s="154">
        <v>77961</v>
      </c>
      <c r="T272" s="154" t="s">
        <v>697</v>
      </c>
      <c r="U272" s="154">
        <v>3</v>
      </c>
      <c r="V272" s="154">
        <v>501</v>
      </c>
      <c r="W272" s="154">
        <v>5</v>
      </c>
      <c r="X272" s="154">
        <v>0</v>
      </c>
      <c r="Y272" s="154">
        <v>3</v>
      </c>
      <c r="Z272" s="154">
        <v>0</v>
      </c>
      <c r="AA272" s="154" t="s">
        <v>917</v>
      </c>
      <c r="AD272" s="154">
        <v>0</v>
      </c>
      <c r="AE272" s="154">
        <v>1</v>
      </c>
    </row>
    <row r="273" spans="1:31" s="154" customFormat="1" ht="12">
      <c r="A273" s="154">
        <v>2017</v>
      </c>
      <c r="B273" s="154" t="s">
        <v>915</v>
      </c>
      <c r="C273" s="154" t="s">
        <v>916</v>
      </c>
      <c r="D273" s="154" t="s">
        <v>618</v>
      </c>
      <c r="E273" s="154" t="s">
        <v>619</v>
      </c>
      <c r="F273" s="154" t="s">
        <v>695</v>
      </c>
      <c r="G273" s="154" t="s">
        <v>1046</v>
      </c>
      <c r="H273" s="154" t="s">
        <v>645</v>
      </c>
      <c r="I273" s="154" t="s">
        <v>23</v>
      </c>
      <c r="J273" s="154" t="s">
        <v>696</v>
      </c>
      <c r="K273" s="154" t="s">
        <v>190</v>
      </c>
      <c r="L273" s="154" t="s">
        <v>672</v>
      </c>
      <c r="M273" s="154" t="s">
        <v>601</v>
      </c>
      <c r="N273" s="154" t="s">
        <v>1076</v>
      </c>
      <c r="O273" s="154" t="s">
        <v>603</v>
      </c>
      <c r="P273" s="156">
        <v>0</v>
      </c>
      <c r="Q273" s="156">
        <v>0</v>
      </c>
      <c r="R273" s="156">
        <v>1861.21</v>
      </c>
      <c r="S273" s="154">
        <v>77962</v>
      </c>
      <c r="T273" s="154" t="s">
        <v>697</v>
      </c>
      <c r="U273" s="154">
        <v>3</v>
      </c>
      <c r="V273" s="154">
        <v>501</v>
      </c>
      <c r="W273" s="154">
        <v>5</v>
      </c>
      <c r="X273" s="154">
        <v>0</v>
      </c>
      <c r="Y273" s="154">
        <v>3</v>
      </c>
      <c r="Z273" s="154">
        <v>0</v>
      </c>
      <c r="AA273" s="154" t="s">
        <v>917</v>
      </c>
      <c r="AD273" s="154">
        <v>0</v>
      </c>
      <c r="AE273" s="154">
        <v>1</v>
      </c>
    </row>
    <row r="274" spans="1:31" s="154" customFormat="1" ht="12">
      <c r="A274" s="154">
        <v>2017</v>
      </c>
      <c r="B274" s="154" t="s">
        <v>915</v>
      </c>
      <c r="C274" s="154" t="s">
        <v>916</v>
      </c>
      <c r="D274" s="154" t="s">
        <v>618</v>
      </c>
      <c r="E274" s="154" t="s">
        <v>619</v>
      </c>
      <c r="F274" s="154" t="s">
        <v>695</v>
      </c>
      <c r="G274" s="154" t="s">
        <v>1046</v>
      </c>
      <c r="H274" s="154" t="s">
        <v>645</v>
      </c>
      <c r="I274" s="154" t="s">
        <v>23</v>
      </c>
      <c r="J274" s="154" t="s">
        <v>696</v>
      </c>
      <c r="K274" s="154" t="s">
        <v>190</v>
      </c>
      <c r="L274" s="154" t="s">
        <v>672</v>
      </c>
      <c r="M274" s="154" t="s">
        <v>601</v>
      </c>
      <c r="N274" s="154" t="s">
        <v>1076</v>
      </c>
      <c r="O274" s="154" t="s">
        <v>603</v>
      </c>
      <c r="P274" s="156">
        <v>0</v>
      </c>
      <c r="Q274" s="156">
        <v>12348</v>
      </c>
      <c r="R274" s="156">
        <v>12348</v>
      </c>
      <c r="S274" s="154">
        <v>77963</v>
      </c>
      <c r="T274" s="154" t="s">
        <v>697</v>
      </c>
      <c r="U274" s="154">
        <v>3</v>
      </c>
      <c r="V274" s="154">
        <v>501</v>
      </c>
      <c r="W274" s="154">
        <v>5</v>
      </c>
      <c r="X274" s="154">
        <v>0</v>
      </c>
      <c r="Y274" s="154">
        <v>3</v>
      </c>
      <c r="Z274" s="154">
        <v>0</v>
      </c>
      <c r="AA274" s="154" t="s">
        <v>917</v>
      </c>
      <c r="AD274" s="154">
        <v>0</v>
      </c>
      <c r="AE274" s="154">
        <v>1</v>
      </c>
    </row>
    <row r="275" spans="1:31" s="154" customFormat="1" ht="12">
      <c r="A275" s="154">
        <v>2017</v>
      </c>
      <c r="B275" s="154" t="s">
        <v>915</v>
      </c>
      <c r="C275" s="154" t="s">
        <v>916</v>
      </c>
      <c r="D275" s="154" t="s">
        <v>618</v>
      </c>
      <c r="E275" s="154" t="s">
        <v>619</v>
      </c>
      <c r="F275" s="154" t="s">
        <v>695</v>
      </c>
      <c r="G275" s="154" t="s">
        <v>1046</v>
      </c>
      <c r="H275" s="154" t="s">
        <v>645</v>
      </c>
      <c r="I275" s="154" t="s">
        <v>23</v>
      </c>
      <c r="J275" s="154" t="s">
        <v>696</v>
      </c>
      <c r="K275" s="154" t="s">
        <v>190</v>
      </c>
      <c r="L275" s="154" t="s">
        <v>672</v>
      </c>
      <c r="M275" s="154" t="s">
        <v>601</v>
      </c>
      <c r="N275" s="154" t="s">
        <v>1076</v>
      </c>
      <c r="O275" s="154" t="s">
        <v>603</v>
      </c>
      <c r="P275" s="156">
        <v>0</v>
      </c>
      <c r="Q275" s="156">
        <v>3420</v>
      </c>
      <c r="R275" s="156">
        <v>3420</v>
      </c>
      <c r="S275" s="154">
        <v>77964</v>
      </c>
      <c r="T275" s="154" t="s">
        <v>697</v>
      </c>
      <c r="U275" s="154">
        <v>3</v>
      </c>
      <c r="V275" s="154">
        <v>501</v>
      </c>
      <c r="W275" s="154">
        <v>5</v>
      </c>
      <c r="X275" s="154">
        <v>0</v>
      </c>
      <c r="Y275" s="154">
        <v>3</v>
      </c>
      <c r="Z275" s="154">
        <v>0</v>
      </c>
      <c r="AA275" s="154" t="s">
        <v>917</v>
      </c>
      <c r="AD275" s="154">
        <v>0</v>
      </c>
      <c r="AE275" s="154">
        <v>1</v>
      </c>
    </row>
    <row r="276" spans="1:31" s="154" customFormat="1" ht="12">
      <c r="A276" s="154">
        <v>2017</v>
      </c>
      <c r="B276" s="154" t="s">
        <v>915</v>
      </c>
      <c r="C276" s="154" t="s">
        <v>916</v>
      </c>
      <c r="D276" s="154" t="s">
        <v>618</v>
      </c>
      <c r="E276" s="154" t="s">
        <v>619</v>
      </c>
      <c r="F276" s="154" t="s">
        <v>695</v>
      </c>
      <c r="G276" s="154" t="s">
        <v>1046</v>
      </c>
      <c r="H276" s="154" t="s">
        <v>645</v>
      </c>
      <c r="I276" s="154" t="s">
        <v>23</v>
      </c>
      <c r="J276" s="154" t="s">
        <v>696</v>
      </c>
      <c r="K276" s="154" t="s">
        <v>190</v>
      </c>
      <c r="L276" s="154" t="s">
        <v>672</v>
      </c>
      <c r="M276" s="154" t="s">
        <v>601</v>
      </c>
      <c r="N276" s="154" t="s">
        <v>1076</v>
      </c>
      <c r="O276" s="154" t="s">
        <v>603</v>
      </c>
      <c r="P276" s="156">
        <v>0</v>
      </c>
      <c r="Q276" s="156">
        <v>600</v>
      </c>
      <c r="R276" s="156">
        <v>600</v>
      </c>
      <c r="S276" s="154">
        <v>77965</v>
      </c>
      <c r="T276" s="154" t="s">
        <v>697</v>
      </c>
      <c r="U276" s="154">
        <v>3</v>
      </c>
      <c r="V276" s="154">
        <v>501</v>
      </c>
      <c r="W276" s="154">
        <v>5</v>
      </c>
      <c r="X276" s="154">
        <v>0</v>
      </c>
      <c r="Y276" s="154">
        <v>3</v>
      </c>
      <c r="Z276" s="154">
        <v>0</v>
      </c>
      <c r="AA276" s="154" t="s">
        <v>917</v>
      </c>
      <c r="AD276" s="154">
        <v>0</v>
      </c>
      <c r="AE276" s="154">
        <v>1</v>
      </c>
    </row>
    <row r="277" spans="1:31" s="154" customFormat="1" ht="12">
      <c r="A277" s="154">
        <v>2017</v>
      </c>
      <c r="B277" s="154" t="s">
        <v>915</v>
      </c>
      <c r="C277" s="154" t="s">
        <v>916</v>
      </c>
      <c r="D277" s="154" t="s">
        <v>618</v>
      </c>
      <c r="E277" s="154" t="s">
        <v>619</v>
      </c>
      <c r="F277" s="154" t="s">
        <v>695</v>
      </c>
      <c r="G277" s="154" t="s">
        <v>1046</v>
      </c>
      <c r="H277" s="154" t="s">
        <v>645</v>
      </c>
      <c r="I277" s="154" t="s">
        <v>23</v>
      </c>
      <c r="J277" s="154" t="s">
        <v>696</v>
      </c>
      <c r="K277" s="154" t="s">
        <v>190</v>
      </c>
      <c r="L277" s="154" t="s">
        <v>672</v>
      </c>
      <c r="M277" s="154" t="s">
        <v>601</v>
      </c>
      <c r="N277" s="154" t="s">
        <v>1076</v>
      </c>
      <c r="O277" s="154" t="s">
        <v>603</v>
      </c>
      <c r="P277" s="156">
        <v>0</v>
      </c>
      <c r="Q277" s="156">
        <v>6000</v>
      </c>
      <c r="R277" s="156">
        <v>6000</v>
      </c>
      <c r="S277" s="154">
        <v>77966</v>
      </c>
      <c r="T277" s="154" t="s">
        <v>697</v>
      </c>
      <c r="U277" s="154">
        <v>3</v>
      </c>
      <c r="V277" s="154">
        <v>501</v>
      </c>
      <c r="W277" s="154">
        <v>5</v>
      </c>
      <c r="X277" s="154">
        <v>0</v>
      </c>
      <c r="Y277" s="154">
        <v>3</v>
      </c>
      <c r="Z277" s="154">
        <v>0</v>
      </c>
      <c r="AA277" s="154" t="s">
        <v>917</v>
      </c>
      <c r="AD277" s="154">
        <v>0</v>
      </c>
      <c r="AE277" s="154">
        <v>1</v>
      </c>
    </row>
    <row r="278" spans="1:31" s="154" customFormat="1" ht="12">
      <c r="A278" s="154">
        <v>2017</v>
      </c>
      <c r="B278" s="154" t="s">
        <v>915</v>
      </c>
      <c r="C278" s="154" t="s">
        <v>916</v>
      </c>
      <c r="D278" s="154" t="s">
        <v>618</v>
      </c>
      <c r="E278" s="154" t="s">
        <v>619</v>
      </c>
      <c r="F278" s="154" t="s">
        <v>695</v>
      </c>
      <c r="G278" s="154" t="s">
        <v>1046</v>
      </c>
      <c r="H278" s="154" t="s">
        <v>645</v>
      </c>
      <c r="I278" s="154" t="s">
        <v>23</v>
      </c>
      <c r="J278" s="154" t="s">
        <v>696</v>
      </c>
      <c r="K278" s="154" t="s">
        <v>190</v>
      </c>
      <c r="L278" s="154" t="s">
        <v>672</v>
      </c>
      <c r="M278" s="154" t="s">
        <v>601</v>
      </c>
      <c r="N278" s="154" t="s">
        <v>1076</v>
      </c>
      <c r="O278" s="154" t="s">
        <v>603</v>
      </c>
      <c r="P278" s="156">
        <v>0</v>
      </c>
      <c r="Q278" s="156">
        <v>520</v>
      </c>
      <c r="R278" s="156">
        <v>520</v>
      </c>
      <c r="S278" s="154">
        <v>77967</v>
      </c>
      <c r="T278" s="154" t="s">
        <v>697</v>
      </c>
      <c r="U278" s="154">
        <v>3</v>
      </c>
      <c r="V278" s="154">
        <v>501</v>
      </c>
      <c r="W278" s="154">
        <v>5</v>
      </c>
      <c r="X278" s="154">
        <v>0</v>
      </c>
      <c r="Y278" s="154">
        <v>3</v>
      </c>
      <c r="Z278" s="154">
        <v>0</v>
      </c>
      <c r="AA278" s="154" t="s">
        <v>917</v>
      </c>
      <c r="AD278" s="154">
        <v>0</v>
      </c>
      <c r="AE278" s="154">
        <v>1</v>
      </c>
    </row>
    <row r="279" spans="1:31" s="154" customFormat="1" ht="12">
      <c r="A279" s="154">
        <v>2017</v>
      </c>
      <c r="B279" s="154" t="s">
        <v>915</v>
      </c>
      <c r="C279" s="154" t="s">
        <v>916</v>
      </c>
      <c r="D279" s="154" t="s">
        <v>618</v>
      </c>
      <c r="E279" s="154" t="s">
        <v>619</v>
      </c>
      <c r="F279" s="154" t="s">
        <v>695</v>
      </c>
      <c r="G279" s="154" t="s">
        <v>1046</v>
      </c>
      <c r="H279" s="154" t="s">
        <v>645</v>
      </c>
      <c r="I279" s="154" t="s">
        <v>23</v>
      </c>
      <c r="J279" s="154" t="s">
        <v>696</v>
      </c>
      <c r="K279" s="154" t="s">
        <v>190</v>
      </c>
      <c r="L279" s="154" t="s">
        <v>672</v>
      </c>
      <c r="M279" s="154" t="s">
        <v>601</v>
      </c>
      <c r="N279" s="154" t="s">
        <v>1076</v>
      </c>
      <c r="O279" s="154" t="s">
        <v>603</v>
      </c>
      <c r="P279" s="156">
        <v>0</v>
      </c>
      <c r="Q279" s="156">
        <v>15860</v>
      </c>
      <c r="R279" s="156">
        <v>15860</v>
      </c>
      <c r="S279" s="154">
        <v>77968</v>
      </c>
      <c r="T279" s="154" t="s">
        <v>697</v>
      </c>
      <c r="U279" s="154">
        <v>3</v>
      </c>
      <c r="V279" s="154">
        <v>501</v>
      </c>
      <c r="W279" s="154">
        <v>5</v>
      </c>
      <c r="X279" s="154">
        <v>0</v>
      </c>
      <c r="Y279" s="154">
        <v>3</v>
      </c>
      <c r="Z279" s="154">
        <v>0</v>
      </c>
      <c r="AA279" s="154" t="s">
        <v>917</v>
      </c>
      <c r="AD279" s="154">
        <v>0</v>
      </c>
      <c r="AE279" s="154">
        <v>1</v>
      </c>
    </row>
    <row r="280" spans="1:31" s="154" customFormat="1" ht="12" hidden="1">
      <c r="A280" s="154">
        <v>2017</v>
      </c>
      <c r="B280" s="154" t="s">
        <v>915</v>
      </c>
      <c r="C280" s="154" t="s">
        <v>916</v>
      </c>
      <c r="D280" s="154" t="s">
        <v>618</v>
      </c>
      <c r="E280" s="154" t="s">
        <v>619</v>
      </c>
      <c r="F280" s="154" t="s">
        <v>695</v>
      </c>
      <c r="G280" s="154" t="s">
        <v>1046</v>
      </c>
      <c r="H280" s="154" t="s">
        <v>645</v>
      </c>
      <c r="I280" s="154" t="s">
        <v>23</v>
      </c>
      <c r="J280" s="154" t="s">
        <v>696</v>
      </c>
      <c r="K280" s="154" t="s">
        <v>190</v>
      </c>
      <c r="L280" s="154" t="s">
        <v>672</v>
      </c>
      <c r="M280" s="154" t="s">
        <v>601</v>
      </c>
      <c r="N280" s="154" t="s">
        <v>1076</v>
      </c>
      <c r="O280" s="154" t="s">
        <v>603</v>
      </c>
      <c r="P280" s="156">
        <v>60000</v>
      </c>
      <c r="Q280" s="156">
        <v>0</v>
      </c>
      <c r="R280" s="156">
        <v>0</v>
      </c>
      <c r="S280" s="154">
        <v>77969</v>
      </c>
      <c r="T280" s="154" t="s">
        <v>697</v>
      </c>
      <c r="U280" s="154">
        <v>3</v>
      </c>
      <c r="V280" s="154">
        <v>501</v>
      </c>
      <c r="W280" s="154">
        <v>5</v>
      </c>
      <c r="X280" s="154">
        <v>0</v>
      </c>
      <c r="Y280" s="154">
        <v>3</v>
      </c>
      <c r="Z280" s="154">
        <v>0</v>
      </c>
      <c r="AA280" s="154" t="s">
        <v>917</v>
      </c>
      <c r="AD280" s="154">
        <v>0</v>
      </c>
      <c r="AE280" s="154">
        <v>1</v>
      </c>
    </row>
    <row r="281" spans="1:31" s="154" customFormat="1" ht="12" hidden="1">
      <c r="A281" s="154">
        <v>2017</v>
      </c>
      <c r="B281" s="154" t="s">
        <v>915</v>
      </c>
      <c r="C281" s="154" t="s">
        <v>916</v>
      </c>
      <c r="D281" s="154" t="s">
        <v>618</v>
      </c>
      <c r="E281" s="154" t="s">
        <v>619</v>
      </c>
      <c r="F281" s="154" t="s">
        <v>695</v>
      </c>
      <c r="G281" s="154" t="s">
        <v>1046</v>
      </c>
      <c r="H281" s="154" t="s">
        <v>645</v>
      </c>
      <c r="I281" s="154" t="s">
        <v>23</v>
      </c>
      <c r="J281" s="154" t="s">
        <v>696</v>
      </c>
      <c r="K281" s="154" t="s">
        <v>190</v>
      </c>
      <c r="L281" s="154" t="s">
        <v>672</v>
      </c>
      <c r="M281" s="154" t="s">
        <v>601</v>
      </c>
      <c r="N281" s="154" t="s">
        <v>1076</v>
      </c>
      <c r="O281" s="154" t="s">
        <v>603</v>
      </c>
      <c r="P281" s="156">
        <v>0</v>
      </c>
      <c r="Q281" s="156">
        <v>0.09</v>
      </c>
      <c r="R281" s="156">
        <v>0</v>
      </c>
      <c r="S281" s="154">
        <v>77970</v>
      </c>
      <c r="T281" s="154" t="s">
        <v>697</v>
      </c>
      <c r="U281" s="154">
        <v>3</v>
      </c>
      <c r="V281" s="154">
        <v>501</v>
      </c>
      <c r="W281" s="154">
        <v>5</v>
      </c>
      <c r="X281" s="154">
        <v>0</v>
      </c>
      <c r="Y281" s="154">
        <v>3</v>
      </c>
      <c r="Z281" s="154">
        <v>0</v>
      </c>
      <c r="AA281" s="154" t="s">
        <v>917</v>
      </c>
      <c r="AD281" s="154">
        <v>0</v>
      </c>
      <c r="AE281" s="154">
        <v>1</v>
      </c>
    </row>
    <row r="282" spans="1:31" s="154" customFormat="1" ht="12" hidden="1">
      <c r="A282" s="154">
        <v>2017</v>
      </c>
      <c r="B282" s="154" t="s">
        <v>1092</v>
      </c>
      <c r="C282" s="154" t="s">
        <v>1093</v>
      </c>
      <c r="D282" s="154" t="s">
        <v>618</v>
      </c>
      <c r="E282" s="154" t="s">
        <v>737</v>
      </c>
      <c r="F282" s="154" t="s">
        <v>1094</v>
      </c>
      <c r="G282" s="154" t="s">
        <v>863</v>
      </c>
      <c r="H282" s="154" t="s">
        <v>609</v>
      </c>
      <c r="I282" s="154" t="s">
        <v>23</v>
      </c>
      <c r="J282" s="154" t="s">
        <v>662</v>
      </c>
      <c r="K282" s="154" t="s">
        <v>25</v>
      </c>
      <c r="L282" s="154" t="s">
        <v>681</v>
      </c>
      <c r="M282" s="154" t="s">
        <v>663</v>
      </c>
      <c r="N282" s="154" t="s">
        <v>684</v>
      </c>
      <c r="O282" s="154" t="s">
        <v>603</v>
      </c>
      <c r="P282" s="156">
        <v>100000</v>
      </c>
      <c r="Q282" s="156">
        <v>100000</v>
      </c>
      <c r="R282" s="156">
        <v>0</v>
      </c>
      <c r="S282" s="154">
        <v>77989</v>
      </c>
      <c r="T282" s="154" t="s">
        <v>711</v>
      </c>
      <c r="U282" s="154">
        <v>3</v>
      </c>
      <c r="V282" s="154">
        <v>501</v>
      </c>
      <c r="W282" s="154">
        <v>5</v>
      </c>
      <c r="X282" s="154">
        <v>0</v>
      </c>
      <c r="Y282" s="154">
        <v>3</v>
      </c>
      <c r="Z282" s="154">
        <v>0</v>
      </c>
      <c r="AA282" s="154" t="s">
        <v>1095</v>
      </c>
      <c r="AD282" s="154">
        <v>0</v>
      </c>
      <c r="AE282" s="154">
        <v>1</v>
      </c>
    </row>
    <row r="283" spans="1:31" s="154" customFormat="1" ht="12" hidden="1">
      <c r="A283" s="154">
        <v>2017</v>
      </c>
      <c r="B283" s="154" t="s">
        <v>1160</v>
      </c>
      <c r="C283" s="154" t="s">
        <v>1161</v>
      </c>
      <c r="D283" s="154" t="s">
        <v>618</v>
      </c>
      <c r="E283" s="154" t="s">
        <v>619</v>
      </c>
      <c r="F283" s="154" t="s">
        <v>1162</v>
      </c>
      <c r="G283" s="154" t="s">
        <v>1046</v>
      </c>
      <c r="H283" s="154" t="s">
        <v>646</v>
      </c>
      <c r="I283" s="154" t="s">
        <v>17</v>
      </c>
      <c r="J283" s="154" t="s">
        <v>1163</v>
      </c>
      <c r="K283" s="154" t="s">
        <v>62</v>
      </c>
      <c r="L283" s="154" t="s">
        <v>681</v>
      </c>
      <c r="M283" s="154" t="s">
        <v>663</v>
      </c>
      <c r="N283" s="154" t="s">
        <v>684</v>
      </c>
      <c r="O283" s="154" t="s">
        <v>603</v>
      </c>
      <c r="P283" s="156">
        <v>100000</v>
      </c>
      <c r="Q283" s="156">
        <v>100000</v>
      </c>
      <c r="R283" s="156">
        <v>0</v>
      </c>
      <c r="S283" s="154">
        <v>78442</v>
      </c>
      <c r="T283" s="154" t="s">
        <v>1164</v>
      </c>
      <c r="U283" s="154">
        <v>3</v>
      </c>
      <c r="V283" s="154">
        <v>501</v>
      </c>
      <c r="W283" s="154">
        <v>5</v>
      </c>
      <c r="X283" s="154">
        <v>0</v>
      </c>
      <c r="Y283" s="154">
        <v>3</v>
      </c>
      <c r="Z283" s="154">
        <v>0</v>
      </c>
      <c r="AA283" s="154" t="s">
        <v>1165</v>
      </c>
      <c r="AD283" s="154">
        <v>0</v>
      </c>
      <c r="AE283" s="154">
        <v>0</v>
      </c>
    </row>
    <row r="284" spans="1:31" s="154" customFormat="1" ht="12">
      <c r="A284" s="154">
        <v>2017</v>
      </c>
      <c r="B284" s="154" t="s">
        <v>1096</v>
      </c>
      <c r="C284" s="154" t="s">
        <v>1097</v>
      </c>
      <c r="D284" s="154" t="s">
        <v>618</v>
      </c>
      <c r="E284" s="154" t="s">
        <v>737</v>
      </c>
      <c r="F284" s="154" t="s">
        <v>782</v>
      </c>
      <c r="G284" s="154" t="s">
        <v>1046</v>
      </c>
      <c r="H284" s="154" t="s">
        <v>645</v>
      </c>
      <c r="I284" s="154" t="s">
        <v>17</v>
      </c>
      <c r="J284" s="154" t="s">
        <v>680</v>
      </c>
      <c r="K284" s="154" t="s">
        <v>783</v>
      </c>
      <c r="L284" s="154" t="s">
        <v>681</v>
      </c>
      <c r="M284" s="154" t="s">
        <v>663</v>
      </c>
      <c r="N284" s="154" t="s">
        <v>684</v>
      </c>
      <c r="O284" s="154" t="s">
        <v>690</v>
      </c>
      <c r="P284" s="156">
        <v>0</v>
      </c>
      <c r="Q284" s="156">
        <v>58000</v>
      </c>
      <c r="R284" s="156">
        <v>58000</v>
      </c>
      <c r="S284" s="154">
        <v>87825</v>
      </c>
      <c r="T284" s="154" t="s">
        <v>784</v>
      </c>
      <c r="U284" s="154">
        <v>3</v>
      </c>
      <c r="V284" s="154">
        <v>508</v>
      </c>
      <c r="W284" s="154">
        <v>5</v>
      </c>
      <c r="X284" s="154">
        <v>0</v>
      </c>
      <c r="Y284" s="154">
        <v>3</v>
      </c>
      <c r="Z284" s="154">
        <v>0</v>
      </c>
      <c r="AA284" s="154" t="s">
        <v>1098</v>
      </c>
      <c r="AD284" s="154">
        <v>0</v>
      </c>
      <c r="AE284" s="154">
        <v>1</v>
      </c>
    </row>
    <row r="285" spans="1:31" s="154" customFormat="1" ht="12" hidden="1">
      <c r="A285" s="154">
        <v>2017</v>
      </c>
      <c r="B285" s="154" t="s">
        <v>1166</v>
      </c>
      <c r="C285" s="154" t="s">
        <v>1167</v>
      </c>
      <c r="D285" s="154" t="s">
        <v>618</v>
      </c>
      <c r="E285" s="154" t="s">
        <v>619</v>
      </c>
      <c r="F285" s="154" t="s">
        <v>1053</v>
      </c>
      <c r="G285" s="154" t="s">
        <v>1046</v>
      </c>
      <c r="H285" s="154" t="s">
        <v>646</v>
      </c>
      <c r="I285" s="154" t="s">
        <v>20</v>
      </c>
      <c r="J285" s="154" t="s">
        <v>1054</v>
      </c>
      <c r="K285" s="154" t="s">
        <v>286</v>
      </c>
      <c r="L285" s="154" t="s">
        <v>681</v>
      </c>
      <c r="M285" s="154" t="s">
        <v>601</v>
      </c>
      <c r="N285" s="154" t="s">
        <v>606</v>
      </c>
      <c r="O285" s="154" t="s">
        <v>603</v>
      </c>
      <c r="P285" s="156">
        <v>20000</v>
      </c>
      <c r="Q285" s="156">
        <v>0</v>
      </c>
      <c r="R285" s="156">
        <v>0</v>
      </c>
      <c r="S285" s="154">
        <v>89070</v>
      </c>
      <c r="T285" s="154" t="s">
        <v>1055</v>
      </c>
      <c r="U285" s="154">
        <v>3</v>
      </c>
      <c r="V285" s="154">
        <v>501</v>
      </c>
      <c r="W285" s="154">
        <v>5</v>
      </c>
      <c r="X285" s="154">
        <v>0</v>
      </c>
      <c r="Y285" s="154">
        <v>3</v>
      </c>
      <c r="Z285" s="154">
        <v>1</v>
      </c>
      <c r="AA285" s="154" t="s">
        <v>1168</v>
      </c>
      <c r="AD285" s="154">
        <v>0</v>
      </c>
      <c r="AE285" s="154">
        <v>0</v>
      </c>
    </row>
    <row r="286" spans="1:31" s="154" customFormat="1" ht="12" hidden="1">
      <c r="A286" s="154">
        <v>2017</v>
      </c>
      <c r="B286" s="154" t="s">
        <v>1166</v>
      </c>
      <c r="C286" s="154" t="s">
        <v>1167</v>
      </c>
      <c r="D286" s="154" t="s">
        <v>618</v>
      </c>
      <c r="E286" s="154" t="s">
        <v>619</v>
      </c>
      <c r="F286" s="154" t="s">
        <v>1053</v>
      </c>
      <c r="G286" s="154" t="s">
        <v>1046</v>
      </c>
      <c r="H286" s="154" t="s">
        <v>646</v>
      </c>
      <c r="I286" s="154" t="s">
        <v>20</v>
      </c>
      <c r="J286" s="154" t="s">
        <v>1054</v>
      </c>
      <c r="K286" s="154" t="s">
        <v>286</v>
      </c>
      <c r="L286" s="154" t="s">
        <v>681</v>
      </c>
      <c r="M286" s="154" t="s">
        <v>601</v>
      </c>
      <c r="N286" s="154" t="s">
        <v>606</v>
      </c>
      <c r="O286" s="154" t="s">
        <v>603</v>
      </c>
      <c r="P286" s="156">
        <v>0</v>
      </c>
      <c r="Q286" s="156">
        <v>19988</v>
      </c>
      <c r="R286" s="156">
        <v>19988</v>
      </c>
      <c r="S286" s="154">
        <v>89071</v>
      </c>
      <c r="T286" s="154" t="s">
        <v>1055</v>
      </c>
      <c r="U286" s="154">
        <v>3</v>
      </c>
      <c r="V286" s="154">
        <v>501</v>
      </c>
      <c r="W286" s="154">
        <v>5</v>
      </c>
      <c r="X286" s="154">
        <v>0</v>
      </c>
      <c r="Y286" s="154">
        <v>3</v>
      </c>
      <c r="Z286" s="154">
        <v>1</v>
      </c>
      <c r="AA286" s="154" t="s">
        <v>1168</v>
      </c>
      <c r="AD286" s="154">
        <v>1</v>
      </c>
      <c r="AE286" s="154">
        <v>0</v>
      </c>
    </row>
    <row r="287" spans="1:31" s="154" customFormat="1" ht="12" hidden="1">
      <c r="A287" s="154">
        <v>2017</v>
      </c>
      <c r="B287" s="154" t="s">
        <v>1166</v>
      </c>
      <c r="C287" s="154" t="s">
        <v>1167</v>
      </c>
      <c r="D287" s="154" t="s">
        <v>618</v>
      </c>
      <c r="E287" s="154" t="s">
        <v>619</v>
      </c>
      <c r="F287" s="154" t="s">
        <v>1053</v>
      </c>
      <c r="G287" s="154" t="s">
        <v>1046</v>
      </c>
      <c r="H287" s="154" t="s">
        <v>646</v>
      </c>
      <c r="I287" s="154" t="s">
        <v>20</v>
      </c>
      <c r="J287" s="154" t="s">
        <v>1054</v>
      </c>
      <c r="K287" s="154" t="s">
        <v>286</v>
      </c>
      <c r="L287" s="154" t="s">
        <v>681</v>
      </c>
      <c r="M287" s="154" t="s">
        <v>601</v>
      </c>
      <c r="N287" s="154" t="s">
        <v>606</v>
      </c>
      <c r="O287" s="154" t="s">
        <v>603</v>
      </c>
      <c r="P287" s="156">
        <v>0</v>
      </c>
      <c r="Q287" s="156">
        <v>12</v>
      </c>
      <c r="R287" s="156">
        <v>12</v>
      </c>
      <c r="S287" s="154">
        <v>89072</v>
      </c>
      <c r="T287" s="154" t="s">
        <v>1055</v>
      </c>
      <c r="U287" s="154">
        <v>3</v>
      </c>
      <c r="V287" s="154">
        <v>501</v>
      </c>
      <c r="W287" s="154">
        <v>5</v>
      </c>
      <c r="X287" s="154">
        <v>0</v>
      </c>
      <c r="Y287" s="154">
        <v>3</v>
      </c>
      <c r="Z287" s="154">
        <v>1</v>
      </c>
      <c r="AA287" s="154" t="s">
        <v>1168</v>
      </c>
      <c r="AD287" s="154">
        <v>0</v>
      </c>
      <c r="AE287" s="154">
        <v>0</v>
      </c>
    </row>
    <row r="288" spans="1:31" s="154" customFormat="1" ht="12" hidden="1">
      <c r="A288" s="154">
        <v>2017</v>
      </c>
      <c r="B288" s="154" t="s">
        <v>1166</v>
      </c>
      <c r="C288" s="154" t="s">
        <v>1167</v>
      </c>
      <c r="D288" s="154" t="s">
        <v>618</v>
      </c>
      <c r="E288" s="154" t="s">
        <v>619</v>
      </c>
      <c r="F288" s="154" t="s">
        <v>1053</v>
      </c>
      <c r="G288" s="154" t="s">
        <v>1046</v>
      </c>
      <c r="H288" s="154" t="s">
        <v>646</v>
      </c>
      <c r="I288" s="154" t="s">
        <v>20</v>
      </c>
      <c r="J288" s="154" t="s">
        <v>1054</v>
      </c>
      <c r="K288" s="154" t="s">
        <v>286</v>
      </c>
      <c r="L288" s="154" t="s">
        <v>681</v>
      </c>
      <c r="M288" s="154" t="s">
        <v>601</v>
      </c>
      <c r="N288" s="154" t="s">
        <v>606</v>
      </c>
      <c r="O288" s="154" t="s">
        <v>603</v>
      </c>
      <c r="P288" s="156">
        <v>0</v>
      </c>
      <c r="Q288" s="156">
        <v>828165</v>
      </c>
      <c r="R288" s="156">
        <v>828165</v>
      </c>
      <c r="S288" s="154">
        <v>89073</v>
      </c>
      <c r="T288" s="154" t="s">
        <v>1055</v>
      </c>
      <c r="U288" s="154">
        <v>3</v>
      </c>
      <c r="V288" s="154">
        <v>501</v>
      </c>
      <c r="W288" s="154">
        <v>5</v>
      </c>
      <c r="X288" s="154">
        <v>0</v>
      </c>
      <c r="Y288" s="154">
        <v>3</v>
      </c>
      <c r="Z288" s="154">
        <v>1</v>
      </c>
      <c r="AA288" s="154" t="s">
        <v>1168</v>
      </c>
      <c r="AD288" s="154">
        <v>0</v>
      </c>
      <c r="AE288" s="154">
        <v>0</v>
      </c>
    </row>
    <row r="289" spans="1:31" s="154" customFormat="1" ht="12" hidden="1">
      <c r="A289" s="154">
        <v>2017</v>
      </c>
      <c r="B289" s="154" t="s">
        <v>1166</v>
      </c>
      <c r="C289" s="154" t="s">
        <v>1167</v>
      </c>
      <c r="D289" s="154" t="s">
        <v>618</v>
      </c>
      <c r="E289" s="154" t="s">
        <v>619</v>
      </c>
      <c r="F289" s="154" t="s">
        <v>1053</v>
      </c>
      <c r="G289" s="154" t="s">
        <v>1046</v>
      </c>
      <c r="H289" s="154" t="s">
        <v>646</v>
      </c>
      <c r="I289" s="154" t="s">
        <v>20</v>
      </c>
      <c r="J289" s="154" t="s">
        <v>1054</v>
      </c>
      <c r="K289" s="154" t="s">
        <v>286</v>
      </c>
      <c r="L289" s="154" t="s">
        <v>681</v>
      </c>
      <c r="M289" s="154" t="s">
        <v>601</v>
      </c>
      <c r="N289" s="154" t="s">
        <v>606</v>
      </c>
      <c r="O289" s="154" t="s">
        <v>603</v>
      </c>
      <c r="P289" s="156">
        <v>0</v>
      </c>
      <c r="Q289" s="156">
        <v>900</v>
      </c>
      <c r="R289" s="156">
        <v>900</v>
      </c>
      <c r="S289" s="154">
        <v>89074</v>
      </c>
      <c r="T289" s="154" t="s">
        <v>1055</v>
      </c>
      <c r="U289" s="154">
        <v>3</v>
      </c>
      <c r="V289" s="154">
        <v>501</v>
      </c>
      <c r="W289" s="154">
        <v>5</v>
      </c>
      <c r="X289" s="154">
        <v>0</v>
      </c>
      <c r="Y289" s="154">
        <v>3</v>
      </c>
      <c r="Z289" s="154">
        <v>1</v>
      </c>
      <c r="AA289" s="154" t="s">
        <v>1168</v>
      </c>
      <c r="AD289" s="154">
        <v>0</v>
      </c>
      <c r="AE289" s="154">
        <v>0</v>
      </c>
    </row>
    <row r="290" spans="1:31" s="154" customFormat="1" ht="12" hidden="1">
      <c r="A290" s="154">
        <v>2017</v>
      </c>
      <c r="B290" s="154" t="s">
        <v>1166</v>
      </c>
      <c r="C290" s="154" t="s">
        <v>1167</v>
      </c>
      <c r="D290" s="154" t="s">
        <v>618</v>
      </c>
      <c r="E290" s="154" t="s">
        <v>619</v>
      </c>
      <c r="F290" s="154" t="s">
        <v>1053</v>
      </c>
      <c r="G290" s="154" t="s">
        <v>1046</v>
      </c>
      <c r="H290" s="154" t="s">
        <v>646</v>
      </c>
      <c r="I290" s="154" t="s">
        <v>20</v>
      </c>
      <c r="J290" s="154" t="s">
        <v>1054</v>
      </c>
      <c r="K290" s="154" t="s">
        <v>286</v>
      </c>
      <c r="L290" s="154" t="s">
        <v>681</v>
      </c>
      <c r="M290" s="154" t="s">
        <v>601</v>
      </c>
      <c r="N290" s="154" t="s">
        <v>1076</v>
      </c>
      <c r="O290" s="154" t="s">
        <v>603</v>
      </c>
      <c r="P290" s="156">
        <v>0</v>
      </c>
      <c r="Q290" s="156">
        <v>149835</v>
      </c>
      <c r="R290" s="156">
        <v>149835</v>
      </c>
      <c r="S290" s="154">
        <v>89075</v>
      </c>
      <c r="T290" s="154" t="s">
        <v>1055</v>
      </c>
      <c r="U290" s="154">
        <v>3</v>
      </c>
      <c r="V290" s="154">
        <v>501</v>
      </c>
      <c r="W290" s="154">
        <v>5</v>
      </c>
      <c r="X290" s="154">
        <v>0</v>
      </c>
      <c r="Y290" s="154">
        <v>3</v>
      </c>
      <c r="Z290" s="154">
        <v>1</v>
      </c>
      <c r="AA290" s="154" t="s">
        <v>1168</v>
      </c>
      <c r="AD290" s="154">
        <v>0</v>
      </c>
      <c r="AE290" s="154">
        <v>0</v>
      </c>
    </row>
    <row r="291" spans="1:31" s="154" customFormat="1" ht="12" hidden="1">
      <c r="A291" s="154">
        <v>2017</v>
      </c>
      <c r="B291" s="154" t="s">
        <v>1100</v>
      </c>
      <c r="C291" s="154" t="s">
        <v>1169</v>
      </c>
      <c r="D291" s="154" t="s">
        <v>618</v>
      </c>
      <c r="E291" s="154" t="s">
        <v>619</v>
      </c>
      <c r="F291" s="154" t="s">
        <v>1102</v>
      </c>
      <c r="G291" s="154" t="s">
        <v>1046</v>
      </c>
      <c r="H291" s="154" t="s">
        <v>645</v>
      </c>
      <c r="I291" s="154" t="s">
        <v>31</v>
      </c>
      <c r="J291" s="154" t="s">
        <v>599</v>
      </c>
      <c r="K291" s="154" t="s">
        <v>34</v>
      </c>
      <c r="L291" s="154" t="s">
        <v>672</v>
      </c>
      <c r="M291" s="154" t="s">
        <v>663</v>
      </c>
      <c r="N291" s="154" t="s">
        <v>684</v>
      </c>
      <c r="O291" s="154" t="s">
        <v>603</v>
      </c>
      <c r="P291" s="156">
        <v>100000</v>
      </c>
      <c r="Q291" s="156">
        <v>0</v>
      </c>
      <c r="R291" s="156">
        <v>0</v>
      </c>
      <c r="S291" s="154">
        <v>90058</v>
      </c>
      <c r="T291" s="154" t="s">
        <v>1103</v>
      </c>
      <c r="U291" s="154">
        <v>3</v>
      </c>
      <c r="V291" s="154">
        <v>501</v>
      </c>
      <c r="W291" s="154">
        <v>5</v>
      </c>
      <c r="X291" s="154">
        <v>0</v>
      </c>
      <c r="Y291" s="154">
        <v>3</v>
      </c>
      <c r="Z291" s="154">
        <v>0</v>
      </c>
      <c r="AA291" s="154" t="s">
        <v>1104</v>
      </c>
      <c r="AD291" s="154">
        <v>0</v>
      </c>
      <c r="AE291" s="154">
        <v>0</v>
      </c>
    </row>
    <row r="292" spans="1:31" s="154" customFormat="1" ht="12" hidden="1">
      <c r="A292" s="154">
        <v>2017</v>
      </c>
      <c r="B292" s="154" t="s">
        <v>1170</v>
      </c>
      <c r="C292" s="154" t="s">
        <v>1171</v>
      </c>
      <c r="D292" s="154" t="s">
        <v>618</v>
      </c>
      <c r="E292" s="154" t="s">
        <v>619</v>
      </c>
      <c r="F292" s="154" t="s">
        <v>1172</v>
      </c>
      <c r="G292" s="154" t="s">
        <v>863</v>
      </c>
      <c r="H292" s="154" t="s">
        <v>609</v>
      </c>
      <c r="I292" s="154" t="s">
        <v>20</v>
      </c>
      <c r="J292" s="154" t="s">
        <v>1173</v>
      </c>
      <c r="K292" s="154" t="s">
        <v>339</v>
      </c>
      <c r="L292" s="154" t="s">
        <v>681</v>
      </c>
      <c r="M292" s="154" t="s">
        <v>601</v>
      </c>
      <c r="N292" s="154" t="s">
        <v>1076</v>
      </c>
      <c r="O292" s="154" t="s">
        <v>603</v>
      </c>
      <c r="P292" s="156">
        <v>0</v>
      </c>
      <c r="Q292" s="156">
        <v>70666</v>
      </c>
      <c r="R292" s="156">
        <v>0</v>
      </c>
      <c r="S292" s="154">
        <v>90059</v>
      </c>
      <c r="T292" s="154" t="s">
        <v>1174</v>
      </c>
      <c r="U292" s="154">
        <v>3</v>
      </c>
      <c r="V292" s="154">
        <v>507</v>
      </c>
      <c r="W292" s="154">
        <v>5</v>
      </c>
      <c r="X292" s="154">
        <v>0</v>
      </c>
      <c r="Y292" s="154">
        <v>3</v>
      </c>
      <c r="Z292" s="154">
        <v>0</v>
      </c>
      <c r="AA292" s="154" t="s">
        <v>1175</v>
      </c>
      <c r="AD292" s="154">
        <v>0</v>
      </c>
      <c r="AE292" s="154">
        <v>1</v>
      </c>
    </row>
    <row r="293" spans="1:31" s="154" customFormat="1" ht="12" hidden="1">
      <c r="A293" s="154">
        <v>2017</v>
      </c>
      <c r="B293" s="154" t="s">
        <v>793</v>
      </c>
      <c r="C293" s="154" t="s">
        <v>794</v>
      </c>
      <c r="D293" s="154" t="s">
        <v>618</v>
      </c>
      <c r="E293" s="154" t="s">
        <v>619</v>
      </c>
      <c r="F293" s="154" t="s">
        <v>795</v>
      </c>
      <c r="G293" s="154" t="s">
        <v>1046</v>
      </c>
      <c r="H293" s="154" t="s">
        <v>645</v>
      </c>
      <c r="I293" s="154" t="s">
        <v>31</v>
      </c>
      <c r="J293" s="154" t="s">
        <v>599</v>
      </c>
      <c r="K293" s="154" t="s">
        <v>168</v>
      </c>
      <c r="L293" s="154" t="s">
        <v>600</v>
      </c>
      <c r="M293" s="154" t="s">
        <v>601</v>
      </c>
      <c r="N293" s="154" t="s">
        <v>1176</v>
      </c>
      <c r="O293" s="154" t="s">
        <v>603</v>
      </c>
      <c r="P293" s="156">
        <v>0</v>
      </c>
      <c r="Q293" s="156">
        <v>2656</v>
      </c>
      <c r="R293" s="156">
        <v>0</v>
      </c>
      <c r="S293" s="154">
        <v>90393</v>
      </c>
      <c r="T293" s="154" t="s">
        <v>604</v>
      </c>
      <c r="U293" s="154">
        <v>3</v>
      </c>
      <c r="V293" s="154">
        <v>501</v>
      </c>
      <c r="W293" s="154">
        <v>5</v>
      </c>
      <c r="X293" s="154">
        <v>0</v>
      </c>
      <c r="Y293" s="154">
        <v>3</v>
      </c>
      <c r="Z293" s="154">
        <v>0</v>
      </c>
      <c r="AA293" s="154" t="s">
        <v>797</v>
      </c>
      <c r="AD293" s="154">
        <v>0</v>
      </c>
      <c r="AE293" s="154">
        <v>0</v>
      </c>
    </row>
    <row r="294" spans="1:31" s="154" customFormat="1" ht="12" hidden="1">
      <c r="A294" s="154">
        <v>2017</v>
      </c>
      <c r="B294" s="154" t="s">
        <v>793</v>
      </c>
      <c r="C294" s="154" t="s">
        <v>794</v>
      </c>
      <c r="D294" s="154" t="s">
        <v>618</v>
      </c>
      <c r="E294" s="154" t="s">
        <v>619</v>
      </c>
      <c r="F294" s="154" t="s">
        <v>795</v>
      </c>
      <c r="G294" s="154" t="s">
        <v>1046</v>
      </c>
      <c r="H294" s="154" t="s">
        <v>645</v>
      </c>
      <c r="I294" s="154" t="s">
        <v>31</v>
      </c>
      <c r="J294" s="154" t="s">
        <v>599</v>
      </c>
      <c r="K294" s="154" t="s">
        <v>168</v>
      </c>
      <c r="L294" s="154" t="s">
        <v>600</v>
      </c>
      <c r="M294" s="154" t="s">
        <v>601</v>
      </c>
      <c r="N294" s="154" t="s">
        <v>1176</v>
      </c>
      <c r="O294" s="154" t="s">
        <v>603</v>
      </c>
      <c r="P294" s="156">
        <v>500000</v>
      </c>
      <c r="Q294" s="156">
        <v>2344</v>
      </c>
      <c r="R294" s="156">
        <v>0</v>
      </c>
      <c r="S294" s="154">
        <v>90394</v>
      </c>
      <c r="T294" s="154" t="s">
        <v>604</v>
      </c>
      <c r="U294" s="154">
        <v>3</v>
      </c>
      <c r="V294" s="154">
        <v>501</v>
      </c>
      <c r="W294" s="154">
        <v>5</v>
      </c>
      <c r="X294" s="154">
        <v>0</v>
      </c>
      <c r="Y294" s="154">
        <v>3</v>
      </c>
      <c r="Z294" s="154">
        <v>0</v>
      </c>
      <c r="AA294" s="154" t="s">
        <v>797</v>
      </c>
      <c r="AD294" s="154">
        <v>0</v>
      </c>
      <c r="AE294" s="154">
        <v>0</v>
      </c>
    </row>
    <row r="295" spans="1:31" s="154" customFormat="1" ht="12" hidden="1">
      <c r="A295" s="154">
        <v>2017</v>
      </c>
      <c r="B295" s="154" t="s">
        <v>793</v>
      </c>
      <c r="C295" s="154" t="s">
        <v>794</v>
      </c>
      <c r="D295" s="154" t="s">
        <v>618</v>
      </c>
      <c r="E295" s="154" t="s">
        <v>619</v>
      </c>
      <c r="F295" s="154" t="s">
        <v>795</v>
      </c>
      <c r="G295" s="154" t="s">
        <v>1046</v>
      </c>
      <c r="H295" s="154" t="s">
        <v>645</v>
      </c>
      <c r="I295" s="154" t="s">
        <v>31</v>
      </c>
      <c r="J295" s="154" t="s">
        <v>599</v>
      </c>
      <c r="K295" s="154" t="s">
        <v>168</v>
      </c>
      <c r="L295" s="154" t="s">
        <v>600</v>
      </c>
      <c r="M295" s="154" t="s">
        <v>601</v>
      </c>
      <c r="N295" s="154" t="s">
        <v>1176</v>
      </c>
      <c r="O295" s="154" t="s">
        <v>603</v>
      </c>
      <c r="P295" s="156">
        <v>500000</v>
      </c>
      <c r="Q295" s="156">
        <v>0</v>
      </c>
      <c r="R295" s="156">
        <v>0</v>
      </c>
      <c r="S295" s="154">
        <v>90395</v>
      </c>
      <c r="T295" s="154" t="s">
        <v>604</v>
      </c>
      <c r="U295" s="154">
        <v>3</v>
      </c>
      <c r="V295" s="154">
        <v>501</v>
      </c>
      <c r="W295" s="154">
        <v>5</v>
      </c>
      <c r="X295" s="154">
        <v>0</v>
      </c>
      <c r="Y295" s="154">
        <v>3</v>
      </c>
      <c r="Z295" s="154">
        <v>0</v>
      </c>
      <c r="AA295" s="154" t="s">
        <v>797</v>
      </c>
      <c r="AD295" s="154">
        <v>0</v>
      </c>
      <c r="AE295" s="154">
        <v>0</v>
      </c>
    </row>
    <row r="296" spans="1:31" s="154" customFormat="1" ht="12" hidden="1">
      <c r="A296" s="154">
        <v>2017</v>
      </c>
      <c r="B296" s="154" t="s">
        <v>793</v>
      </c>
      <c r="C296" s="154" t="s">
        <v>794</v>
      </c>
      <c r="D296" s="154" t="s">
        <v>618</v>
      </c>
      <c r="E296" s="154" t="s">
        <v>619</v>
      </c>
      <c r="F296" s="154" t="s">
        <v>795</v>
      </c>
      <c r="G296" s="154" t="s">
        <v>1046</v>
      </c>
      <c r="H296" s="154" t="s">
        <v>645</v>
      </c>
      <c r="I296" s="154" t="s">
        <v>31</v>
      </c>
      <c r="J296" s="154" t="s">
        <v>599</v>
      </c>
      <c r="K296" s="154" t="s">
        <v>168</v>
      </c>
      <c r="L296" s="154" t="s">
        <v>600</v>
      </c>
      <c r="M296" s="154" t="s">
        <v>601</v>
      </c>
      <c r="N296" s="154" t="s">
        <v>1176</v>
      </c>
      <c r="O296" s="154" t="s">
        <v>603</v>
      </c>
      <c r="P296" s="156">
        <v>320000</v>
      </c>
      <c r="Q296" s="156">
        <v>0</v>
      </c>
      <c r="R296" s="156">
        <v>0</v>
      </c>
      <c r="S296" s="154">
        <v>90396</v>
      </c>
      <c r="T296" s="154" t="s">
        <v>604</v>
      </c>
      <c r="U296" s="154">
        <v>3</v>
      </c>
      <c r="V296" s="154">
        <v>501</v>
      </c>
      <c r="W296" s="154">
        <v>5</v>
      </c>
      <c r="X296" s="154">
        <v>0</v>
      </c>
      <c r="Y296" s="154">
        <v>3</v>
      </c>
      <c r="Z296" s="154">
        <v>0</v>
      </c>
      <c r="AA296" s="154" t="s">
        <v>797</v>
      </c>
      <c r="AD296" s="154">
        <v>0</v>
      </c>
      <c r="AE296" s="154">
        <v>0</v>
      </c>
    </row>
    <row r="297" spans="1:31" s="154" customFormat="1" ht="12" hidden="1">
      <c r="A297" s="154">
        <v>2017</v>
      </c>
      <c r="B297" s="154" t="s">
        <v>793</v>
      </c>
      <c r="C297" s="154" t="s">
        <v>794</v>
      </c>
      <c r="D297" s="154" t="s">
        <v>618</v>
      </c>
      <c r="E297" s="154" t="s">
        <v>619</v>
      </c>
      <c r="F297" s="154" t="s">
        <v>795</v>
      </c>
      <c r="G297" s="154" t="s">
        <v>1046</v>
      </c>
      <c r="H297" s="154" t="s">
        <v>645</v>
      </c>
      <c r="I297" s="154" t="s">
        <v>31</v>
      </c>
      <c r="J297" s="154" t="s">
        <v>599</v>
      </c>
      <c r="K297" s="154" t="s">
        <v>168</v>
      </c>
      <c r="L297" s="154" t="s">
        <v>600</v>
      </c>
      <c r="M297" s="154" t="s">
        <v>601</v>
      </c>
      <c r="N297" s="154" t="s">
        <v>1176</v>
      </c>
      <c r="O297" s="154" t="s">
        <v>603</v>
      </c>
      <c r="P297" s="156">
        <v>50000</v>
      </c>
      <c r="Q297" s="156">
        <v>5000</v>
      </c>
      <c r="R297" s="156">
        <v>0</v>
      </c>
      <c r="S297" s="154">
        <v>90397</v>
      </c>
      <c r="T297" s="154" t="s">
        <v>604</v>
      </c>
      <c r="U297" s="154">
        <v>3</v>
      </c>
      <c r="V297" s="154">
        <v>501</v>
      </c>
      <c r="W297" s="154">
        <v>5</v>
      </c>
      <c r="X297" s="154">
        <v>0</v>
      </c>
      <c r="Y297" s="154">
        <v>3</v>
      </c>
      <c r="Z297" s="154">
        <v>0</v>
      </c>
      <c r="AA297" s="154" t="s">
        <v>797</v>
      </c>
      <c r="AD297" s="154">
        <v>0</v>
      </c>
      <c r="AE297" s="154">
        <v>0</v>
      </c>
    </row>
    <row r="298" spans="1:31" s="154" customFormat="1" ht="12" hidden="1">
      <c r="A298" s="154">
        <v>2017</v>
      </c>
      <c r="B298" s="154" t="s">
        <v>867</v>
      </c>
      <c r="C298" s="154" t="s">
        <v>868</v>
      </c>
      <c r="D298" s="154" t="s">
        <v>618</v>
      </c>
      <c r="E298" s="154" t="s">
        <v>619</v>
      </c>
      <c r="F298" s="154" t="s">
        <v>858</v>
      </c>
      <c r="G298" s="154" t="s">
        <v>1046</v>
      </c>
      <c r="H298" s="154" t="s">
        <v>645</v>
      </c>
      <c r="I298" s="154" t="s">
        <v>23</v>
      </c>
      <c r="J298" s="154" t="s">
        <v>859</v>
      </c>
      <c r="K298" s="154" t="s">
        <v>90</v>
      </c>
      <c r="L298" s="154" t="s">
        <v>672</v>
      </c>
      <c r="M298" s="154" t="s">
        <v>601</v>
      </c>
      <c r="N298" s="154" t="s">
        <v>1076</v>
      </c>
      <c r="O298" s="154" t="s">
        <v>603</v>
      </c>
      <c r="P298" s="156">
        <v>0</v>
      </c>
      <c r="Q298" s="156">
        <v>59692</v>
      </c>
      <c r="R298" s="156">
        <v>0</v>
      </c>
      <c r="S298" s="154">
        <v>91282</v>
      </c>
      <c r="T298" s="154" t="s">
        <v>861</v>
      </c>
      <c r="U298" s="154">
        <v>3</v>
      </c>
      <c r="V298" s="154">
        <v>501</v>
      </c>
      <c r="W298" s="154">
        <v>5</v>
      </c>
      <c r="X298" s="154">
        <v>0</v>
      </c>
      <c r="Y298" s="154">
        <v>3</v>
      </c>
      <c r="Z298" s="154">
        <v>0</v>
      </c>
      <c r="AA298" s="154" t="s">
        <v>869</v>
      </c>
      <c r="AD298" s="154">
        <v>0</v>
      </c>
      <c r="AE298" s="154">
        <v>1</v>
      </c>
    </row>
    <row r="299" spans="1:31" s="154" customFormat="1" ht="12" hidden="1">
      <c r="A299" s="154">
        <v>2017</v>
      </c>
      <c r="B299" s="154" t="s">
        <v>1105</v>
      </c>
      <c r="C299" s="154" t="s">
        <v>1177</v>
      </c>
      <c r="D299" s="154" t="s">
        <v>659</v>
      </c>
      <c r="E299" s="154" t="s">
        <v>1178</v>
      </c>
      <c r="F299" s="154" t="s">
        <v>1071</v>
      </c>
      <c r="G299" s="154" t="s">
        <v>1046</v>
      </c>
      <c r="H299" s="154" t="s">
        <v>645</v>
      </c>
      <c r="I299" s="154" t="s">
        <v>803</v>
      </c>
      <c r="J299" s="154" t="s">
        <v>1107</v>
      </c>
      <c r="K299" s="154" t="s">
        <v>1108</v>
      </c>
      <c r="L299" s="154" t="s">
        <v>600</v>
      </c>
      <c r="M299" s="154" t="s">
        <v>601</v>
      </c>
      <c r="N299" s="154" t="s">
        <v>606</v>
      </c>
      <c r="O299" s="154" t="s">
        <v>603</v>
      </c>
      <c r="P299" s="156">
        <v>54507</v>
      </c>
      <c r="Q299" s="156">
        <v>54507</v>
      </c>
      <c r="R299" s="156">
        <v>0</v>
      </c>
      <c r="S299" s="154">
        <v>91283</v>
      </c>
      <c r="T299" s="154" t="s">
        <v>1109</v>
      </c>
      <c r="U299" s="154">
        <v>2</v>
      </c>
      <c r="V299" s="154">
        <v>501</v>
      </c>
      <c r="W299" s="154">
        <v>5</v>
      </c>
      <c r="X299" s="154">
        <v>0</v>
      </c>
      <c r="Y299" s="154">
        <v>3</v>
      </c>
      <c r="Z299" s="154">
        <v>0</v>
      </c>
      <c r="AA299" s="154" t="s">
        <v>1110</v>
      </c>
      <c r="AD299" s="154">
        <v>0</v>
      </c>
      <c r="AE299" s="154">
        <v>0</v>
      </c>
    </row>
    <row r="300" spans="1:31" s="154" customFormat="1" ht="12" hidden="1">
      <c r="A300" s="154">
        <v>2017</v>
      </c>
      <c r="B300" s="154" t="s">
        <v>1105</v>
      </c>
      <c r="C300" s="154" t="s">
        <v>1177</v>
      </c>
      <c r="D300" s="154" t="s">
        <v>659</v>
      </c>
      <c r="E300" s="154" t="s">
        <v>1178</v>
      </c>
      <c r="F300" s="154" t="s">
        <v>1071</v>
      </c>
      <c r="G300" s="154" t="s">
        <v>1046</v>
      </c>
      <c r="H300" s="154" t="s">
        <v>645</v>
      </c>
      <c r="I300" s="154" t="s">
        <v>803</v>
      </c>
      <c r="J300" s="154" t="s">
        <v>1107</v>
      </c>
      <c r="K300" s="154" t="s">
        <v>1108</v>
      </c>
      <c r="L300" s="154" t="s">
        <v>600</v>
      </c>
      <c r="M300" s="154" t="s">
        <v>601</v>
      </c>
      <c r="N300" s="154" t="s">
        <v>606</v>
      </c>
      <c r="O300" s="154" t="s">
        <v>603</v>
      </c>
      <c r="P300" s="156">
        <v>250000</v>
      </c>
      <c r="Q300" s="156">
        <v>250000</v>
      </c>
      <c r="R300" s="156">
        <v>0</v>
      </c>
      <c r="S300" s="154">
        <v>91284</v>
      </c>
      <c r="T300" s="154" t="s">
        <v>1109</v>
      </c>
      <c r="U300" s="154">
        <v>2</v>
      </c>
      <c r="V300" s="154">
        <v>501</v>
      </c>
      <c r="W300" s="154">
        <v>5</v>
      </c>
      <c r="X300" s="154">
        <v>0</v>
      </c>
      <c r="Y300" s="154">
        <v>3</v>
      </c>
      <c r="Z300" s="154">
        <v>0</v>
      </c>
      <c r="AA300" s="154" t="s">
        <v>1110</v>
      </c>
      <c r="AD300" s="154">
        <v>0</v>
      </c>
      <c r="AE300" s="154">
        <v>0</v>
      </c>
    </row>
    <row r="301" spans="1:31" s="154" customFormat="1" ht="12" hidden="1">
      <c r="A301" s="154">
        <v>2017</v>
      </c>
      <c r="B301" s="154" t="s">
        <v>1105</v>
      </c>
      <c r="C301" s="154" t="s">
        <v>1177</v>
      </c>
      <c r="D301" s="154" t="s">
        <v>659</v>
      </c>
      <c r="E301" s="154" t="s">
        <v>1178</v>
      </c>
      <c r="F301" s="154" t="s">
        <v>1071</v>
      </c>
      <c r="G301" s="154" t="s">
        <v>1046</v>
      </c>
      <c r="H301" s="154" t="s">
        <v>645</v>
      </c>
      <c r="I301" s="154" t="s">
        <v>803</v>
      </c>
      <c r="J301" s="154" t="s">
        <v>1107</v>
      </c>
      <c r="K301" s="154" t="s">
        <v>1108</v>
      </c>
      <c r="L301" s="154" t="s">
        <v>600</v>
      </c>
      <c r="M301" s="154" t="s">
        <v>601</v>
      </c>
      <c r="N301" s="154" t="s">
        <v>606</v>
      </c>
      <c r="O301" s="154" t="s">
        <v>603</v>
      </c>
      <c r="P301" s="156">
        <v>250000</v>
      </c>
      <c r="Q301" s="156">
        <v>250000</v>
      </c>
      <c r="R301" s="156">
        <v>0</v>
      </c>
      <c r="S301" s="154">
        <v>91285</v>
      </c>
      <c r="T301" s="154" t="s">
        <v>1109</v>
      </c>
      <c r="U301" s="154">
        <v>2</v>
      </c>
      <c r="V301" s="154">
        <v>501</v>
      </c>
      <c r="W301" s="154">
        <v>5</v>
      </c>
      <c r="X301" s="154">
        <v>0</v>
      </c>
      <c r="Y301" s="154">
        <v>3</v>
      </c>
      <c r="Z301" s="154">
        <v>0</v>
      </c>
      <c r="AA301" s="154" t="s">
        <v>1110</v>
      </c>
      <c r="AD301" s="154">
        <v>0</v>
      </c>
      <c r="AE301" s="154">
        <v>0</v>
      </c>
    </row>
    <row r="302" spans="1:31" s="154" customFormat="1" ht="12" hidden="1">
      <c r="A302" s="154">
        <v>2017</v>
      </c>
      <c r="B302" s="154" t="s">
        <v>1105</v>
      </c>
      <c r="C302" s="154" t="s">
        <v>1177</v>
      </c>
      <c r="D302" s="154" t="s">
        <v>659</v>
      </c>
      <c r="E302" s="154" t="s">
        <v>1178</v>
      </c>
      <c r="F302" s="154" t="s">
        <v>1071</v>
      </c>
      <c r="G302" s="154" t="s">
        <v>1046</v>
      </c>
      <c r="H302" s="154" t="s">
        <v>645</v>
      </c>
      <c r="I302" s="154" t="s">
        <v>803</v>
      </c>
      <c r="J302" s="154" t="s">
        <v>1107</v>
      </c>
      <c r="K302" s="154" t="s">
        <v>1108</v>
      </c>
      <c r="L302" s="154" t="s">
        <v>600</v>
      </c>
      <c r="M302" s="154" t="s">
        <v>601</v>
      </c>
      <c r="N302" s="154" t="s">
        <v>606</v>
      </c>
      <c r="O302" s="154" t="s">
        <v>603</v>
      </c>
      <c r="P302" s="156">
        <v>239399.75</v>
      </c>
      <c r="Q302" s="156">
        <v>239399.75</v>
      </c>
      <c r="R302" s="156">
        <v>0</v>
      </c>
      <c r="S302" s="154">
        <v>91286</v>
      </c>
      <c r="T302" s="154" t="s">
        <v>1109</v>
      </c>
      <c r="U302" s="154">
        <v>2</v>
      </c>
      <c r="V302" s="154">
        <v>501</v>
      </c>
      <c r="W302" s="154">
        <v>5</v>
      </c>
      <c r="X302" s="154">
        <v>0</v>
      </c>
      <c r="Y302" s="154">
        <v>3</v>
      </c>
      <c r="Z302" s="154">
        <v>0</v>
      </c>
      <c r="AA302" s="154" t="s">
        <v>1110</v>
      </c>
      <c r="AD302" s="154">
        <v>0</v>
      </c>
      <c r="AE302" s="154">
        <v>0</v>
      </c>
    </row>
    <row r="303" spans="1:31" s="154" customFormat="1" ht="12" hidden="1">
      <c r="A303" s="154">
        <v>2017</v>
      </c>
      <c r="B303" s="154" t="s">
        <v>1105</v>
      </c>
      <c r="C303" s="154" t="s">
        <v>1177</v>
      </c>
      <c r="D303" s="154" t="s">
        <v>659</v>
      </c>
      <c r="E303" s="154" t="s">
        <v>1178</v>
      </c>
      <c r="F303" s="154" t="s">
        <v>1071</v>
      </c>
      <c r="G303" s="154" t="s">
        <v>1046</v>
      </c>
      <c r="H303" s="154" t="s">
        <v>645</v>
      </c>
      <c r="I303" s="154" t="s">
        <v>803</v>
      </c>
      <c r="J303" s="154" t="s">
        <v>1107</v>
      </c>
      <c r="K303" s="154" t="s">
        <v>1108</v>
      </c>
      <c r="L303" s="154" t="s">
        <v>600</v>
      </c>
      <c r="M303" s="154" t="s">
        <v>601</v>
      </c>
      <c r="N303" s="154" t="s">
        <v>606</v>
      </c>
      <c r="O303" s="154" t="s">
        <v>603</v>
      </c>
      <c r="P303" s="156">
        <v>13090</v>
      </c>
      <c r="Q303" s="156">
        <v>13090</v>
      </c>
      <c r="R303" s="156">
        <v>0</v>
      </c>
      <c r="S303" s="154">
        <v>91287</v>
      </c>
      <c r="T303" s="154" t="s">
        <v>1109</v>
      </c>
      <c r="U303" s="154">
        <v>2</v>
      </c>
      <c r="V303" s="154">
        <v>501</v>
      </c>
      <c r="W303" s="154">
        <v>5</v>
      </c>
      <c r="X303" s="154">
        <v>0</v>
      </c>
      <c r="Y303" s="154">
        <v>3</v>
      </c>
      <c r="Z303" s="154">
        <v>0</v>
      </c>
      <c r="AA303" s="154" t="s">
        <v>1110</v>
      </c>
      <c r="AD303" s="154">
        <v>0</v>
      </c>
      <c r="AE303" s="154">
        <v>0</v>
      </c>
    </row>
    <row r="304" spans="1:31" s="154" customFormat="1" ht="12" hidden="1">
      <c r="A304" s="154">
        <v>2017</v>
      </c>
      <c r="B304" s="154" t="s">
        <v>1105</v>
      </c>
      <c r="C304" s="154" t="s">
        <v>1177</v>
      </c>
      <c r="D304" s="154" t="s">
        <v>659</v>
      </c>
      <c r="E304" s="154" t="s">
        <v>1178</v>
      </c>
      <c r="F304" s="154" t="s">
        <v>1071</v>
      </c>
      <c r="G304" s="154" t="s">
        <v>1046</v>
      </c>
      <c r="H304" s="154" t="s">
        <v>645</v>
      </c>
      <c r="I304" s="154" t="s">
        <v>803</v>
      </c>
      <c r="J304" s="154" t="s">
        <v>1107</v>
      </c>
      <c r="K304" s="154" t="s">
        <v>1108</v>
      </c>
      <c r="L304" s="154" t="s">
        <v>600</v>
      </c>
      <c r="M304" s="154" t="s">
        <v>601</v>
      </c>
      <c r="N304" s="154" t="s">
        <v>606</v>
      </c>
      <c r="O304" s="154" t="s">
        <v>603</v>
      </c>
      <c r="P304" s="156">
        <v>13090</v>
      </c>
      <c r="Q304" s="156">
        <v>13090</v>
      </c>
      <c r="R304" s="156">
        <v>0</v>
      </c>
      <c r="S304" s="154">
        <v>91288</v>
      </c>
      <c r="T304" s="154" t="s">
        <v>1109</v>
      </c>
      <c r="U304" s="154">
        <v>2</v>
      </c>
      <c r="V304" s="154">
        <v>501</v>
      </c>
      <c r="W304" s="154">
        <v>5</v>
      </c>
      <c r="X304" s="154">
        <v>0</v>
      </c>
      <c r="Y304" s="154">
        <v>3</v>
      </c>
      <c r="Z304" s="154">
        <v>0</v>
      </c>
      <c r="AA304" s="154" t="s">
        <v>1110</v>
      </c>
      <c r="AD304" s="154">
        <v>0</v>
      </c>
      <c r="AE304" s="154">
        <v>0</v>
      </c>
    </row>
    <row r="305" spans="1:31" s="154" customFormat="1" ht="12" hidden="1">
      <c r="A305" s="154">
        <v>2017</v>
      </c>
      <c r="B305" s="154" t="s">
        <v>1105</v>
      </c>
      <c r="C305" s="154" t="s">
        <v>1177</v>
      </c>
      <c r="D305" s="154" t="s">
        <v>659</v>
      </c>
      <c r="E305" s="154" t="s">
        <v>1178</v>
      </c>
      <c r="F305" s="154" t="s">
        <v>1071</v>
      </c>
      <c r="G305" s="154" t="s">
        <v>1046</v>
      </c>
      <c r="H305" s="154" t="s">
        <v>645</v>
      </c>
      <c r="I305" s="154" t="s">
        <v>803</v>
      </c>
      <c r="J305" s="154" t="s">
        <v>1107</v>
      </c>
      <c r="K305" s="154" t="s">
        <v>1108</v>
      </c>
      <c r="L305" s="154" t="s">
        <v>600</v>
      </c>
      <c r="M305" s="154" t="s">
        <v>663</v>
      </c>
      <c r="N305" s="154" t="s">
        <v>664</v>
      </c>
      <c r="O305" s="154" t="s">
        <v>603</v>
      </c>
      <c r="P305" s="156">
        <v>250000</v>
      </c>
      <c r="Q305" s="156">
        <v>0</v>
      </c>
      <c r="R305" s="156">
        <v>0</v>
      </c>
      <c r="S305" s="154">
        <v>91289</v>
      </c>
      <c r="T305" s="154" t="s">
        <v>1109</v>
      </c>
      <c r="U305" s="154">
        <v>2</v>
      </c>
      <c r="V305" s="154">
        <v>501</v>
      </c>
      <c r="W305" s="154">
        <v>5</v>
      </c>
      <c r="X305" s="154">
        <v>0</v>
      </c>
      <c r="Y305" s="154">
        <v>3</v>
      </c>
      <c r="Z305" s="154">
        <v>0</v>
      </c>
      <c r="AA305" s="154" t="s">
        <v>1110</v>
      </c>
      <c r="AD305" s="154">
        <v>0</v>
      </c>
      <c r="AE305" s="154">
        <v>0</v>
      </c>
    </row>
    <row r="306" spans="1:31" s="154" customFormat="1" ht="12" hidden="1">
      <c r="A306" s="154">
        <v>2017</v>
      </c>
      <c r="B306" s="154" t="s">
        <v>1105</v>
      </c>
      <c r="C306" s="154" t="s">
        <v>1177</v>
      </c>
      <c r="D306" s="154" t="s">
        <v>659</v>
      </c>
      <c r="E306" s="154" t="s">
        <v>1178</v>
      </c>
      <c r="F306" s="154" t="s">
        <v>1071</v>
      </c>
      <c r="G306" s="154" t="s">
        <v>1046</v>
      </c>
      <c r="H306" s="154" t="s">
        <v>645</v>
      </c>
      <c r="I306" s="154" t="s">
        <v>803</v>
      </c>
      <c r="J306" s="154" t="s">
        <v>1107</v>
      </c>
      <c r="K306" s="154" t="s">
        <v>1108</v>
      </c>
      <c r="L306" s="154" t="s">
        <v>600</v>
      </c>
      <c r="M306" s="154" t="s">
        <v>663</v>
      </c>
      <c r="N306" s="154" t="s">
        <v>664</v>
      </c>
      <c r="O306" s="154" t="s">
        <v>603</v>
      </c>
      <c r="P306" s="156">
        <v>264500</v>
      </c>
      <c r="Q306" s="156">
        <v>0</v>
      </c>
      <c r="R306" s="156">
        <v>0</v>
      </c>
      <c r="S306" s="154">
        <v>91290</v>
      </c>
      <c r="T306" s="154" t="s">
        <v>1109</v>
      </c>
      <c r="U306" s="154">
        <v>2</v>
      </c>
      <c r="V306" s="154">
        <v>501</v>
      </c>
      <c r="W306" s="154">
        <v>5</v>
      </c>
      <c r="X306" s="154">
        <v>0</v>
      </c>
      <c r="Y306" s="154">
        <v>3</v>
      </c>
      <c r="Z306" s="154">
        <v>0</v>
      </c>
      <c r="AA306" s="154" t="s">
        <v>1110</v>
      </c>
      <c r="AD306" s="154">
        <v>0</v>
      </c>
      <c r="AE306" s="154">
        <v>0</v>
      </c>
    </row>
    <row r="307" spans="1:31" s="154" customFormat="1" ht="12" hidden="1">
      <c r="A307" s="154">
        <v>2017</v>
      </c>
      <c r="B307" s="154" t="s">
        <v>1105</v>
      </c>
      <c r="C307" s="154" t="s">
        <v>1177</v>
      </c>
      <c r="D307" s="154" t="s">
        <v>659</v>
      </c>
      <c r="E307" s="154" t="s">
        <v>1178</v>
      </c>
      <c r="F307" s="154" t="s">
        <v>1071</v>
      </c>
      <c r="G307" s="154" t="s">
        <v>1046</v>
      </c>
      <c r="H307" s="154" t="s">
        <v>645</v>
      </c>
      <c r="I307" s="154" t="s">
        <v>803</v>
      </c>
      <c r="J307" s="154" t="s">
        <v>1107</v>
      </c>
      <c r="K307" s="154" t="s">
        <v>437</v>
      </c>
      <c r="L307" s="154" t="s">
        <v>600</v>
      </c>
      <c r="M307" s="154" t="s">
        <v>601</v>
      </c>
      <c r="N307" s="154" t="s">
        <v>606</v>
      </c>
      <c r="O307" s="154" t="s">
        <v>603</v>
      </c>
      <c r="P307" s="156">
        <v>54507</v>
      </c>
      <c r="Q307" s="156">
        <v>54507</v>
      </c>
      <c r="R307" s="156">
        <v>0</v>
      </c>
      <c r="S307" s="154">
        <v>91291</v>
      </c>
      <c r="T307" s="154" t="s">
        <v>1111</v>
      </c>
      <c r="U307" s="154">
        <v>2</v>
      </c>
      <c r="V307" s="154">
        <v>501</v>
      </c>
      <c r="W307" s="154">
        <v>5</v>
      </c>
      <c r="X307" s="154">
        <v>0</v>
      </c>
      <c r="Y307" s="154">
        <v>3</v>
      </c>
      <c r="Z307" s="154">
        <v>0</v>
      </c>
      <c r="AA307" s="154" t="s">
        <v>1110</v>
      </c>
      <c r="AD307" s="154">
        <v>0</v>
      </c>
      <c r="AE307" s="154">
        <v>0</v>
      </c>
    </row>
    <row r="308" spans="1:31" s="154" customFormat="1" ht="12" hidden="1">
      <c r="A308" s="154">
        <v>2017</v>
      </c>
      <c r="B308" s="154" t="s">
        <v>1105</v>
      </c>
      <c r="C308" s="154" t="s">
        <v>1177</v>
      </c>
      <c r="D308" s="154" t="s">
        <v>659</v>
      </c>
      <c r="E308" s="154" t="s">
        <v>1178</v>
      </c>
      <c r="F308" s="154" t="s">
        <v>1071</v>
      </c>
      <c r="G308" s="154" t="s">
        <v>1046</v>
      </c>
      <c r="H308" s="154" t="s">
        <v>645</v>
      </c>
      <c r="I308" s="154" t="s">
        <v>803</v>
      </c>
      <c r="J308" s="154" t="s">
        <v>1107</v>
      </c>
      <c r="K308" s="154" t="s">
        <v>437</v>
      </c>
      <c r="L308" s="154" t="s">
        <v>600</v>
      </c>
      <c r="M308" s="154" t="s">
        <v>601</v>
      </c>
      <c r="N308" s="154" t="s">
        <v>606</v>
      </c>
      <c r="O308" s="154" t="s">
        <v>603</v>
      </c>
      <c r="P308" s="156">
        <v>250000</v>
      </c>
      <c r="Q308" s="156">
        <v>250000</v>
      </c>
      <c r="R308" s="156">
        <v>0</v>
      </c>
      <c r="S308" s="154">
        <v>91292</v>
      </c>
      <c r="T308" s="154" t="s">
        <v>1111</v>
      </c>
      <c r="U308" s="154">
        <v>2</v>
      </c>
      <c r="V308" s="154">
        <v>501</v>
      </c>
      <c r="W308" s="154">
        <v>5</v>
      </c>
      <c r="X308" s="154">
        <v>0</v>
      </c>
      <c r="Y308" s="154">
        <v>3</v>
      </c>
      <c r="Z308" s="154">
        <v>0</v>
      </c>
      <c r="AA308" s="154" t="s">
        <v>1110</v>
      </c>
      <c r="AD308" s="154">
        <v>0</v>
      </c>
      <c r="AE308" s="154">
        <v>0</v>
      </c>
    </row>
    <row r="309" spans="1:31" s="154" customFormat="1" ht="12" hidden="1">
      <c r="A309" s="154">
        <v>2017</v>
      </c>
      <c r="B309" s="154" t="s">
        <v>1105</v>
      </c>
      <c r="C309" s="154" t="s">
        <v>1177</v>
      </c>
      <c r="D309" s="154" t="s">
        <v>659</v>
      </c>
      <c r="E309" s="154" t="s">
        <v>1178</v>
      </c>
      <c r="F309" s="154" t="s">
        <v>1071</v>
      </c>
      <c r="G309" s="154" t="s">
        <v>1046</v>
      </c>
      <c r="H309" s="154" t="s">
        <v>645</v>
      </c>
      <c r="I309" s="154" t="s">
        <v>803</v>
      </c>
      <c r="J309" s="154" t="s">
        <v>1107</v>
      </c>
      <c r="K309" s="154" t="s">
        <v>437</v>
      </c>
      <c r="L309" s="154" t="s">
        <v>600</v>
      </c>
      <c r="M309" s="154" t="s">
        <v>601</v>
      </c>
      <c r="N309" s="154" t="s">
        <v>606</v>
      </c>
      <c r="O309" s="154" t="s">
        <v>603</v>
      </c>
      <c r="P309" s="156">
        <v>250000</v>
      </c>
      <c r="Q309" s="156">
        <v>250000</v>
      </c>
      <c r="R309" s="156">
        <v>0</v>
      </c>
      <c r="S309" s="154">
        <v>91293</v>
      </c>
      <c r="T309" s="154" t="s">
        <v>1111</v>
      </c>
      <c r="U309" s="154">
        <v>2</v>
      </c>
      <c r="V309" s="154">
        <v>501</v>
      </c>
      <c r="W309" s="154">
        <v>5</v>
      </c>
      <c r="X309" s="154">
        <v>0</v>
      </c>
      <c r="Y309" s="154">
        <v>3</v>
      </c>
      <c r="Z309" s="154">
        <v>0</v>
      </c>
      <c r="AA309" s="154" t="s">
        <v>1110</v>
      </c>
      <c r="AD309" s="154">
        <v>0</v>
      </c>
      <c r="AE309" s="154">
        <v>0</v>
      </c>
    </row>
    <row r="310" spans="1:31" s="154" customFormat="1" ht="12" hidden="1">
      <c r="A310" s="154">
        <v>2017</v>
      </c>
      <c r="B310" s="154" t="s">
        <v>1105</v>
      </c>
      <c r="C310" s="154" t="s">
        <v>1177</v>
      </c>
      <c r="D310" s="154" t="s">
        <v>659</v>
      </c>
      <c r="E310" s="154" t="s">
        <v>1178</v>
      </c>
      <c r="F310" s="154" t="s">
        <v>1071</v>
      </c>
      <c r="G310" s="154" t="s">
        <v>1046</v>
      </c>
      <c r="H310" s="154" t="s">
        <v>645</v>
      </c>
      <c r="I310" s="154" t="s">
        <v>803</v>
      </c>
      <c r="J310" s="154" t="s">
        <v>1107</v>
      </c>
      <c r="K310" s="154" t="s">
        <v>437</v>
      </c>
      <c r="L310" s="154" t="s">
        <v>600</v>
      </c>
      <c r="M310" s="154" t="s">
        <v>601</v>
      </c>
      <c r="N310" s="154" t="s">
        <v>606</v>
      </c>
      <c r="O310" s="154" t="s">
        <v>603</v>
      </c>
      <c r="P310" s="156">
        <v>239399.75</v>
      </c>
      <c r="Q310" s="156">
        <v>239399.75</v>
      </c>
      <c r="R310" s="156">
        <v>0</v>
      </c>
      <c r="S310" s="154">
        <v>91294</v>
      </c>
      <c r="T310" s="154" t="s">
        <v>1111</v>
      </c>
      <c r="U310" s="154">
        <v>2</v>
      </c>
      <c r="V310" s="154">
        <v>501</v>
      </c>
      <c r="W310" s="154">
        <v>5</v>
      </c>
      <c r="X310" s="154">
        <v>0</v>
      </c>
      <c r="Y310" s="154">
        <v>3</v>
      </c>
      <c r="Z310" s="154">
        <v>0</v>
      </c>
      <c r="AA310" s="154" t="s">
        <v>1110</v>
      </c>
      <c r="AD310" s="154">
        <v>0</v>
      </c>
      <c r="AE310" s="154">
        <v>0</v>
      </c>
    </row>
    <row r="311" spans="1:31" s="154" customFormat="1" ht="12" hidden="1">
      <c r="A311" s="154">
        <v>2017</v>
      </c>
      <c r="B311" s="154" t="s">
        <v>1105</v>
      </c>
      <c r="C311" s="154" t="s">
        <v>1177</v>
      </c>
      <c r="D311" s="154" t="s">
        <v>659</v>
      </c>
      <c r="E311" s="154" t="s">
        <v>1178</v>
      </c>
      <c r="F311" s="154" t="s">
        <v>1071</v>
      </c>
      <c r="G311" s="154" t="s">
        <v>1046</v>
      </c>
      <c r="H311" s="154" t="s">
        <v>645</v>
      </c>
      <c r="I311" s="154" t="s">
        <v>803</v>
      </c>
      <c r="J311" s="154" t="s">
        <v>1107</v>
      </c>
      <c r="K311" s="154" t="s">
        <v>437</v>
      </c>
      <c r="L311" s="154" t="s">
        <v>600</v>
      </c>
      <c r="M311" s="154" t="s">
        <v>601</v>
      </c>
      <c r="N311" s="154" t="s">
        <v>606</v>
      </c>
      <c r="O311" s="154" t="s">
        <v>603</v>
      </c>
      <c r="P311" s="156">
        <v>13090</v>
      </c>
      <c r="Q311" s="156">
        <v>13090</v>
      </c>
      <c r="R311" s="156">
        <v>0</v>
      </c>
      <c r="S311" s="154">
        <v>91295</v>
      </c>
      <c r="T311" s="154" t="s">
        <v>1111</v>
      </c>
      <c r="U311" s="154">
        <v>2</v>
      </c>
      <c r="V311" s="154">
        <v>501</v>
      </c>
      <c r="W311" s="154">
        <v>5</v>
      </c>
      <c r="X311" s="154">
        <v>0</v>
      </c>
      <c r="Y311" s="154">
        <v>3</v>
      </c>
      <c r="Z311" s="154">
        <v>0</v>
      </c>
      <c r="AA311" s="154" t="s">
        <v>1110</v>
      </c>
      <c r="AD311" s="154">
        <v>0</v>
      </c>
      <c r="AE311" s="154">
        <v>0</v>
      </c>
    </row>
    <row r="312" spans="1:31" s="154" customFormat="1" ht="12" hidden="1">
      <c r="A312" s="154">
        <v>2017</v>
      </c>
      <c r="B312" s="154" t="s">
        <v>1105</v>
      </c>
      <c r="C312" s="154" t="s">
        <v>1177</v>
      </c>
      <c r="D312" s="154" t="s">
        <v>659</v>
      </c>
      <c r="E312" s="154" t="s">
        <v>1178</v>
      </c>
      <c r="F312" s="154" t="s">
        <v>1071</v>
      </c>
      <c r="G312" s="154" t="s">
        <v>1046</v>
      </c>
      <c r="H312" s="154" t="s">
        <v>645</v>
      </c>
      <c r="I312" s="154" t="s">
        <v>803</v>
      </c>
      <c r="J312" s="154" t="s">
        <v>1107</v>
      </c>
      <c r="K312" s="154" t="s">
        <v>437</v>
      </c>
      <c r="L312" s="154" t="s">
        <v>600</v>
      </c>
      <c r="M312" s="154" t="s">
        <v>601</v>
      </c>
      <c r="N312" s="154" t="s">
        <v>606</v>
      </c>
      <c r="O312" s="154" t="s">
        <v>603</v>
      </c>
      <c r="P312" s="156">
        <v>13090</v>
      </c>
      <c r="Q312" s="156">
        <v>13090</v>
      </c>
      <c r="R312" s="156">
        <v>0</v>
      </c>
      <c r="S312" s="154">
        <v>91296</v>
      </c>
      <c r="T312" s="154" t="s">
        <v>1111</v>
      </c>
      <c r="U312" s="154">
        <v>2</v>
      </c>
      <c r="V312" s="154">
        <v>501</v>
      </c>
      <c r="W312" s="154">
        <v>5</v>
      </c>
      <c r="X312" s="154">
        <v>0</v>
      </c>
      <c r="Y312" s="154">
        <v>3</v>
      </c>
      <c r="Z312" s="154">
        <v>0</v>
      </c>
      <c r="AA312" s="154" t="s">
        <v>1110</v>
      </c>
      <c r="AD312" s="154">
        <v>0</v>
      </c>
      <c r="AE312" s="154">
        <v>0</v>
      </c>
    </row>
    <row r="313" spans="1:31" s="154" customFormat="1" ht="12" hidden="1">
      <c r="A313" s="154">
        <v>2017</v>
      </c>
      <c r="B313" s="154" t="s">
        <v>1105</v>
      </c>
      <c r="C313" s="154" t="s">
        <v>1177</v>
      </c>
      <c r="D313" s="154" t="s">
        <v>659</v>
      </c>
      <c r="E313" s="154" t="s">
        <v>1178</v>
      </c>
      <c r="F313" s="154" t="s">
        <v>1071</v>
      </c>
      <c r="G313" s="154" t="s">
        <v>1046</v>
      </c>
      <c r="H313" s="154" t="s">
        <v>645</v>
      </c>
      <c r="I313" s="154" t="s">
        <v>803</v>
      </c>
      <c r="J313" s="154" t="s">
        <v>1107</v>
      </c>
      <c r="K313" s="154" t="s">
        <v>437</v>
      </c>
      <c r="L313" s="154" t="s">
        <v>600</v>
      </c>
      <c r="M313" s="154" t="s">
        <v>663</v>
      </c>
      <c r="N313" s="154" t="s">
        <v>664</v>
      </c>
      <c r="O313" s="154" t="s">
        <v>603</v>
      </c>
      <c r="P313" s="156">
        <v>250000</v>
      </c>
      <c r="Q313" s="156">
        <v>0</v>
      </c>
      <c r="R313" s="156">
        <v>0</v>
      </c>
      <c r="S313" s="154">
        <v>91297</v>
      </c>
      <c r="T313" s="154" t="s">
        <v>1111</v>
      </c>
      <c r="U313" s="154">
        <v>2</v>
      </c>
      <c r="V313" s="154">
        <v>501</v>
      </c>
      <c r="W313" s="154">
        <v>5</v>
      </c>
      <c r="X313" s="154">
        <v>0</v>
      </c>
      <c r="Y313" s="154">
        <v>3</v>
      </c>
      <c r="Z313" s="154">
        <v>0</v>
      </c>
      <c r="AA313" s="154" t="s">
        <v>1110</v>
      </c>
      <c r="AD313" s="154">
        <v>0</v>
      </c>
      <c r="AE313" s="154">
        <v>0</v>
      </c>
    </row>
    <row r="314" spans="1:31" s="154" customFormat="1" ht="12" hidden="1">
      <c r="A314" s="154">
        <v>2017</v>
      </c>
      <c r="B314" s="154" t="s">
        <v>1105</v>
      </c>
      <c r="C314" s="154" t="s">
        <v>1177</v>
      </c>
      <c r="D314" s="154" t="s">
        <v>659</v>
      </c>
      <c r="E314" s="154" t="s">
        <v>1178</v>
      </c>
      <c r="F314" s="154" t="s">
        <v>1071</v>
      </c>
      <c r="G314" s="154" t="s">
        <v>1046</v>
      </c>
      <c r="H314" s="154" t="s">
        <v>645</v>
      </c>
      <c r="I314" s="154" t="s">
        <v>803</v>
      </c>
      <c r="J314" s="154" t="s">
        <v>1107</v>
      </c>
      <c r="K314" s="154" t="s">
        <v>437</v>
      </c>
      <c r="L314" s="154" t="s">
        <v>600</v>
      </c>
      <c r="M314" s="154" t="s">
        <v>663</v>
      </c>
      <c r="N314" s="154" t="s">
        <v>664</v>
      </c>
      <c r="O314" s="154" t="s">
        <v>603</v>
      </c>
      <c r="P314" s="156">
        <v>264500</v>
      </c>
      <c r="Q314" s="156">
        <v>0</v>
      </c>
      <c r="R314" s="156">
        <v>0</v>
      </c>
      <c r="S314" s="154">
        <v>91298</v>
      </c>
      <c r="T314" s="154" t="s">
        <v>1111</v>
      </c>
      <c r="U314" s="154">
        <v>2</v>
      </c>
      <c r="V314" s="154">
        <v>501</v>
      </c>
      <c r="W314" s="154">
        <v>5</v>
      </c>
      <c r="X314" s="154">
        <v>0</v>
      </c>
      <c r="Y314" s="154">
        <v>3</v>
      </c>
      <c r="Z314" s="154">
        <v>0</v>
      </c>
      <c r="AA314" s="154" t="s">
        <v>1110</v>
      </c>
      <c r="AD314" s="154">
        <v>0</v>
      </c>
      <c r="AE314" s="154">
        <v>0</v>
      </c>
    </row>
    <row r="315" spans="1:31" s="154" customFormat="1" ht="12" hidden="1">
      <c r="A315" s="154">
        <v>2017</v>
      </c>
      <c r="B315" s="154" t="s">
        <v>1105</v>
      </c>
      <c r="C315" s="154" t="s">
        <v>1177</v>
      </c>
      <c r="D315" s="154" t="s">
        <v>659</v>
      </c>
      <c r="E315" s="154" t="s">
        <v>1178</v>
      </c>
      <c r="F315" s="154" t="s">
        <v>1071</v>
      </c>
      <c r="G315" s="154" t="s">
        <v>1046</v>
      </c>
      <c r="H315" s="154" t="s">
        <v>645</v>
      </c>
      <c r="I315" s="154" t="s">
        <v>803</v>
      </c>
      <c r="J315" s="154" t="s">
        <v>1112</v>
      </c>
      <c r="K315" s="154" t="s">
        <v>398</v>
      </c>
      <c r="L315" s="154" t="s">
        <v>600</v>
      </c>
      <c r="M315" s="154" t="s">
        <v>601</v>
      </c>
      <c r="N315" s="154" t="s">
        <v>606</v>
      </c>
      <c r="O315" s="154" t="s">
        <v>603</v>
      </c>
      <c r="P315" s="156">
        <v>54507</v>
      </c>
      <c r="Q315" s="156">
        <v>54507</v>
      </c>
      <c r="R315" s="156">
        <v>0</v>
      </c>
      <c r="S315" s="154">
        <v>91299</v>
      </c>
      <c r="T315" s="154" t="s">
        <v>1113</v>
      </c>
      <c r="U315" s="154">
        <v>2</v>
      </c>
      <c r="V315" s="154">
        <v>501</v>
      </c>
      <c r="W315" s="154">
        <v>5</v>
      </c>
      <c r="X315" s="154">
        <v>0</v>
      </c>
      <c r="Y315" s="154">
        <v>3</v>
      </c>
      <c r="Z315" s="154">
        <v>1</v>
      </c>
      <c r="AA315" s="154" t="s">
        <v>1110</v>
      </c>
      <c r="AD315" s="154">
        <v>0</v>
      </c>
      <c r="AE315" s="154">
        <v>0</v>
      </c>
    </row>
    <row r="316" spans="1:31" s="154" customFormat="1" ht="12" hidden="1">
      <c r="A316" s="154">
        <v>2017</v>
      </c>
      <c r="B316" s="154" t="s">
        <v>1105</v>
      </c>
      <c r="C316" s="154" t="s">
        <v>1177</v>
      </c>
      <c r="D316" s="154" t="s">
        <v>659</v>
      </c>
      <c r="E316" s="154" t="s">
        <v>1178</v>
      </c>
      <c r="F316" s="154" t="s">
        <v>1071</v>
      </c>
      <c r="G316" s="154" t="s">
        <v>1046</v>
      </c>
      <c r="H316" s="154" t="s">
        <v>645</v>
      </c>
      <c r="I316" s="154" t="s">
        <v>803</v>
      </c>
      <c r="J316" s="154" t="s">
        <v>1112</v>
      </c>
      <c r="K316" s="154" t="s">
        <v>398</v>
      </c>
      <c r="L316" s="154" t="s">
        <v>600</v>
      </c>
      <c r="M316" s="154" t="s">
        <v>601</v>
      </c>
      <c r="N316" s="154" t="s">
        <v>606</v>
      </c>
      <c r="O316" s="154" t="s">
        <v>603</v>
      </c>
      <c r="P316" s="156">
        <v>250000</v>
      </c>
      <c r="Q316" s="156">
        <v>250000</v>
      </c>
      <c r="R316" s="156">
        <v>0</v>
      </c>
      <c r="S316" s="154">
        <v>91300</v>
      </c>
      <c r="T316" s="154" t="s">
        <v>1113</v>
      </c>
      <c r="U316" s="154">
        <v>2</v>
      </c>
      <c r="V316" s="154">
        <v>501</v>
      </c>
      <c r="W316" s="154">
        <v>5</v>
      </c>
      <c r="X316" s="154">
        <v>0</v>
      </c>
      <c r="Y316" s="154">
        <v>3</v>
      </c>
      <c r="Z316" s="154">
        <v>1</v>
      </c>
      <c r="AA316" s="154" t="s">
        <v>1110</v>
      </c>
      <c r="AD316" s="154">
        <v>0</v>
      </c>
      <c r="AE316" s="154">
        <v>0</v>
      </c>
    </row>
    <row r="317" spans="1:31" s="154" customFormat="1" ht="12" hidden="1">
      <c r="A317" s="154">
        <v>2017</v>
      </c>
      <c r="B317" s="154" t="s">
        <v>1105</v>
      </c>
      <c r="C317" s="154" t="s">
        <v>1177</v>
      </c>
      <c r="D317" s="154" t="s">
        <v>659</v>
      </c>
      <c r="E317" s="154" t="s">
        <v>1178</v>
      </c>
      <c r="F317" s="154" t="s">
        <v>1071</v>
      </c>
      <c r="G317" s="154" t="s">
        <v>1046</v>
      </c>
      <c r="H317" s="154" t="s">
        <v>645</v>
      </c>
      <c r="I317" s="154" t="s">
        <v>803</v>
      </c>
      <c r="J317" s="154" t="s">
        <v>1112</v>
      </c>
      <c r="K317" s="154" t="s">
        <v>398</v>
      </c>
      <c r="L317" s="154" t="s">
        <v>600</v>
      </c>
      <c r="M317" s="154" t="s">
        <v>601</v>
      </c>
      <c r="N317" s="154" t="s">
        <v>606</v>
      </c>
      <c r="O317" s="154" t="s">
        <v>603</v>
      </c>
      <c r="P317" s="156">
        <v>250000</v>
      </c>
      <c r="Q317" s="156">
        <v>250000</v>
      </c>
      <c r="R317" s="156">
        <v>0</v>
      </c>
      <c r="S317" s="154">
        <v>91301</v>
      </c>
      <c r="T317" s="154" t="s">
        <v>1113</v>
      </c>
      <c r="U317" s="154">
        <v>2</v>
      </c>
      <c r="V317" s="154">
        <v>501</v>
      </c>
      <c r="W317" s="154">
        <v>5</v>
      </c>
      <c r="X317" s="154">
        <v>0</v>
      </c>
      <c r="Y317" s="154">
        <v>3</v>
      </c>
      <c r="Z317" s="154">
        <v>1</v>
      </c>
      <c r="AA317" s="154" t="s">
        <v>1110</v>
      </c>
      <c r="AD317" s="154">
        <v>0</v>
      </c>
      <c r="AE317" s="154">
        <v>0</v>
      </c>
    </row>
    <row r="318" spans="1:31" s="154" customFormat="1" ht="12" hidden="1">
      <c r="A318" s="154">
        <v>2017</v>
      </c>
      <c r="B318" s="154" t="s">
        <v>1105</v>
      </c>
      <c r="C318" s="154" t="s">
        <v>1177</v>
      </c>
      <c r="D318" s="154" t="s">
        <v>659</v>
      </c>
      <c r="E318" s="154" t="s">
        <v>1178</v>
      </c>
      <c r="F318" s="154" t="s">
        <v>1071</v>
      </c>
      <c r="G318" s="154" t="s">
        <v>1046</v>
      </c>
      <c r="H318" s="154" t="s">
        <v>645</v>
      </c>
      <c r="I318" s="154" t="s">
        <v>803</v>
      </c>
      <c r="J318" s="154" t="s">
        <v>1112</v>
      </c>
      <c r="K318" s="154" t="s">
        <v>398</v>
      </c>
      <c r="L318" s="154" t="s">
        <v>600</v>
      </c>
      <c r="M318" s="154" t="s">
        <v>601</v>
      </c>
      <c r="N318" s="154" t="s">
        <v>606</v>
      </c>
      <c r="O318" s="154" t="s">
        <v>603</v>
      </c>
      <c r="P318" s="156">
        <v>239399.75</v>
      </c>
      <c r="Q318" s="156">
        <v>239399.75</v>
      </c>
      <c r="R318" s="156">
        <v>0</v>
      </c>
      <c r="S318" s="154">
        <v>91302</v>
      </c>
      <c r="T318" s="154" t="s">
        <v>1113</v>
      </c>
      <c r="U318" s="154">
        <v>2</v>
      </c>
      <c r="V318" s="154">
        <v>501</v>
      </c>
      <c r="W318" s="154">
        <v>5</v>
      </c>
      <c r="X318" s="154">
        <v>0</v>
      </c>
      <c r="Y318" s="154">
        <v>3</v>
      </c>
      <c r="Z318" s="154">
        <v>1</v>
      </c>
      <c r="AA318" s="154" t="s">
        <v>1110</v>
      </c>
      <c r="AD318" s="154">
        <v>0</v>
      </c>
      <c r="AE318" s="154">
        <v>0</v>
      </c>
    </row>
    <row r="319" spans="1:31" s="154" customFormat="1" ht="12" hidden="1">
      <c r="A319" s="154">
        <v>2017</v>
      </c>
      <c r="B319" s="154" t="s">
        <v>1105</v>
      </c>
      <c r="C319" s="154" t="s">
        <v>1177</v>
      </c>
      <c r="D319" s="154" t="s">
        <v>659</v>
      </c>
      <c r="E319" s="154" t="s">
        <v>1178</v>
      </c>
      <c r="F319" s="154" t="s">
        <v>1071</v>
      </c>
      <c r="G319" s="154" t="s">
        <v>1046</v>
      </c>
      <c r="H319" s="154" t="s">
        <v>645</v>
      </c>
      <c r="I319" s="154" t="s">
        <v>803</v>
      </c>
      <c r="J319" s="154" t="s">
        <v>1112</v>
      </c>
      <c r="K319" s="154" t="s">
        <v>398</v>
      </c>
      <c r="L319" s="154" t="s">
        <v>600</v>
      </c>
      <c r="M319" s="154" t="s">
        <v>601</v>
      </c>
      <c r="N319" s="154" t="s">
        <v>606</v>
      </c>
      <c r="O319" s="154" t="s">
        <v>603</v>
      </c>
      <c r="P319" s="156">
        <v>13090</v>
      </c>
      <c r="Q319" s="156">
        <v>13090</v>
      </c>
      <c r="R319" s="156">
        <v>0</v>
      </c>
      <c r="S319" s="154">
        <v>91303</v>
      </c>
      <c r="T319" s="154" t="s">
        <v>1113</v>
      </c>
      <c r="U319" s="154">
        <v>2</v>
      </c>
      <c r="V319" s="154">
        <v>501</v>
      </c>
      <c r="W319" s="154">
        <v>5</v>
      </c>
      <c r="X319" s="154">
        <v>0</v>
      </c>
      <c r="Y319" s="154">
        <v>3</v>
      </c>
      <c r="Z319" s="154">
        <v>1</v>
      </c>
      <c r="AA319" s="154" t="s">
        <v>1110</v>
      </c>
      <c r="AD319" s="154">
        <v>0</v>
      </c>
      <c r="AE319" s="154">
        <v>0</v>
      </c>
    </row>
    <row r="320" spans="1:31" s="154" customFormat="1" ht="12" hidden="1">
      <c r="A320" s="154">
        <v>2017</v>
      </c>
      <c r="B320" s="154" t="s">
        <v>1105</v>
      </c>
      <c r="C320" s="154" t="s">
        <v>1177</v>
      </c>
      <c r="D320" s="154" t="s">
        <v>659</v>
      </c>
      <c r="E320" s="154" t="s">
        <v>1178</v>
      </c>
      <c r="F320" s="154" t="s">
        <v>1071</v>
      </c>
      <c r="G320" s="154" t="s">
        <v>1046</v>
      </c>
      <c r="H320" s="154" t="s">
        <v>645</v>
      </c>
      <c r="I320" s="154" t="s">
        <v>803</v>
      </c>
      <c r="J320" s="154" t="s">
        <v>1112</v>
      </c>
      <c r="K320" s="154" t="s">
        <v>398</v>
      </c>
      <c r="L320" s="154" t="s">
        <v>600</v>
      </c>
      <c r="M320" s="154" t="s">
        <v>601</v>
      </c>
      <c r="N320" s="154" t="s">
        <v>606</v>
      </c>
      <c r="O320" s="154" t="s">
        <v>603</v>
      </c>
      <c r="P320" s="156">
        <v>13090</v>
      </c>
      <c r="Q320" s="156">
        <v>13090</v>
      </c>
      <c r="R320" s="156">
        <v>0</v>
      </c>
      <c r="S320" s="154">
        <v>91304</v>
      </c>
      <c r="T320" s="154" t="s">
        <v>1113</v>
      </c>
      <c r="U320" s="154">
        <v>2</v>
      </c>
      <c r="V320" s="154">
        <v>501</v>
      </c>
      <c r="W320" s="154">
        <v>5</v>
      </c>
      <c r="X320" s="154">
        <v>0</v>
      </c>
      <c r="Y320" s="154">
        <v>3</v>
      </c>
      <c r="Z320" s="154">
        <v>1</v>
      </c>
      <c r="AA320" s="154" t="s">
        <v>1110</v>
      </c>
      <c r="AD320" s="154">
        <v>0</v>
      </c>
      <c r="AE320" s="154">
        <v>0</v>
      </c>
    </row>
    <row r="321" spans="1:31" s="154" customFormat="1" ht="12" hidden="1">
      <c r="A321" s="154">
        <v>2017</v>
      </c>
      <c r="B321" s="154" t="s">
        <v>1105</v>
      </c>
      <c r="C321" s="154" t="s">
        <v>1177</v>
      </c>
      <c r="D321" s="154" t="s">
        <v>659</v>
      </c>
      <c r="E321" s="154" t="s">
        <v>1178</v>
      </c>
      <c r="F321" s="154" t="s">
        <v>1071</v>
      </c>
      <c r="G321" s="154" t="s">
        <v>1046</v>
      </c>
      <c r="H321" s="154" t="s">
        <v>645</v>
      </c>
      <c r="I321" s="154" t="s">
        <v>803</v>
      </c>
      <c r="J321" s="154" t="s">
        <v>1112</v>
      </c>
      <c r="K321" s="154" t="s">
        <v>398</v>
      </c>
      <c r="L321" s="154" t="s">
        <v>600</v>
      </c>
      <c r="M321" s="154" t="s">
        <v>663</v>
      </c>
      <c r="N321" s="154" t="s">
        <v>664</v>
      </c>
      <c r="O321" s="154" t="s">
        <v>603</v>
      </c>
      <c r="P321" s="156">
        <v>250000</v>
      </c>
      <c r="Q321" s="156">
        <v>0</v>
      </c>
      <c r="R321" s="156">
        <v>0</v>
      </c>
      <c r="S321" s="154">
        <v>91305</v>
      </c>
      <c r="T321" s="154" t="s">
        <v>1113</v>
      </c>
      <c r="U321" s="154">
        <v>2</v>
      </c>
      <c r="V321" s="154">
        <v>501</v>
      </c>
      <c r="W321" s="154">
        <v>5</v>
      </c>
      <c r="X321" s="154">
        <v>0</v>
      </c>
      <c r="Y321" s="154">
        <v>3</v>
      </c>
      <c r="Z321" s="154">
        <v>1</v>
      </c>
      <c r="AA321" s="154" t="s">
        <v>1110</v>
      </c>
      <c r="AD321" s="154">
        <v>0</v>
      </c>
      <c r="AE321" s="154">
        <v>0</v>
      </c>
    </row>
    <row r="322" spans="1:31" s="154" customFormat="1" ht="12" hidden="1">
      <c r="A322" s="154">
        <v>2017</v>
      </c>
      <c r="B322" s="154" t="s">
        <v>1105</v>
      </c>
      <c r="C322" s="154" t="s">
        <v>1177</v>
      </c>
      <c r="D322" s="154" t="s">
        <v>659</v>
      </c>
      <c r="E322" s="154" t="s">
        <v>1178</v>
      </c>
      <c r="F322" s="154" t="s">
        <v>1071</v>
      </c>
      <c r="G322" s="154" t="s">
        <v>1046</v>
      </c>
      <c r="H322" s="154" t="s">
        <v>645</v>
      </c>
      <c r="I322" s="154" t="s">
        <v>803</v>
      </c>
      <c r="J322" s="154" t="s">
        <v>1112</v>
      </c>
      <c r="K322" s="154" t="s">
        <v>398</v>
      </c>
      <c r="L322" s="154" t="s">
        <v>600</v>
      </c>
      <c r="M322" s="154" t="s">
        <v>663</v>
      </c>
      <c r="N322" s="154" t="s">
        <v>664</v>
      </c>
      <c r="O322" s="154" t="s">
        <v>603</v>
      </c>
      <c r="P322" s="156">
        <v>264500</v>
      </c>
      <c r="Q322" s="156">
        <v>0</v>
      </c>
      <c r="R322" s="156">
        <v>0</v>
      </c>
      <c r="S322" s="154">
        <v>91306</v>
      </c>
      <c r="T322" s="154" t="s">
        <v>1113</v>
      </c>
      <c r="U322" s="154">
        <v>2</v>
      </c>
      <c r="V322" s="154">
        <v>501</v>
      </c>
      <c r="W322" s="154">
        <v>5</v>
      </c>
      <c r="X322" s="154">
        <v>0</v>
      </c>
      <c r="Y322" s="154">
        <v>3</v>
      </c>
      <c r="Z322" s="154">
        <v>1</v>
      </c>
      <c r="AA322" s="154" t="s">
        <v>1110</v>
      </c>
      <c r="AD322" s="154">
        <v>0</v>
      </c>
      <c r="AE322" s="154">
        <v>0</v>
      </c>
    </row>
    <row r="323" spans="1:31" s="154" customFormat="1" ht="12" hidden="1">
      <c r="A323" s="154">
        <v>2017</v>
      </c>
      <c r="B323" s="154" t="s">
        <v>1105</v>
      </c>
      <c r="C323" s="154" t="s">
        <v>1177</v>
      </c>
      <c r="D323" s="154" t="s">
        <v>659</v>
      </c>
      <c r="E323" s="154" t="s">
        <v>1178</v>
      </c>
      <c r="F323" s="154" t="s">
        <v>1071</v>
      </c>
      <c r="G323" s="154" t="s">
        <v>1046</v>
      </c>
      <c r="H323" s="154" t="s">
        <v>645</v>
      </c>
      <c r="I323" s="154" t="s">
        <v>803</v>
      </c>
      <c r="J323" s="154" t="s">
        <v>1114</v>
      </c>
      <c r="K323" s="154" t="s">
        <v>424</v>
      </c>
      <c r="L323" s="154" t="s">
        <v>600</v>
      </c>
      <c r="M323" s="154" t="s">
        <v>601</v>
      </c>
      <c r="N323" s="154" t="s">
        <v>606</v>
      </c>
      <c r="O323" s="154" t="s">
        <v>603</v>
      </c>
      <c r="P323" s="156">
        <v>54507</v>
      </c>
      <c r="Q323" s="156">
        <v>54507</v>
      </c>
      <c r="R323" s="156">
        <v>0</v>
      </c>
      <c r="S323" s="154">
        <v>91307</v>
      </c>
      <c r="T323" s="154" t="s">
        <v>1115</v>
      </c>
      <c r="U323" s="154">
        <v>2</v>
      </c>
      <c r="V323" s="154">
        <v>501</v>
      </c>
      <c r="W323" s="154">
        <v>5</v>
      </c>
      <c r="X323" s="154">
        <v>0</v>
      </c>
      <c r="Y323" s="154">
        <v>3</v>
      </c>
      <c r="Z323" s="154">
        <v>0</v>
      </c>
      <c r="AA323" s="154" t="s">
        <v>1110</v>
      </c>
      <c r="AD323" s="154">
        <v>0</v>
      </c>
      <c r="AE323" s="154">
        <v>0</v>
      </c>
    </row>
    <row r="324" spans="1:31" s="154" customFormat="1" ht="12" hidden="1">
      <c r="A324" s="154">
        <v>2017</v>
      </c>
      <c r="B324" s="154" t="s">
        <v>1105</v>
      </c>
      <c r="C324" s="154" t="s">
        <v>1177</v>
      </c>
      <c r="D324" s="154" t="s">
        <v>659</v>
      </c>
      <c r="E324" s="154" t="s">
        <v>1178</v>
      </c>
      <c r="F324" s="154" t="s">
        <v>1071</v>
      </c>
      <c r="G324" s="154" t="s">
        <v>1046</v>
      </c>
      <c r="H324" s="154" t="s">
        <v>645</v>
      </c>
      <c r="I324" s="154" t="s">
        <v>803</v>
      </c>
      <c r="J324" s="154" t="s">
        <v>1114</v>
      </c>
      <c r="K324" s="154" t="s">
        <v>424</v>
      </c>
      <c r="L324" s="154" t="s">
        <v>600</v>
      </c>
      <c r="M324" s="154" t="s">
        <v>601</v>
      </c>
      <c r="N324" s="154" t="s">
        <v>606</v>
      </c>
      <c r="O324" s="154" t="s">
        <v>603</v>
      </c>
      <c r="P324" s="156">
        <v>250000</v>
      </c>
      <c r="Q324" s="156">
        <v>250000</v>
      </c>
      <c r="R324" s="156">
        <v>0</v>
      </c>
      <c r="S324" s="154">
        <v>91308</v>
      </c>
      <c r="T324" s="154" t="s">
        <v>1115</v>
      </c>
      <c r="U324" s="154">
        <v>2</v>
      </c>
      <c r="V324" s="154">
        <v>501</v>
      </c>
      <c r="W324" s="154">
        <v>5</v>
      </c>
      <c r="X324" s="154">
        <v>0</v>
      </c>
      <c r="Y324" s="154">
        <v>3</v>
      </c>
      <c r="Z324" s="154">
        <v>0</v>
      </c>
      <c r="AA324" s="154" t="s">
        <v>1110</v>
      </c>
      <c r="AD324" s="154">
        <v>0</v>
      </c>
      <c r="AE324" s="154">
        <v>0</v>
      </c>
    </row>
    <row r="325" spans="1:31" s="154" customFormat="1" ht="12" hidden="1">
      <c r="A325" s="154">
        <v>2017</v>
      </c>
      <c r="B325" s="154" t="s">
        <v>1105</v>
      </c>
      <c r="C325" s="154" t="s">
        <v>1177</v>
      </c>
      <c r="D325" s="154" t="s">
        <v>659</v>
      </c>
      <c r="E325" s="154" t="s">
        <v>1178</v>
      </c>
      <c r="F325" s="154" t="s">
        <v>1071</v>
      </c>
      <c r="G325" s="154" t="s">
        <v>1046</v>
      </c>
      <c r="H325" s="154" t="s">
        <v>645</v>
      </c>
      <c r="I325" s="154" t="s">
        <v>803</v>
      </c>
      <c r="J325" s="154" t="s">
        <v>1114</v>
      </c>
      <c r="K325" s="154" t="s">
        <v>424</v>
      </c>
      <c r="L325" s="154" t="s">
        <v>600</v>
      </c>
      <c r="M325" s="154" t="s">
        <v>601</v>
      </c>
      <c r="N325" s="154" t="s">
        <v>606</v>
      </c>
      <c r="O325" s="154" t="s">
        <v>603</v>
      </c>
      <c r="P325" s="156">
        <v>250000</v>
      </c>
      <c r="Q325" s="156">
        <v>250000</v>
      </c>
      <c r="R325" s="156">
        <v>0</v>
      </c>
      <c r="S325" s="154">
        <v>91309</v>
      </c>
      <c r="T325" s="154" t="s">
        <v>1115</v>
      </c>
      <c r="U325" s="154">
        <v>2</v>
      </c>
      <c r="V325" s="154">
        <v>501</v>
      </c>
      <c r="W325" s="154">
        <v>5</v>
      </c>
      <c r="X325" s="154">
        <v>0</v>
      </c>
      <c r="Y325" s="154">
        <v>3</v>
      </c>
      <c r="Z325" s="154">
        <v>0</v>
      </c>
      <c r="AA325" s="154" t="s">
        <v>1110</v>
      </c>
      <c r="AD325" s="154">
        <v>0</v>
      </c>
      <c r="AE325" s="154">
        <v>0</v>
      </c>
    </row>
    <row r="326" spans="1:31" s="154" customFormat="1" ht="12" hidden="1">
      <c r="A326" s="154">
        <v>2017</v>
      </c>
      <c r="B326" s="154" t="s">
        <v>1105</v>
      </c>
      <c r="C326" s="154" t="s">
        <v>1177</v>
      </c>
      <c r="D326" s="154" t="s">
        <v>659</v>
      </c>
      <c r="E326" s="154" t="s">
        <v>1178</v>
      </c>
      <c r="F326" s="154" t="s">
        <v>1071</v>
      </c>
      <c r="G326" s="154" t="s">
        <v>1046</v>
      </c>
      <c r="H326" s="154" t="s">
        <v>645</v>
      </c>
      <c r="I326" s="154" t="s">
        <v>803</v>
      </c>
      <c r="J326" s="154" t="s">
        <v>1114</v>
      </c>
      <c r="K326" s="154" t="s">
        <v>424</v>
      </c>
      <c r="L326" s="154" t="s">
        <v>600</v>
      </c>
      <c r="M326" s="154" t="s">
        <v>601</v>
      </c>
      <c r="N326" s="154" t="s">
        <v>606</v>
      </c>
      <c r="O326" s="154" t="s">
        <v>603</v>
      </c>
      <c r="P326" s="156">
        <v>239399.75</v>
      </c>
      <c r="Q326" s="156">
        <v>239399.75</v>
      </c>
      <c r="R326" s="156">
        <v>0</v>
      </c>
      <c r="S326" s="154">
        <v>91310</v>
      </c>
      <c r="T326" s="154" t="s">
        <v>1115</v>
      </c>
      <c r="U326" s="154">
        <v>2</v>
      </c>
      <c r="V326" s="154">
        <v>501</v>
      </c>
      <c r="W326" s="154">
        <v>5</v>
      </c>
      <c r="X326" s="154">
        <v>0</v>
      </c>
      <c r="Y326" s="154">
        <v>3</v>
      </c>
      <c r="Z326" s="154">
        <v>0</v>
      </c>
      <c r="AA326" s="154" t="s">
        <v>1110</v>
      </c>
      <c r="AD326" s="154">
        <v>0</v>
      </c>
      <c r="AE326" s="154">
        <v>0</v>
      </c>
    </row>
    <row r="327" spans="1:31" s="154" customFormat="1" ht="12" hidden="1">
      <c r="A327" s="154">
        <v>2017</v>
      </c>
      <c r="B327" s="154" t="s">
        <v>1105</v>
      </c>
      <c r="C327" s="154" t="s">
        <v>1177</v>
      </c>
      <c r="D327" s="154" t="s">
        <v>659</v>
      </c>
      <c r="E327" s="154" t="s">
        <v>1178</v>
      </c>
      <c r="F327" s="154" t="s">
        <v>1071</v>
      </c>
      <c r="G327" s="154" t="s">
        <v>1046</v>
      </c>
      <c r="H327" s="154" t="s">
        <v>645</v>
      </c>
      <c r="I327" s="154" t="s">
        <v>803</v>
      </c>
      <c r="J327" s="154" t="s">
        <v>1114</v>
      </c>
      <c r="K327" s="154" t="s">
        <v>424</v>
      </c>
      <c r="L327" s="154" t="s">
        <v>600</v>
      </c>
      <c r="M327" s="154" t="s">
        <v>601</v>
      </c>
      <c r="N327" s="154" t="s">
        <v>606</v>
      </c>
      <c r="O327" s="154" t="s">
        <v>603</v>
      </c>
      <c r="P327" s="156">
        <v>13090</v>
      </c>
      <c r="Q327" s="156">
        <v>13090</v>
      </c>
      <c r="R327" s="156">
        <v>0</v>
      </c>
      <c r="S327" s="154">
        <v>91311</v>
      </c>
      <c r="T327" s="154" t="s">
        <v>1115</v>
      </c>
      <c r="U327" s="154">
        <v>2</v>
      </c>
      <c r="V327" s="154">
        <v>501</v>
      </c>
      <c r="W327" s="154">
        <v>5</v>
      </c>
      <c r="X327" s="154">
        <v>0</v>
      </c>
      <c r="Y327" s="154">
        <v>3</v>
      </c>
      <c r="Z327" s="154">
        <v>0</v>
      </c>
      <c r="AA327" s="154" t="s">
        <v>1110</v>
      </c>
      <c r="AD327" s="154">
        <v>0</v>
      </c>
      <c r="AE327" s="154">
        <v>0</v>
      </c>
    </row>
    <row r="328" spans="1:31" s="154" customFormat="1" ht="12" hidden="1">
      <c r="A328" s="154">
        <v>2017</v>
      </c>
      <c r="B328" s="154" t="s">
        <v>1105</v>
      </c>
      <c r="C328" s="154" t="s">
        <v>1177</v>
      </c>
      <c r="D328" s="154" t="s">
        <v>659</v>
      </c>
      <c r="E328" s="154" t="s">
        <v>1178</v>
      </c>
      <c r="F328" s="154" t="s">
        <v>1071</v>
      </c>
      <c r="G328" s="154" t="s">
        <v>1046</v>
      </c>
      <c r="H328" s="154" t="s">
        <v>645</v>
      </c>
      <c r="I328" s="154" t="s">
        <v>803</v>
      </c>
      <c r="J328" s="154" t="s">
        <v>1114</v>
      </c>
      <c r="K328" s="154" t="s">
        <v>424</v>
      </c>
      <c r="L328" s="154" t="s">
        <v>600</v>
      </c>
      <c r="M328" s="154" t="s">
        <v>601</v>
      </c>
      <c r="N328" s="154" t="s">
        <v>606</v>
      </c>
      <c r="O328" s="154" t="s">
        <v>603</v>
      </c>
      <c r="P328" s="156">
        <v>13090</v>
      </c>
      <c r="Q328" s="156">
        <v>13090</v>
      </c>
      <c r="R328" s="156">
        <v>0</v>
      </c>
      <c r="S328" s="154">
        <v>91312</v>
      </c>
      <c r="T328" s="154" t="s">
        <v>1115</v>
      </c>
      <c r="U328" s="154">
        <v>2</v>
      </c>
      <c r="V328" s="154">
        <v>501</v>
      </c>
      <c r="W328" s="154">
        <v>5</v>
      </c>
      <c r="X328" s="154">
        <v>0</v>
      </c>
      <c r="Y328" s="154">
        <v>3</v>
      </c>
      <c r="Z328" s="154">
        <v>0</v>
      </c>
      <c r="AA328" s="154" t="s">
        <v>1110</v>
      </c>
      <c r="AD328" s="154">
        <v>0</v>
      </c>
      <c r="AE328" s="154">
        <v>0</v>
      </c>
    </row>
    <row r="329" spans="1:31" s="154" customFormat="1" ht="12" hidden="1">
      <c r="A329" s="154">
        <v>2017</v>
      </c>
      <c r="B329" s="154" t="s">
        <v>1105</v>
      </c>
      <c r="C329" s="154" t="s">
        <v>1177</v>
      </c>
      <c r="D329" s="154" t="s">
        <v>659</v>
      </c>
      <c r="E329" s="154" t="s">
        <v>1178</v>
      </c>
      <c r="F329" s="154" t="s">
        <v>1071</v>
      </c>
      <c r="G329" s="154" t="s">
        <v>1046</v>
      </c>
      <c r="H329" s="154" t="s">
        <v>645</v>
      </c>
      <c r="I329" s="154" t="s">
        <v>803</v>
      </c>
      <c r="J329" s="154" t="s">
        <v>1114</v>
      </c>
      <c r="K329" s="154" t="s">
        <v>424</v>
      </c>
      <c r="L329" s="154" t="s">
        <v>600</v>
      </c>
      <c r="M329" s="154" t="s">
        <v>663</v>
      </c>
      <c r="N329" s="154" t="s">
        <v>664</v>
      </c>
      <c r="O329" s="154" t="s">
        <v>603</v>
      </c>
      <c r="P329" s="156">
        <v>250000</v>
      </c>
      <c r="Q329" s="156">
        <v>0</v>
      </c>
      <c r="R329" s="156">
        <v>0</v>
      </c>
      <c r="S329" s="154">
        <v>91313</v>
      </c>
      <c r="T329" s="154" t="s">
        <v>1115</v>
      </c>
      <c r="U329" s="154">
        <v>2</v>
      </c>
      <c r="V329" s="154">
        <v>501</v>
      </c>
      <c r="W329" s="154">
        <v>5</v>
      </c>
      <c r="X329" s="154">
        <v>0</v>
      </c>
      <c r="Y329" s="154">
        <v>3</v>
      </c>
      <c r="Z329" s="154">
        <v>0</v>
      </c>
      <c r="AA329" s="154" t="s">
        <v>1110</v>
      </c>
      <c r="AD329" s="154">
        <v>0</v>
      </c>
      <c r="AE329" s="154">
        <v>0</v>
      </c>
    </row>
    <row r="330" spans="1:31" s="154" customFormat="1" ht="12" hidden="1">
      <c r="A330" s="154">
        <v>2017</v>
      </c>
      <c r="B330" s="154" t="s">
        <v>1105</v>
      </c>
      <c r="C330" s="154" t="s">
        <v>1177</v>
      </c>
      <c r="D330" s="154" t="s">
        <v>659</v>
      </c>
      <c r="E330" s="154" t="s">
        <v>1178</v>
      </c>
      <c r="F330" s="154" t="s">
        <v>1071</v>
      </c>
      <c r="G330" s="154" t="s">
        <v>1046</v>
      </c>
      <c r="H330" s="154" t="s">
        <v>645</v>
      </c>
      <c r="I330" s="154" t="s">
        <v>803</v>
      </c>
      <c r="J330" s="154" t="s">
        <v>1114</v>
      </c>
      <c r="K330" s="154" t="s">
        <v>424</v>
      </c>
      <c r="L330" s="154" t="s">
        <v>600</v>
      </c>
      <c r="M330" s="154" t="s">
        <v>663</v>
      </c>
      <c r="N330" s="154" t="s">
        <v>664</v>
      </c>
      <c r="O330" s="154" t="s">
        <v>603</v>
      </c>
      <c r="P330" s="156">
        <v>264500</v>
      </c>
      <c r="Q330" s="156">
        <v>0</v>
      </c>
      <c r="R330" s="156">
        <v>0</v>
      </c>
      <c r="S330" s="154">
        <v>91314</v>
      </c>
      <c r="T330" s="154" t="s">
        <v>1115</v>
      </c>
      <c r="U330" s="154">
        <v>2</v>
      </c>
      <c r="V330" s="154">
        <v>501</v>
      </c>
      <c r="W330" s="154">
        <v>5</v>
      </c>
      <c r="X330" s="154">
        <v>0</v>
      </c>
      <c r="Y330" s="154">
        <v>3</v>
      </c>
      <c r="Z330" s="154">
        <v>0</v>
      </c>
      <c r="AA330" s="154" t="s">
        <v>1110</v>
      </c>
      <c r="AD330" s="154">
        <v>0</v>
      </c>
      <c r="AE330" s="154">
        <v>0</v>
      </c>
    </row>
    <row r="331" spans="1:31" s="154" customFormat="1" ht="12" hidden="1">
      <c r="A331" s="154">
        <v>2017</v>
      </c>
      <c r="B331" s="154" t="s">
        <v>1179</v>
      </c>
      <c r="C331" s="154" t="s">
        <v>1180</v>
      </c>
      <c r="D331" s="154" t="s">
        <v>618</v>
      </c>
      <c r="E331" s="154" t="s">
        <v>619</v>
      </c>
      <c r="F331" s="154" t="s">
        <v>1181</v>
      </c>
      <c r="G331" s="154" t="s">
        <v>802</v>
      </c>
      <c r="H331" s="154" t="s">
        <v>801</v>
      </c>
      <c r="I331" s="154" t="s">
        <v>803</v>
      </c>
      <c r="J331" s="154" t="s">
        <v>1182</v>
      </c>
      <c r="K331" s="154" t="s">
        <v>202</v>
      </c>
      <c r="L331" s="154" t="s">
        <v>681</v>
      </c>
      <c r="M331" s="154" t="s">
        <v>601</v>
      </c>
      <c r="N331" s="154" t="s">
        <v>1076</v>
      </c>
      <c r="O331" s="154" t="s">
        <v>603</v>
      </c>
      <c r="P331" s="156">
        <v>0</v>
      </c>
      <c r="Q331" s="156">
        <v>72000</v>
      </c>
      <c r="R331" s="156">
        <v>0</v>
      </c>
      <c r="S331" s="154">
        <v>91329</v>
      </c>
      <c r="T331" s="154" t="s">
        <v>1183</v>
      </c>
      <c r="U331" s="154">
        <v>3</v>
      </c>
      <c r="V331" s="154">
        <v>501</v>
      </c>
      <c r="W331" s="154">
        <v>5</v>
      </c>
      <c r="X331" s="154">
        <v>0</v>
      </c>
      <c r="Y331" s="154">
        <v>3</v>
      </c>
      <c r="Z331" s="154">
        <v>0</v>
      </c>
      <c r="AA331" s="154" t="s">
        <v>1184</v>
      </c>
      <c r="AD331" s="154">
        <v>0</v>
      </c>
      <c r="AE331" s="154">
        <v>0</v>
      </c>
    </row>
    <row r="332" spans="1:31" s="154" customFormat="1" ht="12" hidden="1">
      <c r="A332" s="154">
        <v>2017</v>
      </c>
      <c r="B332" s="154" t="s">
        <v>1116</v>
      </c>
      <c r="C332" s="154" t="s">
        <v>1117</v>
      </c>
      <c r="D332" s="154" t="s">
        <v>649</v>
      </c>
      <c r="E332" s="154" t="s">
        <v>1059</v>
      </c>
      <c r="F332" s="154" t="s">
        <v>1118</v>
      </c>
      <c r="G332" s="154" t="s">
        <v>1046</v>
      </c>
      <c r="H332" s="154" t="s">
        <v>645</v>
      </c>
      <c r="I332" s="154" t="s">
        <v>803</v>
      </c>
      <c r="J332" s="154" t="s">
        <v>1119</v>
      </c>
      <c r="K332" s="154" t="s">
        <v>1120</v>
      </c>
      <c r="L332" s="154" t="s">
        <v>681</v>
      </c>
      <c r="M332" s="154" t="s">
        <v>614</v>
      </c>
      <c r="N332" s="154" t="s">
        <v>1099</v>
      </c>
      <c r="O332" s="154" t="s">
        <v>603</v>
      </c>
      <c r="P332" s="156">
        <v>64290</v>
      </c>
      <c r="Q332" s="156">
        <v>0</v>
      </c>
      <c r="R332" s="156">
        <v>0</v>
      </c>
      <c r="S332" s="154">
        <v>91330</v>
      </c>
      <c r="T332" s="154" t="s">
        <v>1121</v>
      </c>
      <c r="U332" s="154">
        <v>1</v>
      </c>
      <c r="V332" s="154">
        <v>501</v>
      </c>
      <c r="W332" s="154">
        <v>5</v>
      </c>
      <c r="X332" s="154">
        <v>0</v>
      </c>
      <c r="Y332" s="154">
        <v>2</v>
      </c>
      <c r="Z332" s="154">
        <v>0</v>
      </c>
      <c r="AA332" s="154" t="s">
        <v>1122</v>
      </c>
      <c r="AD332" s="154">
        <v>0</v>
      </c>
      <c r="AE332" s="154">
        <v>0</v>
      </c>
    </row>
    <row r="333" spans="1:31" s="154" customFormat="1" ht="12" hidden="1">
      <c r="A333" s="154">
        <v>2017</v>
      </c>
      <c r="B333" s="154" t="s">
        <v>1116</v>
      </c>
      <c r="C333" s="154" t="s">
        <v>1117</v>
      </c>
      <c r="D333" s="154" t="s">
        <v>649</v>
      </c>
      <c r="E333" s="154" t="s">
        <v>1059</v>
      </c>
      <c r="F333" s="154" t="s">
        <v>1118</v>
      </c>
      <c r="G333" s="154" t="s">
        <v>1046</v>
      </c>
      <c r="H333" s="154" t="s">
        <v>645</v>
      </c>
      <c r="I333" s="154" t="s">
        <v>803</v>
      </c>
      <c r="J333" s="154" t="s">
        <v>1119</v>
      </c>
      <c r="K333" s="154" t="s">
        <v>1120</v>
      </c>
      <c r="L333" s="154" t="s">
        <v>681</v>
      </c>
      <c r="M333" s="154" t="s">
        <v>614</v>
      </c>
      <c r="N333" s="154" t="s">
        <v>1099</v>
      </c>
      <c r="O333" s="154" t="s">
        <v>603</v>
      </c>
      <c r="P333" s="156">
        <v>64290</v>
      </c>
      <c r="Q333" s="156">
        <v>0</v>
      </c>
      <c r="R333" s="156">
        <v>0</v>
      </c>
      <c r="S333" s="154">
        <v>91331</v>
      </c>
      <c r="T333" s="154" t="s">
        <v>1121</v>
      </c>
      <c r="U333" s="154">
        <v>1</v>
      </c>
      <c r="V333" s="154">
        <v>501</v>
      </c>
      <c r="W333" s="154">
        <v>5</v>
      </c>
      <c r="X333" s="154">
        <v>0</v>
      </c>
      <c r="Y333" s="154">
        <v>2</v>
      </c>
      <c r="Z333" s="154">
        <v>0</v>
      </c>
      <c r="AA333" s="154" t="s">
        <v>1122</v>
      </c>
      <c r="AD333" s="154">
        <v>0</v>
      </c>
      <c r="AE333" s="154">
        <v>0</v>
      </c>
    </row>
    <row r="334" spans="1:31" s="154" customFormat="1" ht="12" hidden="1">
      <c r="A334" s="154">
        <v>2017</v>
      </c>
      <c r="B334" s="154" t="s">
        <v>1116</v>
      </c>
      <c r="C334" s="154" t="s">
        <v>1117</v>
      </c>
      <c r="D334" s="154" t="s">
        <v>649</v>
      </c>
      <c r="E334" s="154" t="s">
        <v>1059</v>
      </c>
      <c r="F334" s="154" t="s">
        <v>1118</v>
      </c>
      <c r="G334" s="154" t="s">
        <v>1046</v>
      </c>
      <c r="H334" s="154" t="s">
        <v>645</v>
      </c>
      <c r="I334" s="154" t="s">
        <v>803</v>
      </c>
      <c r="J334" s="154" t="s">
        <v>1119</v>
      </c>
      <c r="K334" s="154" t="s">
        <v>1120</v>
      </c>
      <c r="L334" s="154" t="s">
        <v>681</v>
      </c>
      <c r="M334" s="154" t="s">
        <v>614</v>
      </c>
      <c r="N334" s="154" t="s">
        <v>1099</v>
      </c>
      <c r="O334" s="154" t="s">
        <v>603</v>
      </c>
      <c r="P334" s="156">
        <v>64290</v>
      </c>
      <c r="Q334" s="156">
        <v>0</v>
      </c>
      <c r="R334" s="156">
        <v>0</v>
      </c>
      <c r="S334" s="154">
        <v>91332</v>
      </c>
      <c r="T334" s="154" t="s">
        <v>1121</v>
      </c>
      <c r="U334" s="154">
        <v>1</v>
      </c>
      <c r="V334" s="154">
        <v>501</v>
      </c>
      <c r="W334" s="154">
        <v>5</v>
      </c>
      <c r="X334" s="154">
        <v>0</v>
      </c>
      <c r="Y334" s="154">
        <v>2</v>
      </c>
      <c r="Z334" s="154">
        <v>0</v>
      </c>
      <c r="AA334" s="154" t="s">
        <v>1122</v>
      </c>
      <c r="AD334" s="154">
        <v>0</v>
      </c>
      <c r="AE334" s="154">
        <v>0</v>
      </c>
    </row>
    <row r="335" spans="1:31" s="154" customFormat="1" ht="12" hidden="1">
      <c r="A335" s="154">
        <v>2017</v>
      </c>
      <c r="B335" s="154" t="s">
        <v>1116</v>
      </c>
      <c r="C335" s="154" t="s">
        <v>1117</v>
      </c>
      <c r="D335" s="154" t="s">
        <v>649</v>
      </c>
      <c r="E335" s="154" t="s">
        <v>1059</v>
      </c>
      <c r="F335" s="154" t="s">
        <v>1118</v>
      </c>
      <c r="G335" s="154" t="s">
        <v>1046</v>
      </c>
      <c r="H335" s="154" t="s">
        <v>645</v>
      </c>
      <c r="I335" s="154" t="s">
        <v>803</v>
      </c>
      <c r="J335" s="154" t="s">
        <v>1119</v>
      </c>
      <c r="K335" s="154" t="s">
        <v>1120</v>
      </c>
      <c r="L335" s="154" t="s">
        <v>681</v>
      </c>
      <c r="M335" s="154" t="s">
        <v>614</v>
      </c>
      <c r="N335" s="154" t="s">
        <v>1099</v>
      </c>
      <c r="O335" s="154" t="s">
        <v>603</v>
      </c>
      <c r="P335" s="156">
        <v>64290</v>
      </c>
      <c r="Q335" s="156">
        <v>0</v>
      </c>
      <c r="R335" s="156">
        <v>0</v>
      </c>
      <c r="S335" s="154">
        <v>91333</v>
      </c>
      <c r="T335" s="154" t="s">
        <v>1121</v>
      </c>
      <c r="U335" s="154">
        <v>1</v>
      </c>
      <c r="V335" s="154">
        <v>501</v>
      </c>
      <c r="W335" s="154">
        <v>5</v>
      </c>
      <c r="X335" s="154">
        <v>0</v>
      </c>
      <c r="Y335" s="154">
        <v>2</v>
      </c>
      <c r="Z335" s="154">
        <v>0</v>
      </c>
      <c r="AA335" s="154" t="s">
        <v>1122</v>
      </c>
      <c r="AD335" s="154">
        <v>0</v>
      </c>
      <c r="AE335" s="154">
        <v>0</v>
      </c>
    </row>
    <row r="336" spans="1:31" s="154" customFormat="1" ht="12">
      <c r="A336" s="154">
        <v>2017</v>
      </c>
      <c r="B336" s="154" t="s">
        <v>1116</v>
      </c>
      <c r="C336" s="154" t="s">
        <v>1117</v>
      </c>
      <c r="D336" s="154" t="s">
        <v>649</v>
      </c>
      <c r="E336" s="154" t="s">
        <v>1059</v>
      </c>
      <c r="F336" s="154" t="s">
        <v>1118</v>
      </c>
      <c r="G336" s="154" t="s">
        <v>1046</v>
      </c>
      <c r="H336" s="154" t="s">
        <v>645</v>
      </c>
      <c r="I336" s="154" t="s">
        <v>803</v>
      </c>
      <c r="J336" s="154" t="s">
        <v>1119</v>
      </c>
      <c r="K336" s="154" t="s">
        <v>1120</v>
      </c>
      <c r="L336" s="154" t="s">
        <v>681</v>
      </c>
      <c r="M336" s="154" t="s">
        <v>614</v>
      </c>
      <c r="N336" s="154" t="s">
        <v>1099</v>
      </c>
      <c r="O336" s="154" t="s">
        <v>603</v>
      </c>
      <c r="P336" s="156">
        <v>0</v>
      </c>
      <c r="Q336" s="156">
        <v>135492.1</v>
      </c>
      <c r="R336" s="156">
        <v>135492.1</v>
      </c>
      <c r="S336" s="154">
        <v>91334</v>
      </c>
      <c r="T336" s="154" t="s">
        <v>1121</v>
      </c>
      <c r="U336" s="154">
        <v>1</v>
      </c>
      <c r="V336" s="154">
        <v>501</v>
      </c>
      <c r="W336" s="154">
        <v>5</v>
      </c>
      <c r="X336" s="154">
        <v>0</v>
      </c>
      <c r="Y336" s="154">
        <v>2</v>
      </c>
      <c r="Z336" s="154">
        <v>0</v>
      </c>
      <c r="AA336" s="154" t="s">
        <v>1122</v>
      </c>
      <c r="AD336" s="154">
        <v>1</v>
      </c>
      <c r="AE336" s="154">
        <v>0</v>
      </c>
    </row>
    <row r="337" spans="1:31" s="154" customFormat="1" ht="12" hidden="1">
      <c r="A337" s="154">
        <v>2017</v>
      </c>
      <c r="B337" s="154" t="s">
        <v>1116</v>
      </c>
      <c r="C337" s="154" t="s">
        <v>1117</v>
      </c>
      <c r="D337" s="154" t="s">
        <v>649</v>
      </c>
      <c r="E337" s="154" t="s">
        <v>1059</v>
      </c>
      <c r="F337" s="154" t="s">
        <v>1118</v>
      </c>
      <c r="G337" s="154" t="s">
        <v>1046</v>
      </c>
      <c r="H337" s="154" t="s">
        <v>645</v>
      </c>
      <c r="I337" s="154" t="s">
        <v>803</v>
      </c>
      <c r="J337" s="154" t="s">
        <v>1119</v>
      </c>
      <c r="K337" s="154" t="s">
        <v>1120</v>
      </c>
      <c r="L337" s="154" t="s">
        <v>681</v>
      </c>
      <c r="M337" s="154" t="s">
        <v>614</v>
      </c>
      <c r="N337" s="154" t="s">
        <v>1099</v>
      </c>
      <c r="O337" s="154" t="s">
        <v>603</v>
      </c>
      <c r="P337" s="156">
        <v>0</v>
      </c>
      <c r="Q337" s="156">
        <v>121667.9</v>
      </c>
      <c r="R337" s="156">
        <v>0</v>
      </c>
      <c r="S337" s="154">
        <v>91335</v>
      </c>
      <c r="T337" s="154" t="s">
        <v>1121</v>
      </c>
      <c r="U337" s="154">
        <v>1</v>
      </c>
      <c r="V337" s="154">
        <v>501</v>
      </c>
      <c r="W337" s="154">
        <v>5</v>
      </c>
      <c r="X337" s="154">
        <v>0</v>
      </c>
      <c r="Y337" s="154">
        <v>2</v>
      </c>
      <c r="Z337" s="154">
        <v>0</v>
      </c>
      <c r="AA337" s="154" t="s">
        <v>1122</v>
      </c>
      <c r="AD337" s="154">
        <v>0</v>
      </c>
      <c r="AE337" s="154">
        <v>0</v>
      </c>
    </row>
    <row r="338" spans="1:31" s="154" customFormat="1" ht="12" hidden="1">
      <c r="A338" s="154">
        <v>2017</v>
      </c>
      <c r="B338" s="154" t="s">
        <v>1116</v>
      </c>
      <c r="C338" s="154" t="s">
        <v>1117</v>
      </c>
      <c r="D338" s="154" t="s">
        <v>649</v>
      </c>
      <c r="E338" s="154" t="s">
        <v>1059</v>
      </c>
      <c r="F338" s="154" t="s">
        <v>1118</v>
      </c>
      <c r="G338" s="154" t="s">
        <v>1046</v>
      </c>
      <c r="H338" s="154" t="s">
        <v>645</v>
      </c>
      <c r="I338" s="154" t="s">
        <v>803</v>
      </c>
      <c r="J338" s="154" t="s">
        <v>1119</v>
      </c>
      <c r="K338" s="154" t="s">
        <v>1120</v>
      </c>
      <c r="L338" s="154" t="s">
        <v>681</v>
      </c>
      <c r="M338" s="154" t="s">
        <v>614</v>
      </c>
      <c r="N338" s="154" t="s">
        <v>1099</v>
      </c>
      <c r="O338" s="154" t="s">
        <v>603</v>
      </c>
      <c r="P338" s="156">
        <v>7273</v>
      </c>
      <c r="Q338" s="156">
        <v>0</v>
      </c>
      <c r="R338" s="156">
        <v>0</v>
      </c>
      <c r="S338" s="154">
        <v>91336</v>
      </c>
      <c r="T338" s="154" t="s">
        <v>1121</v>
      </c>
      <c r="U338" s="154">
        <v>1</v>
      </c>
      <c r="V338" s="154">
        <v>501</v>
      </c>
      <c r="W338" s="154">
        <v>5</v>
      </c>
      <c r="X338" s="154">
        <v>0</v>
      </c>
      <c r="Y338" s="154">
        <v>2</v>
      </c>
      <c r="Z338" s="154">
        <v>0</v>
      </c>
      <c r="AA338" s="154" t="s">
        <v>1122</v>
      </c>
      <c r="AD338" s="154">
        <v>0</v>
      </c>
      <c r="AE338" s="154">
        <v>0</v>
      </c>
    </row>
    <row r="339" spans="1:31" s="154" customFormat="1" ht="12" hidden="1">
      <c r="A339" s="154">
        <v>2017</v>
      </c>
      <c r="B339" s="154" t="s">
        <v>1116</v>
      </c>
      <c r="C339" s="154" t="s">
        <v>1117</v>
      </c>
      <c r="D339" s="154" t="s">
        <v>649</v>
      </c>
      <c r="E339" s="154" t="s">
        <v>1059</v>
      </c>
      <c r="F339" s="154" t="s">
        <v>1118</v>
      </c>
      <c r="G339" s="154" t="s">
        <v>1046</v>
      </c>
      <c r="H339" s="154" t="s">
        <v>645</v>
      </c>
      <c r="I339" s="154" t="s">
        <v>803</v>
      </c>
      <c r="J339" s="154" t="s">
        <v>1119</v>
      </c>
      <c r="K339" s="154" t="s">
        <v>1120</v>
      </c>
      <c r="L339" s="154" t="s">
        <v>681</v>
      </c>
      <c r="M339" s="154" t="s">
        <v>614</v>
      </c>
      <c r="N339" s="154" t="s">
        <v>1099</v>
      </c>
      <c r="O339" s="154" t="s">
        <v>603</v>
      </c>
      <c r="P339" s="156">
        <v>7273</v>
      </c>
      <c r="Q339" s="156">
        <v>0</v>
      </c>
      <c r="R339" s="156">
        <v>0</v>
      </c>
      <c r="S339" s="154">
        <v>91337</v>
      </c>
      <c r="T339" s="154" t="s">
        <v>1121</v>
      </c>
      <c r="U339" s="154">
        <v>1</v>
      </c>
      <c r="V339" s="154">
        <v>501</v>
      </c>
      <c r="W339" s="154">
        <v>5</v>
      </c>
      <c r="X339" s="154">
        <v>0</v>
      </c>
      <c r="Y339" s="154">
        <v>2</v>
      </c>
      <c r="Z339" s="154">
        <v>0</v>
      </c>
      <c r="AA339" s="154" t="s">
        <v>1122</v>
      </c>
      <c r="AD339" s="154">
        <v>0</v>
      </c>
      <c r="AE339" s="154">
        <v>0</v>
      </c>
    </row>
    <row r="340" spans="1:31" s="154" customFormat="1" ht="12">
      <c r="A340" s="154">
        <v>2017</v>
      </c>
      <c r="B340" s="154" t="s">
        <v>1116</v>
      </c>
      <c r="C340" s="154" t="s">
        <v>1117</v>
      </c>
      <c r="D340" s="154" t="s">
        <v>649</v>
      </c>
      <c r="E340" s="154" t="s">
        <v>1059</v>
      </c>
      <c r="F340" s="154" t="s">
        <v>1118</v>
      </c>
      <c r="G340" s="154" t="s">
        <v>1046</v>
      </c>
      <c r="H340" s="154" t="s">
        <v>645</v>
      </c>
      <c r="I340" s="154" t="s">
        <v>803</v>
      </c>
      <c r="J340" s="154" t="s">
        <v>1119</v>
      </c>
      <c r="K340" s="154" t="s">
        <v>1120</v>
      </c>
      <c r="L340" s="154" t="s">
        <v>681</v>
      </c>
      <c r="M340" s="154" t="s">
        <v>614</v>
      </c>
      <c r="N340" s="154" t="s">
        <v>1099</v>
      </c>
      <c r="O340" s="154" t="s">
        <v>603</v>
      </c>
      <c r="P340" s="156">
        <v>0</v>
      </c>
      <c r="Q340" s="156">
        <v>14546</v>
      </c>
      <c r="R340" s="156">
        <v>14546</v>
      </c>
      <c r="S340" s="154">
        <v>91338</v>
      </c>
      <c r="T340" s="154" t="s">
        <v>1121</v>
      </c>
      <c r="U340" s="154">
        <v>1</v>
      </c>
      <c r="V340" s="154">
        <v>501</v>
      </c>
      <c r="W340" s="154">
        <v>5</v>
      </c>
      <c r="X340" s="154">
        <v>0</v>
      </c>
      <c r="Y340" s="154">
        <v>2</v>
      </c>
      <c r="Z340" s="154">
        <v>0</v>
      </c>
      <c r="AA340" s="154" t="s">
        <v>1122</v>
      </c>
      <c r="AD340" s="154">
        <v>0</v>
      </c>
      <c r="AE340" s="154">
        <v>0</v>
      </c>
    </row>
    <row r="341" spans="1:31" s="154" customFormat="1" ht="12" hidden="1">
      <c r="A341" s="154">
        <v>2017</v>
      </c>
      <c r="B341" s="154" t="s">
        <v>1116</v>
      </c>
      <c r="C341" s="154" t="s">
        <v>1117</v>
      </c>
      <c r="D341" s="154" t="s">
        <v>649</v>
      </c>
      <c r="E341" s="154" t="s">
        <v>1059</v>
      </c>
      <c r="F341" s="154" t="s">
        <v>1118</v>
      </c>
      <c r="G341" s="154" t="s">
        <v>1046</v>
      </c>
      <c r="H341" s="154" t="s">
        <v>645</v>
      </c>
      <c r="I341" s="154" t="s">
        <v>803</v>
      </c>
      <c r="J341" s="154" t="s">
        <v>1119</v>
      </c>
      <c r="K341" s="154" t="s">
        <v>1120</v>
      </c>
      <c r="L341" s="154" t="s">
        <v>681</v>
      </c>
      <c r="M341" s="154" t="s">
        <v>614</v>
      </c>
      <c r="N341" s="154" t="s">
        <v>1099</v>
      </c>
      <c r="O341" s="154" t="s">
        <v>603</v>
      </c>
      <c r="P341" s="156">
        <v>5952</v>
      </c>
      <c r="Q341" s="156">
        <v>0</v>
      </c>
      <c r="R341" s="156">
        <v>0</v>
      </c>
      <c r="S341" s="154">
        <v>91339</v>
      </c>
      <c r="T341" s="154" t="s">
        <v>1121</v>
      </c>
      <c r="U341" s="154">
        <v>1</v>
      </c>
      <c r="V341" s="154">
        <v>501</v>
      </c>
      <c r="W341" s="154">
        <v>5</v>
      </c>
      <c r="X341" s="154">
        <v>0</v>
      </c>
      <c r="Y341" s="154">
        <v>2</v>
      </c>
      <c r="Z341" s="154">
        <v>0</v>
      </c>
      <c r="AA341" s="154" t="s">
        <v>1122</v>
      </c>
      <c r="AD341" s="154">
        <v>0</v>
      </c>
      <c r="AE341" s="154">
        <v>0</v>
      </c>
    </row>
    <row r="342" spans="1:31" s="154" customFormat="1" ht="12" hidden="1">
      <c r="A342" s="154">
        <v>2017</v>
      </c>
      <c r="B342" s="154" t="s">
        <v>1116</v>
      </c>
      <c r="C342" s="154" t="s">
        <v>1117</v>
      </c>
      <c r="D342" s="154" t="s">
        <v>649</v>
      </c>
      <c r="E342" s="154" t="s">
        <v>1059</v>
      </c>
      <c r="F342" s="154" t="s">
        <v>1118</v>
      </c>
      <c r="G342" s="154" t="s">
        <v>1046</v>
      </c>
      <c r="H342" s="154" t="s">
        <v>645</v>
      </c>
      <c r="I342" s="154" t="s">
        <v>803</v>
      </c>
      <c r="J342" s="154" t="s">
        <v>1119</v>
      </c>
      <c r="K342" s="154" t="s">
        <v>1120</v>
      </c>
      <c r="L342" s="154" t="s">
        <v>681</v>
      </c>
      <c r="M342" s="154" t="s">
        <v>614</v>
      </c>
      <c r="N342" s="154" t="s">
        <v>1099</v>
      </c>
      <c r="O342" s="154" t="s">
        <v>603</v>
      </c>
      <c r="P342" s="156">
        <v>5951</v>
      </c>
      <c r="Q342" s="156">
        <v>0</v>
      </c>
      <c r="R342" s="156">
        <v>0</v>
      </c>
      <c r="S342" s="154">
        <v>91340</v>
      </c>
      <c r="T342" s="154" t="s">
        <v>1121</v>
      </c>
      <c r="U342" s="154">
        <v>1</v>
      </c>
      <c r="V342" s="154">
        <v>501</v>
      </c>
      <c r="W342" s="154">
        <v>5</v>
      </c>
      <c r="X342" s="154">
        <v>0</v>
      </c>
      <c r="Y342" s="154">
        <v>2</v>
      </c>
      <c r="Z342" s="154">
        <v>0</v>
      </c>
      <c r="AA342" s="154" t="s">
        <v>1122</v>
      </c>
      <c r="AD342" s="154">
        <v>0</v>
      </c>
      <c r="AE342" s="154">
        <v>0</v>
      </c>
    </row>
    <row r="343" spans="1:31" s="154" customFormat="1" ht="12" hidden="1">
      <c r="A343" s="154">
        <v>2017</v>
      </c>
      <c r="B343" s="154" t="s">
        <v>1116</v>
      </c>
      <c r="C343" s="154" t="s">
        <v>1117</v>
      </c>
      <c r="D343" s="154" t="s">
        <v>649</v>
      </c>
      <c r="E343" s="154" t="s">
        <v>1059</v>
      </c>
      <c r="F343" s="154" t="s">
        <v>1118</v>
      </c>
      <c r="G343" s="154" t="s">
        <v>1046</v>
      </c>
      <c r="H343" s="154" t="s">
        <v>645</v>
      </c>
      <c r="I343" s="154" t="s">
        <v>803</v>
      </c>
      <c r="J343" s="154" t="s">
        <v>1119</v>
      </c>
      <c r="K343" s="154" t="s">
        <v>1120</v>
      </c>
      <c r="L343" s="154" t="s">
        <v>681</v>
      </c>
      <c r="M343" s="154" t="s">
        <v>614</v>
      </c>
      <c r="N343" s="154" t="s">
        <v>1099</v>
      </c>
      <c r="O343" s="154" t="s">
        <v>603</v>
      </c>
      <c r="P343" s="156">
        <v>0</v>
      </c>
      <c r="Q343" s="156">
        <v>11903</v>
      </c>
      <c r="R343" s="156">
        <v>0</v>
      </c>
      <c r="S343" s="154">
        <v>91341</v>
      </c>
      <c r="T343" s="154" t="s">
        <v>1121</v>
      </c>
      <c r="U343" s="154">
        <v>1</v>
      </c>
      <c r="V343" s="154">
        <v>501</v>
      </c>
      <c r="W343" s="154">
        <v>5</v>
      </c>
      <c r="X343" s="154">
        <v>0</v>
      </c>
      <c r="Y343" s="154">
        <v>2</v>
      </c>
      <c r="Z343" s="154">
        <v>0</v>
      </c>
      <c r="AA343" s="154" t="s">
        <v>1122</v>
      </c>
      <c r="AD343" s="154">
        <v>0</v>
      </c>
      <c r="AE343" s="154">
        <v>0</v>
      </c>
    </row>
    <row r="344" spans="1:31" s="154" customFormat="1" ht="12">
      <c r="A344" s="154">
        <v>2017</v>
      </c>
      <c r="B344" s="154" t="s">
        <v>1123</v>
      </c>
      <c r="C344" s="154" t="s">
        <v>1124</v>
      </c>
      <c r="D344" s="154" t="s">
        <v>649</v>
      </c>
      <c r="E344" s="154" t="s">
        <v>1059</v>
      </c>
      <c r="F344" s="154" t="s">
        <v>1118</v>
      </c>
      <c r="G344" s="154" t="s">
        <v>802</v>
      </c>
      <c r="H344" s="154" t="s">
        <v>801</v>
      </c>
      <c r="I344" s="154" t="s">
        <v>803</v>
      </c>
      <c r="J344" s="154" t="s">
        <v>1119</v>
      </c>
      <c r="K344" s="154" t="s">
        <v>310</v>
      </c>
      <c r="L344" s="154" t="s">
        <v>681</v>
      </c>
      <c r="M344" s="154" t="s">
        <v>614</v>
      </c>
      <c r="N344" s="154" t="s">
        <v>1099</v>
      </c>
      <c r="O344" s="154" t="s">
        <v>603</v>
      </c>
      <c r="P344" s="156">
        <v>58206</v>
      </c>
      <c r="Q344" s="156">
        <v>402501</v>
      </c>
      <c r="R344" s="156">
        <v>402501</v>
      </c>
      <c r="S344" s="154">
        <v>91342</v>
      </c>
      <c r="T344" s="154" t="s">
        <v>1125</v>
      </c>
      <c r="U344" s="154">
        <v>1</v>
      </c>
      <c r="V344" s="154">
        <v>501</v>
      </c>
      <c r="W344" s="154">
        <v>5</v>
      </c>
      <c r="X344" s="154">
        <v>0</v>
      </c>
      <c r="Y344" s="154">
        <v>2</v>
      </c>
      <c r="Z344" s="154">
        <v>0</v>
      </c>
      <c r="AA344" s="154" t="s">
        <v>1126</v>
      </c>
      <c r="AD344" s="154">
        <v>1</v>
      </c>
      <c r="AE344" s="154">
        <v>0</v>
      </c>
    </row>
    <row r="345" spans="1:31" s="154" customFormat="1" ht="12" hidden="1">
      <c r="A345" s="154">
        <v>2017</v>
      </c>
      <c r="B345" s="154" t="s">
        <v>1123</v>
      </c>
      <c r="C345" s="154" t="s">
        <v>1124</v>
      </c>
      <c r="D345" s="154" t="s">
        <v>649</v>
      </c>
      <c r="E345" s="154" t="s">
        <v>1059</v>
      </c>
      <c r="F345" s="154" t="s">
        <v>1118</v>
      </c>
      <c r="G345" s="154" t="s">
        <v>802</v>
      </c>
      <c r="H345" s="154" t="s">
        <v>801</v>
      </c>
      <c r="I345" s="154" t="s">
        <v>803</v>
      </c>
      <c r="J345" s="154" t="s">
        <v>1119</v>
      </c>
      <c r="K345" s="154" t="s">
        <v>310</v>
      </c>
      <c r="L345" s="154" t="s">
        <v>681</v>
      </c>
      <c r="M345" s="154" t="s">
        <v>614</v>
      </c>
      <c r="N345" s="154" t="s">
        <v>1099</v>
      </c>
      <c r="O345" s="154" t="s">
        <v>603</v>
      </c>
      <c r="P345" s="156">
        <v>0</v>
      </c>
      <c r="Q345" s="156">
        <v>58206</v>
      </c>
      <c r="R345" s="156">
        <v>0</v>
      </c>
      <c r="S345" s="154">
        <v>91343</v>
      </c>
      <c r="T345" s="154" t="s">
        <v>1125</v>
      </c>
      <c r="U345" s="154">
        <v>1</v>
      </c>
      <c r="V345" s="154">
        <v>501</v>
      </c>
      <c r="W345" s="154">
        <v>5</v>
      </c>
      <c r="X345" s="154">
        <v>0</v>
      </c>
      <c r="Y345" s="154">
        <v>2</v>
      </c>
      <c r="Z345" s="154">
        <v>0</v>
      </c>
      <c r="AA345" s="154" t="s">
        <v>1126</v>
      </c>
      <c r="AD345" s="154">
        <v>0</v>
      </c>
      <c r="AE345" s="154">
        <v>0</v>
      </c>
    </row>
    <row r="346" spans="1:31" s="154" customFormat="1" ht="12" hidden="1">
      <c r="A346" s="154">
        <v>2017</v>
      </c>
      <c r="B346" s="154" t="s">
        <v>1123</v>
      </c>
      <c r="C346" s="154" t="s">
        <v>1124</v>
      </c>
      <c r="D346" s="154" t="s">
        <v>649</v>
      </c>
      <c r="E346" s="154" t="s">
        <v>1059</v>
      </c>
      <c r="F346" s="154" t="s">
        <v>1118</v>
      </c>
      <c r="G346" s="154" t="s">
        <v>802</v>
      </c>
      <c r="H346" s="154" t="s">
        <v>801</v>
      </c>
      <c r="I346" s="154" t="s">
        <v>803</v>
      </c>
      <c r="J346" s="154" t="s">
        <v>1119</v>
      </c>
      <c r="K346" s="154" t="s">
        <v>310</v>
      </c>
      <c r="L346" s="154" t="s">
        <v>681</v>
      </c>
      <c r="M346" s="154" t="s">
        <v>614</v>
      </c>
      <c r="N346" s="154" t="s">
        <v>1099</v>
      </c>
      <c r="O346" s="154" t="s">
        <v>603</v>
      </c>
      <c r="P346" s="156">
        <v>48240</v>
      </c>
      <c r="Q346" s="156">
        <v>0</v>
      </c>
      <c r="R346" s="156">
        <v>0</v>
      </c>
      <c r="S346" s="154">
        <v>91344</v>
      </c>
      <c r="T346" s="154" t="s">
        <v>1125</v>
      </c>
      <c r="U346" s="154">
        <v>1</v>
      </c>
      <c r="V346" s="154">
        <v>501</v>
      </c>
      <c r="W346" s="154">
        <v>5</v>
      </c>
      <c r="X346" s="154">
        <v>0</v>
      </c>
      <c r="Y346" s="154">
        <v>2</v>
      </c>
      <c r="Z346" s="154">
        <v>0</v>
      </c>
      <c r="AA346" s="154" t="s">
        <v>1126</v>
      </c>
      <c r="AD346" s="154">
        <v>0</v>
      </c>
      <c r="AE346" s="154">
        <v>0</v>
      </c>
    </row>
    <row r="347" spans="1:31" s="154" customFormat="1" ht="12" hidden="1">
      <c r="A347" s="154">
        <v>2017</v>
      </c>
      <c r="B347" s="154" t="s">
        <v>1123</v>
      </c>
      <c r="C347" s="154" t="s">
        <v>1124</v>
      </c>
      <c r="D347" s="154" t="s">
        <v>649</v>
      </c>
      <c r="E347" s="154" t="s">
        <v>1059</v>
      </c>
      <c r="F347" s="154" t="s">
        <v>1118</v>
      </c>
      <c r="G347" s="154" t="s">
        <v>802</v>
      </c>
      <c r="H347" s="154" t="s">
        <v>801</v>
      </c>
      <c r="I347" s="154" t="s">
        <v>803</v>
      </c>
      <c r="J347" s="154" t="s">
        <v>1119</v>
      </c>
      <c r="K347" s="154" t="s">
        <v>310</v>
      </c>
      <c r="L347" s="154" t="s">
        <v>681</v>
      </c>
      <c r="M347" s="154" t="s">
        <v>614</v>
      </c>
      <c r="N347" s="154" t="s">
        <v>1099</v>
      </c>
      <c r="O347" s="154" t="s">
        <v>603</v>
      </c>
      <c r="P347" s="156">
        <v>0</v>
      </c>
      <c r="Q347" s="156">
        <v>48240</v>
      </c>
      <c r="R347" s="156">
        <v>0</v>
      </c>
      <c r="S347" s="154">
        <v>91345</v>
      </c>
      <c r="T347" s="154" t="s">
        <v>1125</v>
      </c>
      <c r="U347" s="154">
        <v>1</v>
      </c>
      <c r="V347" s="154">
        <v>501</v>
      </c>
      <c r="W347" s="154">
        <v>5</v>
      </c>
      <c r="X347" s="154">
        <v>0</v>
      </c>
      <c r="Y347" s="154">
        <v>2</v>
      </c>
      <c r="Z347" s="154">
        <v>0</v>
      </c>
      <c r="AA347" s="154" t="s">
        <v>1126</v>
      </c>
      <c r="AD347" s="154">
        <v>0</v>
      </c>
      <c r="AE347" s="154">
        <v>0</v>
      </c>
    </row>
    <row r="348" spans="1:31" s="154" customFormat="1" ht="12">
      <c r="A348" s="154">
        <v>2017</v>
      </c>
      <c r="B348" s="154" t="s">
        <v>1123</v>
      </c>
      <c r="C348" s="154" t="s">
        <v>1124</v>
      </c>
      <c r="D348" s="154" t="s">
        <v>649</v>
      </c>
      <c r="E348" s="154" t="s">
        <v>1059</v>
      </c>
      <c r="F348" s="154" t="s">
        <v>1118</v>
      </c>
      <c r="G348" s="154" t="s">
        <v>802</v>
      </c>
      <c r="H348" s="154" t="s">
        <v>801</v>
      </c>
      <c r="I348" s="154" t="s">
        <v>803</v>
      </c>
      <c r="J348" s="154" t="s">
        <v>1119</v>
      </c>
      <c r="K348" s="154" t="s">
        <v>310</v>
      </c>
      <c r="L348" s="154" t="s">
        <v>681</v>
      </c>
      <c r="M348" s="154" t="s">
        <v>614</v>
      </c>
      <c r="N348" s="154" t="s">
        <v>1099</v>
      </c>
      <c r="O348" s="154" t="s">
        <v>603</v>
      </c>
      <c r="P348" s="156">
        <v>0</v>
      </c>
      <c r="Q348" s="156">
        <v>44000</v>
      </c>
      <c r="R348" s="156">
        <v>44000</v>
      </c>
      <c r="S348" s="154">
        <v>91346</v>
      </c>
      <c r="T348" s="154" t="s">
        <v>1125</v>
      </c>
      <c r="U348" s="154">
        <v>1</v>
      </c>
      <c r="V348" s="154">
        <v>501</v>
      </c>
      <c r="W348" s="154">
        <v>5</v>
      </c>
      <c r="X348" s="154">
        <v>0</v>
      </c>
      <c r="Y348" s="154">
        <v>2</v>
      </c>
      <c r="Z348" s="154">
        <v>0</v>
      </c>
      <c r="AA348" s="154" t="s">
        <v>1126</v>
      </c>
      <c r="AD348" s="154">
        <v>0</v>
      </c>
      <c r="AE348" s="154">
        <v>0</v>
      </c>
    </row>
    <row r="349" spans="1:31" s="154" customFormat="1" ht="12" hidden="1">
      <c r="A349" s="154">
        <v>2017</v>
      </c>
      <c r="B349" s="154" t="s">
        <v>1123</v>
      </c>
      <c r="C349" s="154" t="s">
        <v>1124</v>
      </c>
      <c r="D349" s="154" t="s">
        <v>649</v>
      </c>
      <c r="E349" s="154" t="s">
        <v>1059</v>
      </c>
      <c r="F349" s="154" t="s">
        <v>1118</v>
      </c>
      <c r="G349" s="154" t="s">
        <v>802</v>
      </c>
      <c r="H349" s="154" t="s">
        <v>801</v>
      </c>
      <c r="I349" s="154" t="s">
        <v>803</v>
      </c>
      <c r="J349" s="154" t="s">
        <v>1119</v>
      </c>
      <c r="K349" s="154" t="s">
        <v>310</v>
      </c>
      <c r="L349" s="154" t="s">
        <v>681</v>
      </c>
      <c r="M349" s="154" t="s">
        <v>614</v>
      </c>
      <c r="N349" s="154" t="s">
        <v>1099</v>
      </c>
      <c r="O349" s="154" t="s">
        <v>603</v>
      </c>
      <c r="P349" s="156">
        <v>48244</v>
      </c>
      <c r="Q349" s="156">
        <v>0</v>
      </c>
      <c r="R349" s="156">
        <v>0</v>
      </c>
      <c r="S349" s="154">
        <v>91347</v>
      </c>
      <c r="T349" s="154" t="s">
        <v>1125</v>
      </c>
      <c r="U349" s="154">
        <v>1</v>
      </c>
      <c r="V349" s="154">
        <v>501</v>
      </c>
      <c r="W349" s="154">
        <v>5</v>
      </c>
      <c r="X349" s="154">
        <v>0</v>
      </c>
      <c r="Y349" s="154">
        <v>2</v>
      </c>
      <c r="Z349" s="154">
        <v>0</v>
      </c>
      <c r="AA349" s="154" t="s">
        <v>1126</v>
      </c>
      <c r="AD349" s="154">
        <v>0</v>
      </c>
      <c r="AE349" s="154">
        <v>0</v>
      </c>
    </row>
    <row r="350" spans="1:31" s="154" customFormat="1" ht="12" hidden="1">
      <c r="A350" s="154">
        <v>2017</v>
      </c>
      <c r="B350" s="154" t="s">
        <v>1123</v>
      </c>
      <c r="C350" s="154" t="s">
        <v>1124</v>
      </c>
      <c r="D350" s="154" t="s">
        <v>649</v>
      </c>
      <c r="E350" s="154" t="s">
        <v>1059</v>
      </c>
      <c r="F350" s="154" t="s">
        <v>1118</v>
      </c>
      <c r="G350" s="154" t="s">
        <v>802</v>
      </c>
      <c r="H350" s="154" t="s">
        <v>801</v>
      </c>
      <c r="I350" s="154" t="s">
        <v>803</v>
      </c>
      <c r="J350" s="154" t="s">
        <v>1119</v>
      </c>
      <c r="K350" s="154" t="s">
        <v>310</v>
      </c>
      <c r="L350" s="154" t="s">
        <v>681</v>
      </c>
      <c r="M350" s="154" t="s">
        <v>614</v>
      </c>
      <c r="N350" s="154" t="s">
        <v>1099</v>
      </c>
      <c r="O350" s="154" t="s">
        <v>603</v>
      </c>
      <c r="P350" s="156">
        <v>0</v>
      </c>
      <c r="Q350" s="156">
        <v>4244</v>
      </c>
      <c r="R350" s="156">
        <v>0</v>
      </c>
      <c r="S350" s="154">
        <v>91348</v>
      </c>
      <c r="T350" s="154" t="s">
        <v>1125</v>
      </c>
      <c r="U350" s="154">
        <v>1</v>
      </c>
      <c r="V350" s="154">
        <v>501</v>
      </c>
      <c r="W350" s="154">
        <v>5</v>
      </c>
      <c r="X350" s="154">
        <v>0</v>
      </c>
      <c r="Y350" s="154">
        <v>2</v>
      </c>
      <c r="Z350" s="154">
        <v>0</v>
      </c>
      <c r="AA350" s="154" t="s">
        <v>1126</v>
      </c>
      <c r="AD350" s="154">
        <v>0</v>
      </c>
      <c r="AE350" s="154">
        <v>0</v>
      </c>
    </row>
    <row r="351" spans="1:31" s="154" customFormat="1" ht="12" hidden="1">
      <c r="A351" s="154">
        <v>2017</v>
      </c>
      <c r="B351" s="154" t="s">
        <v>1127</v>
      </c>
      <c r="C351" s="154" t="s">
        <v>1128</v>
      </c>
      <c r="D351" s="154" t="s">
        <v>618</v>
      </c>
      <c r="E351" s="154" t="s">
        <v>619</v>
      </c>
      <c r="F351" s="154" t="s">
        <v>886</v>
      </c>
      <c r="G351" s="154" t="s">
        <v>1046</v>
      </c>
      <c r="H351" s="154" t="s">
        <v>645</v>
      </c>
      <c r="I351" s="154" t="s">
        <v>31</v>
      </c>
      <c r="J351" s="154" t="s">
        <v>599</v>
      </c>
      <c r="K351" s="154" t="s">
        <v>95</v>
      </c>
      <c r="L351" s="154" t="s">
        <v>681</v>
      </c>
      <c r="M351" s="154" t="s">
        <v>663</v>
      </c>
      <c r="N351" s="154" t="s">
        <v>684</v>
      </c>
      <c r="O351" s="154" t="s">
        <v>603</v>
      </c>
      <c r="P351" s="156">
        <v>100000</v>
      </c>
      <c r="Q351" s="156">
        <v>0</v>
      </c>
      <c r="R351" s="156">
        <v>0</v>
      </c>
      <c r="S351" s="154">
        <v>91349</v>
      </c>
      <c r="T351" s="154" t="s">
        <v>887</v>
      </c>
      <c r="U351" s="154">
        <v>3</v>
      </c>
      <c r="V351" s="154">
        <v>501</v>
      </c>
      <c r="W351" s="154">
        <v>5</v>
      </c>
      <c r="X351" s="154">
        <v>0</v>
      </c>
      <c r="Y351" s="154">
        <v>3</v>
      </c>
      <c r="Z351" s="154">
        <v>0</v>
      </c>
      <c r="AA351" s="154" t="s">
        <v>1129</v>
      </c>
      <c r="AD351" s="154">
        <v>0</v>
      </c>
      <c r="AE351" s="154">
        <v>0</v>
      </c>
    </row>
    <row r="352" spans="1:31" s="154" customFormat="1" ht="12">
      <c r="A352" s="154">
        <v>2017</v>
      </c>
      <c r="B352" s="154" t="s">
        <v>1127</v>
      </c>
      <c r="C352" s="154" t="s">
        <v>1128</v>
      </c>
      <c r="D352" s="154" t="s">
        <v>618</v>
      </c>
      <c r="E352" s="154" t="s">
        <v>619</v>
      </c>
      <c r="F352" s="154" t="s">
        <v>886</v>
      </c>
      <c r="G352" s="154" t="s">
        <v>1046</v>
      </c>
      <c r="H352" s="154" t="s">
        <v>645</v>
      </c>
      <c r="I352" s="154" t="s">
        <v>31</v>
      </c>
      <c r="J352" s="154" t="s">
        <v>599</v>
      </c>
      <c r="K352" s="154" t="s">
        <v>95</v>
      </c>
      <c r="L352" s="154" t="s">
        <v>681</v>
      </c>
      <c r="M352" s="154" t="s">
        <v>663</v>
      </c>
      <c r="N352" s="154" t="s">
        <v>684</v>
      </c>
      <c r="O352" s="154" t="s">
        <v>603</v>
      </c>
      <c r="P352" s="156">
        <v>0</v>
      </c>
      <c r="Q352" s="156">
        <v>100000</v>
      </c>
      <c r="R352" s="156">
        <v>43920</v>
      </c>
      <c r="S352" s="154">
        <v>91350</v>
      </c>
      <c r="T352" s="154" t="s">
        <v>887</v>
      </c>
      <c r="U352" s="154">
        <v>3</v>
      </c>
      <c r="V352" s="154">
        <v>501</v>
      </c>
      <c r="W352" s="154">
        <v>5</v>
      </c>
      <c r="X352" s="154">
        <v>0</v>
      </c>
      <c r="Y352" s="154">
        <v>3</v>
      </c>
      <c r="Z352" s="154">
        <v>0</v>
      </c>
      <c r="AA352" s="154" t="s">
        <v>1129</v>
      </c>
      <c r="AD352" s="154">
        <v>1</v>
      </c>
      <c r="AE352" s="154">
        <v>0</v>
      </c>
    </row>
    <row r="353" spans="1:31" s="154" customFormat="1" ht="12">
      <c r="A353" s="154">
        <v>2017</v>
      </c>
      <c r="B353" s="154" t="s">
        <v>1127</v>
      </c>
      <c r="C353" s="154" t="s">
        <v>1128</v>
      </c>
      <c r="D353" s="154" t="s">
        <v>618</v>
      </c>
      <c r="E353" s="154" t="s">
        <v>619</v>
      </c>
      <c r="F353" s="154" t="s">
        <v>886</v>
      </c>
      <c r="G353" s="154" t="s">
        <v>1046</v>
      </c>
      <c r="H353" s="154" t="s">
        <v>645</v>
      </c>
      <c r="I353" s="154" t="s">
        <v>31</v>
      </c>
      <c r="J353" s="154" t="s">
        <v>599</v>
      </c>
      <c r="K353" s="154" t="s">
        <v>95</v>
      </c>
      <c r="L353" s="154" t="s">
        <v>681</v>
      </c>
      <c r="M353" s="154" t="s">
        <v>653</v>
      </c>
      <c r="N353" s="154" t="s">
        <v>1185</v>
      </c>
      <c r="O353" s="154" t="s">
        <v>603</v>
      </c>
      <c r="P353" s="156">
        <v>0</v>
      </c>
      <c r="Q353" s="156">
        <v>341600</v>
      </c>
      <c r="R353" s="156">
        <v>102480</v>
      </c>
      <c r="S353" s="154">
        <v>91351</v>
      </c>
      <c r="T353" s="154" t="s">
        <v>887</v>
      </c>
      <c r="U353" s="154">
        <v>3</v>
      </c>
      <c r="V353" s="154">
        <v>501</v>
      </c>
      <c r="W353" s="154">
        <v>5</v>
      </c>
      <c r="X353" s="154">
        <v>0</v>
      </c>
      <c r="Y353" s="154">
        <v>1</v>
      </c>
      <c r="Z353" s="154">
        <v>0</v>
      </c>
      <c r="AA353" s="154" t="s">
        <v>1129</v>
      </c>
      <c r="AD353" s="154">
        <v>0</v>
      </c>
      <c r="AE353" s="154">
        <v>0</v>
      </c>
    </row>
    <row r="354" spans="1:31" s="154" customFormat="1" ht="12" hidden="1">
      <c r="A354" s="154">
        <v>2017</v>
      </c>
      <c r="B354" s="154" t="s">
        <v>1139</v>
      </c>
      <c r="C354" s="154" t="s">
        <v>1186</v>
      </c>
      <c r="D354" s="154" t="s">
        <v>649</v>
      </c>
      <c r="E354" s="154" t="s">
        <v>1059</v>
      </c>
      <c r="F354" s="154" t="s">
        <v>1118</v>
      </c>
      <c r="G354" s="154" t="s">
        <v>1046</v>
      </c>
      <c r="H354" s="154" t="s">
        <v>645</v>
      </c>
      <c r="I354" s="154" t="s">
        <v>803</v>
      </c>
      <c r="J354" s="154" t="s">
        <v>1119</v>
      </c>
      <c r="K354" s="154" t="s">
        <v>1120</v>
      </c>
      <c r="L354" s="154" t="s">
        <v>681</v>
      </c>
      <c r="M354" s="154" t="s">
        <v>614</v>
      </c>
      <c r="N354" s="154" t="s">
        <v>1099</v>
      </c>
      <c r="O354" s="154" t="s">
        <v>603</v>
      </c>
      <c r="P354" s="156">
        <v>150951</v>
      </c>
      <c r="Q354" s="156">
        <v>0</v>
      </c>
      <c r="R354" s="156">
        <v>0</v>
      </c>
      <c r="S354" s="154">
        <v>91352</v>
      </c>
      <c r="T354" s="154" t="s">
        <v>1121</v>
      </c>
      <c r="U354" s="154">
        <v>1</v>
      </c>
      <c r="V354" s="154">
        <v>501</v>
      </c>
      <c r="W354" s="154">
        <v>5</v>
      </c>
      <c r="X354" s="154">
        <v>0</v>
      </c>
      <c r="Y354" s="154">
        <v>2</v>
      </c>
      <c r="Z354" s="154">
        <v>0</v>
      </c>
      <c r="AA354" s="154" t="s">
        <v>1141</v>
      </c>
      <c r="AD354" s="154">
        <v>0</v>
      </c>
      <c r="AE354" s="154">
        <v>0</v>
      </c>
    </row>
    <row r="355" spans="1:31" s="154" customFormat="1" ht="12" hidden="1">
      <c r="A355" s="154">
        <v>2017</v>
      </c>
      <c r="B355" s="154" t="s">
        <v>1139</v>
      </c>
      <c r="C355" s="154" t="s">
        <v>1186</v>
      </c>
      <c r="D355" s="154" t="s">
        <v>649</v>
      </c>
      <c r="E355" s="154" t="s">
        <v>1059</v>
      </c>
      <c r="F355" s="154" t="s">
        <v>1118</v>
      </c>
      <c r="G355" s="154" t="s">
        <v>1046</v>
      </c>
      <c r="H355" s="154" t="s">
        <v>645</v>
      </c>
      <c r="I355" s="154" t="s">
        <v>803</v>
      </c>
      <c r="J355" s="154" t="s">
        <v>1119</v>
      </c>
      <c r="K355" s="154" t="s">
        <v>1120</v>
      </c>
      <c r="L355" s="154" t="s">
        <v>681</v>
      </c>
      <c r="M355" s="154" t="s">
        <v>614</v>
      </c>
      <c r="N355" s="154" t="s">
        <v>1099</v>
      </c>
      <c r="O355" s="154" t="s">
        <v>603</v>
      </c>
      <c r="P355" s="156">
        <v>150951</v>
      </c>
      <c r="Q355" s="156">
        <v>0</v>
      </c>
      <c r="R355" s="156">
        <v>0</v>
      </c>
      <c r="S355" s="154">
        <v>91353</v>
      </c>
      <c r="T355" s="154" t="s">
        <v>1121</v>
      </c>
      <c r="U355" s="154">
        <v>1</v>
      </c>
      <c r="V355" s="154">
        <v>501</v>
      </c>
      <c r="W355" s="154">
        <v>5</v>
      </c>
      <c r="X355" s="154">
        <v>0</v>
      </c>
      <c r="Y355" s="154">
        <v>2</v>
      </c>
      <c r="Z355" s="154">
        <v>0</v>
      </c>
      <c r="AA355" s="154" t="s">
        <v>1141</v>
      </c>
      <c r="AD355" s="154">
        <v>0</v>
      </c>
      <c r="AE355" s="154">
        <v>0</v>
      </c>
    </row>
    <row r="356" spans="1:31" s="154" customFormat="1" ht="12" hidden="1">
      <c r="A356" s="154">
        <v>2017</v>
      </c>
      <c r="B356" s="154" t="s">
        <v>1139</v>
      </c>
      <c r="C356" s="154" t="s">
        <v>1186</v>
      </c>
      <c r="D356" s="154" t="s">
        <v>649</v>
      </c>
      <c r="E356" s="154" t="s">
        <v>1059</v>
      </c>
      <c r="F356" s="154" t="s">
        <v>1118</v>
      </c>
      <c r="G356" s="154" t="s">
        <v>1046</v>
      </c>
      <c r="H356" s="154" t="s">
        <v>645</v>
      </c>
      <c r="I356" s="154" t="s">
        <v>803</v>
      </c>
      <c r="J356" s="154" t="s">
        <v>1119</v>
      </c>
      <c r="K356" s="154" t="s">
        <v>1120</v>
      </c>
      <c r="L356" s="154" t="s">
        <v>681</v>
      </c>
      <c r="M356" s="154" t="s">
        <v>614</v>
      </c>
      <c r="N356" s="154" t="s">
        <v>1099</v>
      </c>
      <c r="O356" s="154" t="s">
        <v>603</v>
      </c>
      <c r="P356" s="156">
        <v>150951</v>
      </c>
      <c r="Q356" s="156">
        <v>0</v>
      </c>
      <c r="R356" s="156">
        <v>0</v>
      </c>
      <c r="S356" s="154">
        <v>91354</v>
      </c>
      <c r="T356" s="154" t="s">
        <v>1121</v>
      </c>
      <c r="U356" s="154">
        <v>1</v>
      </c>
      <c r="V356" s="154">
        <v>501</v>
      </c>
      <c r="W356" s="154">
        <v>5</v>
      </c>
      <c r="X356" s="154">
        <v>0</v>
      </c>
      <c r="Y356" s="154">
        <v>2</v>
      </c>
      <c r="Z356" s="154">
        <v>0</v>
      </c>
      <c r="AA356" s="154" t="s">
        <v>1141</v>
      </c>
      <c r="AD356" s="154">
        <v>0</v>
      </c>
      <c r="AE356" s="154">
        <v>0</v>
      </c>
    </row>
    <row r="357" spans="1:31" s="154" customFormat="1" ht="12">
      <c r="A357" s="154">
        <v>2017</v>
      </c>
      <c r="B357" s="154" t="s">
        <v>1139</v>
      </c>
      <c r="C357" s="154" t="s">
        <v>1186</v>
      </c>
      <c r="D357" s="154" t="s">
        <v>649</v>
      </c>
      <c r="E357" s="154" t="s">
        <v>1059</v>
      </c>
      <c r="F357" s="154" t="s">
        <v>1118</v>
      </c>
      <c r="G357" s="154" t="s">
        <v>1046</v>
      </c>
      <c r="H357" s="154" t="s">
        <v>645</v>
      </c>
      <c r="I357" s="154" t="s">
        <v>803</v>
      </c>
      <c r="J357" s="154" t="s">
        <v>1119</v>
      </c>
      <c r="K357" s="154" t="s">
        <v>1120</v>
      </c>
      <c r="L357" s="154" t="s">
        <v>681</v>
      </c>
      <c r="M357" s="154" t="s">
        <v>614</v>
      </c>
      <c r="N357" s="154" t="s">
        <v>1099</v>
      </c>
      <c r="O357" s="154" t="s">
        <v>603</v>
      </c>
      <c r="P357" s="156">
        <v>150950</v>
      </c>
      <c r="Q357" s="156">
        <v>409011</v>
      </c>
      <c r="R357" s="156">
        <v>409011</v>
      </c>
      <c r="S357" s="154">
        <v>91355</v>
      </c>
      <c r="T357" s="154" t="s">
        <v>1121</v>
      </c>
      <c r="U357" s="154">
        <v>1</v>
      </c>
      <c r="V357" s="154">
        <v>501</v>
      </c>
      <c r="W357" s="154">
        <v>5</v>
      </c>
      <c r="X357" s="154">
        <v>0</v>
      </c>
      <c r="Y357" s="154">
        <v>2</v>
      </c>
      <c r="Z357" s="154">
        <v>0</v>
      </c>
      <c r="AA357" s="154" t="s">
        <v>1141</v>
      </c>
      <c r="AD357" s="154">
        <v>1</v>
      </c>
      <c r="AE357" s="154">
        <v>0</v>
      </c>
    </row>
    <row r="358" spans="1:31" s="154" customFormat="1" ht="12" hidden="1">
      <c r="A358" s="154">
        <v>2017</v>
      </c>
      <c r="B358" s="154" t="s">
        <v>1139</v>
      </c>
      <c r="C358" s="154" t="s">
        <v>1186</v>
      </c>
      <c r="D358" s="154" t="s">
        <v>649</v>
      </c>
      <c r="E358" s="154" t="s">
        <v>1059</v>
      </c>
      <c r="F358" s="154" t="s">
        <v>1118</v>
      </c>
      <c r="G358" s="154" t="s">
        <v>1046</v>
      </c>
      <c r="H358" s="154" t="s">
        <v>645</v>
      </c>
      <c r="I358" s="154" t="s">
        <v>803</v>
      </c>
      <c r="J358" s="154" t="s">
        <v>1119</v>
      </c>
      <c r="K358" s="154" t="s">
        <v>1120</v>
      </c>
      <c r="L358" s="154" t="s">
        <v>681</v>
      </c>
      <c r="M358" s="154" t="s">
        <v>614</v>
      </c>
      <c r="N358" s="154" t="s">
        <v>1099</v>
      </c>
      <c r="O358" s="154" t="s">
        <v>603</v>
      </c>
      <c r="P358" s="156">
        <v>0</v>
      </c>
      <c r="Q358" s="156">
        <v>194792</v>
      </c>
      <c r="R358" s="156">
        <v>0</v>
      </c>
      <c r="S358" s="154">
        <v>91356</v>
      </c>
      <c r="T358" s="154" t="s">
        <v>1121</v>
      </c>
      <c r="U358" s="154">
        <v>1</v>
      </c>
      <c r="V358" s="154">
        <v>501</v>
      </c>
      <c r="W358" s="154">
        <v>5</v>
      </c>
      <c r="X358" s="154">
        <v>0</v>
      </c>
      <c r="Y358" s="154">
        <v>2</v>
      </c>
      <c r="Z358" s="154">
        <v>0</v>
      </c>
      <c r="AA358" s="154" t="s">
        <v>1141</v>
      </c>
      <c r="AD358" s="154">
        <v>0</v>
      </c>
      <c r="AE358" s="154">
        <v>0</v>
      </c>
    </row>
    <row r="359" spans="1:31" s="154" customFormat="1" ht="12" hidden="1">
      <c r="A359" s="154">
        <v>2017</v>
      </c>
      <c r="B359" s="154" t="s">
        <v>1139</v>
      </c>
      <c r="C359" s="154" t="s">
        <v>1186</v>
      </c>
      <c r="D359" s="154" t="s">
        <v>649</v>
      </c>
      <c r="E359" s="154" t="s">
        <v>1059</v>
      </c>
      <c r="F359" s="154" t="s">
        <v>1118</v>
      </c>
      <c r="G359" s="154" t="s">
        <v>1046</v>
      </c>
      <c r="H359" s="154" t="s">
        <v>645</v>
      </c>
      <c r="I359" s="154" t="s">
        <v>803</v>
      </c>
      <c r="J359" s="154" t="s">
        <v>1119</v>
      </c>
      <c r="K359" s="154" t="s">
        <v>1120</v>
      </c>
      <c r="L359" s="154" t="s">
        <v>681</v>
      </c>
      <c r="M359" s="154" t="s">
        <v>614</v>
      </c>
      <c r="N359" s="154" t="s">
        <v>1099</v>
      </c>
      <c r="O359" s="154" t="s">
        <v>603</v>
      </c>
      <c r="P359" s="156">
        <v>14082</v>
      </c>
      <c r="Q359" s="156">
        <v>0</v>
      </c>
      <c r="R359" s="156">
        <v>0</v>
      </c>
      <c r="S359" s="154">
        <v>91357</v>
      </c>
      <c r="T359" s="154" t="s">
        <v>1121</v>
      </c>
      <c r="U359" s="154">
        <v>1</v>
      </c>
      <c r="V359" s="154">
        <v>501</v>
      </c>
      <c r="W359" s="154">
        <v>5</v>
      </c>
      <c r="X359" s="154">
        <v>0</v>
      </c>
      <c r="Y359" s="154">
        <v>2</v>
      </c>
      <c r="Z359" s="154">
        <v>0</v>
      </c>
      <c r="AA359" s="154" t="s">
        <v>1141</v>
      </c>
      <c r="AD359" s="154">
        <v>0</v>
      </c>
      <c r="AE359" s="154">
        <v>0</v>
      </c>
    </row>
    <row r="360" spans="1:31" s="154" customFormat="1" ht="12" hidden="1">
      <c r="A360" s="154">
        <v>2017</v>
      </c>
      <c r="B360" s="154" t="s">
        <v>1139</v>
      </c>
      <c r="C360" s="154" t="s">
        <v>1186</v>
      </c>
      <c r="D360" s="154" t="s">
        <v>649</v>
      </c>
      <c r="E360" s="154" t="s">
        <v>1059</v>
      </c>
      <c r="F360" s="154" t="s">
        <v>1118</v>
      </c>
      <c r="G360" s="154" t="s">
        <v>1046</v>
      </c>
      <c r="H360" s="154" t="s">
        <v>645</v>
      </c>
      <c r="I360" s="154" t="s">
        <v>803</v>
      </c>
      <c r="J360" s="154" t="s">
        <v>1119</v>
      </c>
      <c r="K360" s="154" t="s">
        <v>1120</v>
      </c>
      <c r="L360" s="154" t="s">
        <v>681</v>
      </c>
      <c r="M360" s="154" t="s">
        <v>614</v>
      </c>
      <c r="N360" s="154" t="s">
        <v>1099</v>
      </c>
      <c r="O360" s="154" t="s">
        <v>603</v>
      </c>
      <c r="P360" s="156">
        <v>14081</v>
      </c>
      <c r="Q360" s="156">
        <v>0</v>
      </c>
      <c r="R360" s="156">
        <v>0</v>
      </c>
      <c r="S360" s="154">
        <v>91358</v>
      </c>
      <c r="T360" s="154" t="s">
        <v>1121</v>
      </c>
      <c r="U360" s="154">
        <v>1</v>
      </c>
      <c r="V360" s="154">
        <v>501</v>
      </c>
      <c r="W360" s="154">
        <v>5</v>
      </c>
      <c r="X360" s="154">
        <v>0</v>
      </c>
      <c r="Y360" s="154">
        <v>2</v>
      </c>
      <c r="Z360" s="154">
        <v>0</v>
      </c>
      <c r="AA360" s="154" t="s">
        <v>1141</v>
      </c>
      <c r="AD360" s="154">
        <v>0</v>
      </c>
      <c r="AE360" s="154">
        <v>0</v>
      </c>
    </row>
    <row r="361" spans="1:31" s="154" customFormat="1" ht="12" hidden="1">
      <c r="A361" s="154">
        <v>2017</v>
      </c>
      <c r="B361" s="154" t="s">
        <v>1139</v>
      </c>
      <c r="C361" s="154" t="s">
        <v>1186</v>
      </c>
      <c r="D361" s="154" t="s">
        <v>649</v>
      </c>
      <c r="E361" s="154" t="s">
        <v>1059</v>
      </c>
      <c r="F361" s="154" t="s">
        <v>1118</v>
      </c>
      <c r="G361" s="154" t="s">
        <v>1046</v>
      </c>
      <c r="H361" s="154" t="s">
        <v>645</v>
      </c>
      <c r="I361" s="154" t="s">
        <v>803</v>
      </c>
      <c r="J361" s="154" t="s">
        <v>1119</v>
      </c>
      <c r="K361" s="154" t="s">
        <v>1120</v>
      </c>
      <c r="L361" s="154" t="s">
        <v>681</v>
      </c>
      <c r="M361" s="154" t="s">
        <v>614</v>
      </c>
      <c r="N361" s="154" t="s">
        <v>1099</v>
      </c>
      <c r="O361" s="154" t="s">
        <v>603</v>
      </c>
      <c r="P361" s="156">
        <v>0</v>
      </c>
      <c r="Q361" s="156">
        <v>28163</v>
      </c>
      <c r="R361" s="156">
        <v>0</v>
      </c>
      <c r="S361" s="154">
        <v>91359</v>
      </c>
      <c r="T361" s="154" t="s">
        <v>1121</v>
      </c>
      <c r="U361" s="154">
        <v>1</v>
      </c>
      <c r="V361" s="154">
        <v>501</v>
      </c>
      <c r="W361" s="154">
        <v>5</v>
      </c>
      <c r="X361" s="154">
        <v>0</v>
      </c>
      <c r="Y361" s="154">
        <v>2</v>
      </c>
      <c r="Z361" s="154">
        <v>0</v>
      </c>
      <c r="AA361" s="154" t="s">
        <v>1141</v>
      </c>
      <c r="AD361" s="154">
        <v>0</v>
      </c>
      <c r="AE361" s="154">
        <v>0</v>
      </c>
    </row>
    <row r="362" spans="1:31" s="154" customFormat="1" ht="12" hidden="1">
      <c r="A362" s="154">
        <v>2017</v>
      </c>
      <c r="B362" s="154" t="s">
        <v>1139</v>
      </c>
      <c r="C362" s="154" t="s">
        <v>1186</v>
      </c>
      <c r="D362" s="154" t="s">
        <v>649</v>
      </c>
      <c r="E362" s="154" t="s">
        <v>1059</v>
      </c>
      <c r="F362" s="154" t="s">
        <v>1118</v>
      </c>
      <c r="G362" s="154" t="s">
        <v>1046</v>
      </c>
      <c r="H362" s="154" t="s">
        <v>645</v>
      </c>
      <c r="I362" s="154" t="s">
        <v>803</v>
      </c>
      <c r="J362" s="154" t="s">
        <v>1119</v>
      </c>
      <c r="K362" s="154" t="s">
        <v>1120</v>
      </c>
      <c r="L362" s="154" t="s">
        <v>681</v>
      </c>
      <c r="M362" s="154" t="s">
        <v>614</v>
      </c>
      <c r="N362" s="154" t="s">
        <v>1099</v>
      </c>
      <c r="O362" s="154" t="s">
        <v>603</v>
      </c>
      <c r="P362" s="156">
        <v>12043</v>
      </c>
      <c r="Q362" s="156">
        <v>0</v>
      </c>
      <c r="R362" s="156">
        <v>0</v>
      </c>
      <c r="S362" s="154">
        <v>91360</v>
      </c>
      <c r="T362" s="154" t="s">
        <v>1121</v>
      </c>
      <c r="U362" s="154">
        <v>1</v>
      </c>
      <c r="V362" s="154">
        <v>501</v>
      </c>
      <c r="W362" s="154">
        <v>5</v>
      </c>
      <c r="X362" s="154">
        <v>0</v>
      </c>
      <c r="Y362" s="154">
        <v>2</v>
      </c>
      <c r="Z362" s="154">
        <v>0</v>
      </c>
      <c r="AA362" s="154" t="s">
        <v>1141</v>
      </c>
      <c r="AD362" s="154">
        <v>0</v>
      </c>
      <c r="AE362" s="154">
        <v>0</v>
      </c>
    </row>
    <row r="363" spans="1:31" s="154" customFormat="1" ht="12" hidden="1">
      <c r="A363" s="154">
        <v>2017</v>
      </c>
      <c r="B363" s="154" t="s">
        <v>1139</v>
      </c>
      <c r="C363" s="154" t="s">
        <v>1186</v>
      </c>
      <c r="D363" s="154" t="s">
        <v>649</v>
      </c>
      <c r="E363" s="154" t="s">
        <v>1059</v>
      </c>
      <c r="F363" s="154" t="s">
        <v>1118</v>
      </c>
      <c r="G363" s="154" t="s">
        <v>1046</v>
      </c>
      <c r="H363" s="154" t="s">
        <v>645</v>
      </c>
      <c r="I363" s="154" t="s">
        <v>803</v>
      </c>
      <c r="J363" s="154" t="s">
        <v>1119</v>
      </c>
      <c r="K363" s="154" t="s">
        <v>1120</v>
      </c>
      <c r="L363" s="154" t="s">
        <v>681</v>
      </c>
      <c r="M363" s="154" t="s">
        <v>614</v>
      </c>
      <c r="N363" s="154" t="s">
        <v>1099</v>
      </c>
      <c r="O363" s="154" t="s">
        <v>603</v>
      </c>
      <c r="P363" s="156">
        <v>12042</v>
      </c>
      <c r="Q363" s="156">
        <v>0</v>
      </c>
      <c r="R363" s="156">
        <v>0</v>
      </c>
      <c r="S363" s="154">
        <v>91361</v>
      </c>
      <c r="T363" s="154" t="s">
        <v>1121</v>
      </c>
      <c r="U363" s="154">
        <v>1</v>
      </c>
      <c r="V363" s="154">
        <v>501</v>
      </c>
      <c r="W363" s="154">
        <v>5</v>
      </c>
      <c r="X363" s="154">
        <v>0</v>
      </c>
      <c r="Y363" s="154">
        <v>2</v>
      </c>
      <c r="Z363" s="154">
        <v>0</v>
      </c>
      <c r="AA363" s="154" t="s">
        <v>1141</v>
      </c>
      <c r="AD363" s="154">
        <v>0</v>
      </c>
      <c r="AE363" s="154">
        <v>0</v>
      </c>
    </row>
    <row r="364" spans="1:31" s="154" customFormat="1" ht="12" hidden="1">
      <c r="A364" s="154">
        <v>2017</v>
      </c>
      <c r="B364" s="154" t="s">
        <v>1139</v>
      </c>
      <c r="C364" s="154" t="s">
        <v>1186</v>
      </c>
      <c r="D364" s="154" t="s">
        <v>649</v>
      </c>
      <c r="E364" s="154" t="s">
        <v>1059</v>
      </c>
      <c r="F364" s="154" t="s">
        <v>1118</v>
      </c>
      <c r="G364" s="154" t="s">
        <v>1046</v>
      </c>
      <c r="H364" s="154" t="s">
        <v>645</v>
      </c>
      <c r="I364" s="154" t="s">
        <v>803</v>
      </c>
      <c r="J364" s="154" t="s">
        <v>1119</v>
      </c>
      <c r="K364" s="154" t="s">
        <v>1120</v>
      </c>
      <c r="L364" s="154" t="s">
        <v>681</v>
      </c>
      <c r="M364" s="154" t="s">
        <v>614</v>
      </c>
      <c r="N364" s="154" t="s">
        <v>1099</v>
      </c>
      <c r="O364" s="154" t="s">
        <v>603</v>
      </c>
      <c r="P364" s="156">
        <v>0</v>
      </c>
      <c r="Q364" s="156">
        <v>24085</v>
      </c>
      <c r="R364" s="156">
        <v>0</v>
      </c>
      <c r="S364" s="154">
        <v>91362</v>
      </c>
      <c r="T364" s="154" t="s">
        <v>1121</v>
      </c>
      <c r="U364" s="154">
        <v>1</v>
      </c>
      <c r="V364" s="154">
        <v>501</v>
      </c>
      <c r="W364" s="154">
        <v>5</v>
      </c>
      <c r="X364" s="154">
        <v>0</v>
      </c>
      <c r="Y364" s="154">
        <v>2</v>
      </c>
      <c r="Z364" s="154">
        <v>0</v>
      </c>
      <c r="AA364" s="154" t="s">
        <v>1141</v>
      </c>
      <c r="AD364" s="154">
        <v>0</v>
      </c>
      <c r="AE364" s="154">
        <v>0</v>
      </c>
    </row>
    <row r="365" spans="1:31" s="154" customFormat="1" ht="12" hidden="1">
      <c r="A365" s="154">
        <v>2017</v>
      </c>
      <c r="B365" s="154" t="s">
        <v>1142</v>
      </c>
      <c r="C365" s="154" t="s">
        <v>1143</v>
      </c>
      <c r="D365" s="154" t="s">
        <v>649</v>
      </c>
      <c r="E365" s="154" t="s">
        <v>1059</v>
      </c>
      <c r="F365" s="154" t="s">
        <v>1118</v>
      </c>
      <c r="G365" s="154" t="s">
        <v>1046</v>
      </c>
      <c r="H365" s="154" t="s">
        <v>645</v>
      </c>
      <c r="I365" s="154" t="s">
        <v>803</v>
      </c>
      <c r="J365" s="154" t="s">
        <v>1119</v>
      </c>
      <c r="K365" s="154" t="s">
        <v>1120</v>
      </c>
      <c r="L365" s="154" t="s">
        <v>681</v>
      </c>
      <c r="M365" s="154" t="s">
        <v>614</v>
      </c>
      <c r="N365" s="154" t="s">
        <v>1099</v>
      </c>
      <c r="O365" s="154" t="s">
        <v>603</v>
      </c>
      <c r="P365" s="156">
        <v>183073</v>
      </c>
      <c r="Q365" s="156">
        <v>0</v>
      </c>
      <c r="R365" s="156">
        <v>0</v>
      </c>
      <c r="S365" s="154">
        <v>91363</v>
      </c>
      <c r="T365" s="154" t="s">
        <v>1121</v>
      </c>
      <c r="U365" s="154">
        <v>1</v>
      </c>
      <c r="V365" s="154">
        <v>501</v>
      </c>
      <c r="W365" s="154">
        <v>5</v>
      </c>
      <c r="X365" s="154">
        <v>0</v>
      </c>
      <c r="Y365" s="154">
        <v>2</v>
      </c>
      <c r="Z365" s="154">
        <v>0</v>
      </c>
      <c r="AA365" s="154" t="s">
        <v>1144</v>
      </c>
      <c r="AD365" s="154">
        <v>0</v>
      </c>
      <c r="AE365" s="154">
        <v>0</v>
      </c>
    </row>
    <row r="366" spans="1:31" s="154" customFormat="1" ht="12" hidden="1">
      <c r="A366" s="154">
        <v>2017</v>
      </c>
      <c r="B366" s="154" t="s">
        <v>1142</v>
      </c>
      <c r="C366" s="154" t="s">
        <v>1143</v>
      </c>
      <c r="D366" s="154" t="s">
        <v>649</v>
      </c>
      <c r="E366" s="154" t="s">
        <v>1059</v>
      </c>
      <c r="F366" s="154" t="s">
        <v>1118</v>
      </c>
      <c r="G366" s="154" t="s">
        <v>1046</v>
      </c>
      <c r="H366" s="154" t="s">
        <v>645</v>
      </c>
      <c r="I366" s="154" t="s">
        <v>803</v>
      </c>
      <c r="J366" s="154" t="s">
        <v>1119</v>
      </c>
      <c r="K366" s="154" t="s">
        <v>1120</v>
      </c>
      <c r="L366" s="154" t="s">
        <v>681</v>
      </c>
      <c r="M366" s="154" t="s">
        <v>614</v>
      </c>
      <c r="N366" s="154" t="s">
        <v>1099</v>
      </c>
      <c r="O366" s="154" t="s">
        <v>603</v>
      </c>
      <c r="P366" s="156">
        <v>183073</v>
      </c>
      <c r="Q366" s="156">
        <v>0</v>
      </c>
      <c r="R366" s="156">
        <v>0</v>
      </c>
      <c r="S366" s="154">
        <v>91364</v>
      </c>
      <c r="T366" s="154" t="s">
        <v>1121</v>
      </c>
      <c r="U366" s="154">
        <v>1</v>
      </c>
      <c r="V366" s="154">
        <v>501</v>
      </c>
      <c r="W366" s="154">
        <v>5</v>
      </c>
      <c r="X366" s="154">
        <v>0</v>
      </c>
      <c r="Y366" s="154">
        <v>2</v>
      </c>
      <c r="Z366" s="154">
        <v>0</v>
      </c>
      <c r="AA366" s="154" t="s">
        <v>1144</v>
      </c>
      <c r="AD366" s="154">
        <v>0</v>
      </c>
      <c r="AE366" s="154">
        <v>0</v>
      </c>
    </row>
    <row r="367" spans="1:31" s="154" customFormat="1" ht="12" hidden="1">
      <c r="A367" s="154">
        <v>2017</v>
      </c>
      <c r="B367" s="154" t="s">
        <v>1142</v>
      </c>
      <c r="C367" s="154" t="s">
        <v>1143</v>
      </c>
      <c r="D367" s="154" t="s">
        <v>649</v>
      </c>
      <c r="E367" s="154" t="s">
        <v>1059</v>
      </c>
      <c r="F367" s="154" t="s">
        <v>1118</v>
      </c>
      <c r="G367" s="154" t="s">
        <v>1046</v>
      </c>
      <c r="H367" s="154" t="s">
        <v>645</v>
      </c>
      <c r="I367" s="154" t="s">
        <v>803</v>
      </c>
      <c r="J367" s="154" t="s">
        <v>1119</v>
      </c>
      <c r="K367" s="154" t="s">
        <v>1120</v>
      </c>
      <c r="L367" s="154" t="s">
        <v>681</v>
      </c>
      <c r="M367" s="154" t="s">
        <v>614</v>
      </c>
      <c r="N367" s="154" t="s">
        <v>1099</v>
      </c>
      <c r="O367" s="154" t="s">
        <v>603</v>
      </c>
      <c r="P367" s="156">
        <v>183073</v>
      </c>
      <c r="Q367" s="156">
        <v>0</v>
      </c>
      <c r="R367" s="156">
        <v>0</v>
      </c>
      <c r="S367" s="154">
        <v>91365</v>
      </c>
      <c r="T367" s="154" t="s">
        <v>1121</v>
      </c>
      <c r="U367" s="154">
        <v>1</v>
      </c>
      <c r="V367" s="154">
        <v>501</v>
      </c>
      <c r="W367" s="154">
        <v>5</v>
      </c>
      <c r="X367" s="154">
        <v>0</v>
      </c>
      <c r="Y367" s="154">
        <v>2</v>
      </c>
      <c r="Z367" s="154">
        <v>0</v>
      </c>
      <c r="AA367" s="154" t="s">
        <v>1144</v>
      </c>
      <c r="AD367" s="154">
        <v>0</v>
      </c>
      <c r="AE367" s="154">
        <v>0</v>
      </c>
    </row>
    <row r="368" spans="1:31" s="154" customFormat="1" ht="12" hidden="1">
      <c r="A368" s="154">
        <v>2017</v>
      </c>
      <c r="B368" s="154" t="s">
        <v>1142</v>
      </c>
      <c r="C368" s="154" t="s">
        <v>1143</v>
      </c>
      <c r="D368" s="154" t="s">
        <v>649</v>
      </c>
      <c r="E368" s="154" t="s">
        <v>1059</v>
      </c>
      <c r="F368" s="154" t="s">
        <v>1118</v>
      </c>
      <c r="G368" s="154" t="s">
        <v>1046</v>
      </c>
      <c r="H368" s="154" t="s">
        <v>645</v>
      </c>
      <c r="I368" s="154" t="s">
        <v>803</v>
      </c>
      <c r="J368" s="154" t="s">
        <v>1119</v>
      </c>
      <c r="K368" s="154" t="s">
        <v>1120</v>
      </c>
      <c r="L368" s="154" t="s">
        <v>681</v>
      </c>
      <c r="M368" s="154" t="s">
        <v>614</v>
      </c>
      <c r="N368" s="154" t="s">
        <v>1099</v>
      </c>
      <c r="O368" s="154" t="s">
        <v>603</v>
      </c>
      <c r="P368" s="156">
        <v>183074</v>
      </c>
      <c r="Q368" s="156">
        <v>0</v>
      </c>
      <c r="R368" s="156">
        <v>0</v>
      </c>
      <c r="S368" s="154">
        <v>91366</v>
      </c>
      <c r="T368" s="154" t="s">
        <v>1121</v>
      </c>
      <c r="U368" s="154">
        <v>1</v>
      </c>
      <c r="V368" s="154">
        <v>501</v>
      </c>
      <c r="W368" s="154">
        <v>5</v>
      </c>
      <c r="X368" s="154">
        <v>0</v>
      </c>
      <c r="Y368" s="154">
        <v>2</v>
      </c>
      <c r="Z368" s="154">
        <v>0</v>
      </c>
      <c r="AA368" s="154" t="s">
        <v>1144</v>
      </c>
      <c r="AD368" s="154">
        <v>0</v>
      </c>
      <c r="AE368" s="154">
        <v>0</v>
      </c>
    </row>
    <row r="369" spans="1:31" s="154" customFormat="1" ht="12" hidden="1">
      <c r="A369" s="154">
        <v>2017</v>
      </c>
      <c r="B369" s="154" t="s">
        <v>1142</v>
      </c>
      <c r="C369" s="154" t="s">
        <v>1143</v>
      </c>
      <c r="D369" s="154" t="s">
        <v>649</v>
      </c>
      <c r="E369" s="154" t="s">
        <v>1059</v>
      </c>
      <c r="F369" s="154" t="s">
        <v>1118</v>
      </c>
      <c r="G369" s="154" t="s">
        <v>1046</v>
      </c>
      <c r="H369" s="154" t="s">
        <v>645</v>
      </c>
      <c r="I369" s="154" t="s">
        <v>803</v>
      </c>
      <c r="J369" s="154" t="s">
        <v>1119</v>
      </c>
      <c r="K369" s="154" t="s">
        <v>1120</v>
      </c>
      <c r="L369" s="154" t="s">
        <v>681</v>
      </c>
      <c r="M369" s="154" t="s">
        <v>614</v>
      </c>
      <c r="N369" s="154" t="s">
        <v>1099</v>
      </c>
      <c r="O369" s="154" t="s">
        <v>603</v>
      </c>
      <c r="P369" s="156">
        <v>0</v>
      </c>
      <c r="Q369" s="156">
        <v>366146</v>
      </c>
      <c r="R369" s="156">
        <v>0</v>
      </c>
      <c r="S369" s="154">
        <v>91367</v>
      </c>
      <c r="T369" s="154" t="s">
        <v>1121</v>
      </c>
      <c r="U369" s="154">
        <v>1</v>
      </c>
      <c r="V369" s="154">
        <v>501</v>
      </c>
      <c r="W369" s="154">
        <v>5</v>
      </c>
      <c r="X369" s="154">
        <v>0</v>
      </c>
      <c r="Y369" s="154">
        <v>2</v>
      </c>
      <c r="Z369" s="154">
        <v>0</v>
      </c>
      <c r="AA369" s="154" t="s">
        <v>1144</v>
      </c>
      <c r="AD369" s="154">
        <v>0</v>
      </c>
      <c r="AE369" s="154">
        <v>0</v>
      </c>
    </row>
    <row r="370" spans="1:31" s="154" customFormat="1" ht="12">
      <c r="A370" s="154">
        <v>2017</v>
      </c>
      <c r="B370" s="154" t="s">
        <v>1142</v>
      </c>
      <c r="C370" s="154" t="s">
        <v>1143</v>
      </c>
      <c r="D370" s="154" t="s">
        <v>649</v>
      </c>
      <c r="E370" s="154" t="s">
        <v>1059</v>
      </c>
      <c r="F370" s="154" t="s">
        <v>1118</v>
      </c>
      <c r="G370" s="154" t="s">
        <v>1046</v>
      </c>
      <c r="H370" s="154" t="s">
        <v>645</v>
      </c>
      <c r="I370" s="154" t="s">
        <v>803</v>
      </c>
      <c r="J370" s="154" t="s">
        <v>1119</v>
      </c>
      <c r="K370" s="154" t="s">
        <v>1120</v>
      </c>
      <c r="L370" s="154" t="s">
        <v>681</v>
      </c>
      <c r="M370" s="154" t="s">
        <v>614</v>
      </c>
      <c r="N370" s="154" t="s">
        <v>1099</v>
      </c>
      <c r="O370" s="154" t="s">
        <v>603</v>
      </c>
      <c r="P370" s="156">
        <v>0</v>
      </c>
      <c r="Q370" s="156">
        <v>366147</v>
      </c>
      <c r="R370" s="156">
        <v>732293</v>
      </c>
      <c r="S370" s="154">
        <v>91368</v>
      </c>
      <c r="T370" s="154" t="s">
        <v>1121</v>
      </c>
      <c r="U370" s="154">
        <v>1</v>
      </c>
      <c r="V370" s="154">
        <v>501</v>
      </c>
      <c r="W370" s="154">
        <v>5</v>
      </c>
      <c r="X370" s="154">
        <v>0</v>
      </c>
      <c r="Y370" s="154">
        <v>2</v>
      </c>
      <c r="Z370" s="154">
        <v>0</v>
      </c>
      <c r="AA370" s="154" t="s">
        <v>1144</v>
      </c>
      <c r="AD370" s="154">
        <v>1</v>
      </c>
      <c r="AE370" s="154">
        <v>0</v>
      </c>
    </row>
    <row r="371" spans="1:31" s="154" customFormat="1" ht="12" hidden="1">
      <c r="A371" s="154">
        <v>2017</v>
      </c>
      <c r="B371" s="154" t="s">
        <v>1142</v>
      </c>
      <c r="C371" s="154" t="s">
        <v>1143</v>
      </c>
      <c r="D371" s="154" t="s">
        <v>649</v>
      </c>
      <c r="E371" s="154" t="s">
        <v>1059</v>
      </c>
      <c r="F371" s="154" t="s">
        <v>1118</v>
      </c>
      <c r="G371" s="154" t="s">
        <v>1046</v>
      </c>
      <c r="H371" s="154" t="s">
        <v>645</v>
      </c>
      <c r="I371" s="154" t="s">
        <v>803</v>
      </c>
      <c r="J371" s="154" t="s">
        <v>1119</v>
      </c>
      <c r="K371" s="154" t="s">
        <v>1120</v>
      </c>
      <c r="L371" s="154" t="s">
        <v>681</v>
      </c>
      <c r="M371" s="154" t="s">
        <v>614</v>
      </c>
      <c r="N371" s="154" t="s">
        <v>1099</v>
      </c>
      <c r="O371" s="154" t="s">
        <v>603</v>
      </c>
      <c r="P371" s="156">
        <v>8779</v>
      </c>
      <c r="Q371" s="156">
        <v>0</v>
      </c>
      <c r="R371" s="156">
        <v>0</v>
      </c>
      <c r="S371" s="154">
        <v>91369</v>
      </c>
      <c r="T371" s="154" t="s">
        <v>1121</v>
      </c>
      <c r="U371" s="154">
        <v>1</v>
      </c>
      <c r="V371" s="154">
        <v>501</v>
      </c>
      <c r="W371" s="154">
        <v>5</v>
      </c>
      <c r="X371" s="154">
        <v>0</v>
      </c>
      <c r="Y371" s="154">
        <v>2</v>
      </c>
      <c r="Z371" s="154">
        <v>0</v>
      </c>
      <c r="AA371" s="154" t="s">
        <v>1144</v>
      </c>
      <c r="AD371" s="154">
        <v>0</v>
      </c>
      <c r="AE371" s="154">
        <v>0</v>
      </c>
    </row>
    <row r="372" spans="1:31" s="154" customFormat="1" ht="12" hidden="1">
      <c r="A372" s="154">
        <v>2017</v>
      </c>
      <c r="B372" s="154" t="s">
        <v>1142</v>
      </c>
      <c r="C372" s="154" t="s">
        <v>1143</v>
      </c>
      <c r="D372" s="154" t="s">
        <v>649</v>
      </c>
      <c r="E372" s="154" t="s">
        <v>1059</v>
      </c>
      <c r="F372" s="154" t="s">
        <v>1118</v>
      </c>
      <c r="G372" s="154" t="s">
        <v>1046</v>
      </c>
      <c r="H372" s="154" t="s">
        <v>645</v>
      </c>
      <c r="I372" s="154" t="s">
        <v>803</v>
      </c>
      <c r="J372" s="154" t="s">
        <v>1119</v>
      </c>
      <c r="K372" s="154" t="s">
        <v>1120</v>
      </c>
      <c r="L372" s="154" t="s">
        <v>681</v>
      </c>
      <c r="M372" s="154" t="s">
        <v>614</v>
      </c>
      <c r="N372" s="154" t="s">
        <v>1099</v>
      </c>
      <c r="O372" s="154" t="s">
        <v>603</v>
      </c>
      <c r="P372" s="156">
        <v>8779</v>
      </c>
      <c r="Q372" s="156">
        <v>0</v>
      </c>
      <c r="R372" s="156">
        <v>0</v>
      </c>
      <c r="S372" s="154">
        <v>91370</v>
      </c>
      <c r="T372" s="154" t="s">
        <v>1121</v>
      </c>
      <c r="U372" s="154">
        <v>1</v>
      </c>
      <c r="V372" s="154">
        <v>501</v>
      </c>
      <c r="W372" s="154">
        <v>5</v>
      </c>
      <c r="X372" s="154">
        <v>0</v>
      </c>
      <c r="Y372" s="154">
        <v>2</v>
      </c>
      <c r="Z372" s="154">
        <v>0</v>
      </c>
      <c r="AA372" s="154" t="s">
        <v>1144</v>
      </c>
      <c r="AD372" s="154">
        <v>0</v>
      </c>
      <c r="AE372" s="154">
        <v>0</v>
      </c>
    </row>
    <row r="373" spans="1:31" s="154" customFormat="1" ht="12">
      <c r="A373" s="154">
        <v>2017</v>
      </c>
      <c r="B373" s="154" t="s">
        <v>1142</v>
      </c>
      <c r="C373" s="154" t="s">
        <v>1143</v>
      </c>
      <c r="D373" s="154" t="s">
        <v>649</v>
      </c>
      <c r="E373" s="154" t="s">
        <v>1059</v>
      </c>
      <c r="F373" s="154" t="s">
        <v>1118</v>
      </c>
      <c r="G373" s="154" t="s">
        <v>1046</v>
      </c>
      <c r="H373" s="154" t="s">
        <v>645</v>
      </c>
      <c r="I373" s="154" t="s">
        <v>803</v>
      </c>
      <c r="J373" s="154" t="s">
        <v>1119</v>
      </c>
      <c r="K373" s="154" t="s">
        <v>1120</v>
      </c>
      <c r="L373" s="154" t="s">
        <v>681</v>
      </c>
      <c r="M373" s="154" t="s">
        <v>614</v>
      </c>
      <c r="N373" s="154" t="s">
        <v>1099</v>
      </c>
      <c r="O373" s="154" t="s">
        <v>603</v>
      </c>
      <c r="P373" s="156">
        <v>0</v>
      </c>
      <c r="Q373" s="156">
        <v>17558</v>
      </c>
      <c r="R373" s="156">
        <v>17558</v>
      </c>
      <c r="S373" s="154">
        <v>91371</v>
      </c>
      <c r="T373" s="154" t="s">
        <v>1121</v>
      </c>
      <c r="U373" s="154">
        <v>1</v>
      </c>
      <c r="V373" s="154">
        <v>501</v>
      </c>
      <c r="W373" s="154">
        <v>5</v>
      </c>
      <c r="X373" s="154">
        <v>0</v>
      </c>
      <c r="Y373" s="154">
        <v>2</v>
      </c>
      <c r="Z373" s="154">
        <v>0</v>
      </c>
      <c r="AA373" s="154" t="s">
        <v>1144</v>
      </c>
      <c r="AD373" s="154">
        <v>0</v>
      </c>
      <c r="AE373" s="154">
        <v>0</v>
      </c>
    </row>
    <row r="374" spans="1:31" s="154" customFormat="1" ht="12" hidden="1">
      <c r="A374" s="154">
        <v>2017</v>
      </c>
      <c r="B374" s="154" t="s">
        <v>1142</v>
      </c>
      <c r="C374" s="154" t="s">
        <v>1143</v>
      </c>
      <c r="D374" s="154" t="s">
        <v>649</v>
      </c>
      <c r="E374" s="154" t="s">
        <v>1059</v>
      </c>
      <c r="F374" s="154" t="s">
        <v>1118</v>
      </c>
      <c r="G374" s="154" t="s">
        <v>1046</v>
      </c>
      <c r="H374" s="154" t="s">
        <v>645</v>
      </c>
      <c r="I374" s="154" t="s">
        <v>803</v>
      </c>
      <c r="J374" s="154" t="s">
        <v>1119</v>
      </c>
      <c r="K374" s="154" t="s">
        <v>1120</v>
      </c>
      <c r="L374" s="154" t="s">
        <v>681</v>
      </c>
      <c r="M374" s="154" t="s">
        <v>614</v>
      </c>
      <c r="N374" s="154" t="s">
        <v>1099</v>
      </c>
      <c r="O374" s="154" t="s">
        <v>603</v>
      </c>
      <c r="P374" s="156">
        <v>6098</v>
      </c>
      <c r="Q374" s="156">
        <v>0</v>
      </c>
      <c r="R374" s="156">
        <v>0</v>
      </c>
      <c r="S374" s="154">
        <v>91372</v>
      </c>
      <c r="T374" s="154" t="s">
        <v>1121</v>
      </c>
      <c r="U374" s="154">
        <v>1</v>
      </c>
      <c r="V374" s="154">
        <v>501</v>
      </c>
      <c r="W374" s="154">
        <v>5</v>
      </c>
      <c r="X374" s="154">
        <v>0</v>
      </c>
      <c r="Y374" s="154">
        <v>2</v>
      </c>
      <c r="Z374" s="154">
        <v>0</v>
      </c>
      <c r="AA374" s="154" t="s">
        <v>1144</v>
      </c>
      <c r="AD374" s="154">
        <v>0</v>
      </c>
      <c r="AE374" s="154">
        <v>0</v>
      </c>
    </row>
    <row r="375" spans="1:31" s="154" customFormat="1" ht="12" hidden="1">
      <c r="A375" s="154">
        <v>2017</v>
      </c>
      <c r="B375" s="154" t="s">
        <v>1142</v>
      </c>
      <c r="C375" s="154" t="s">
        <v>1143</v>
      </c>
      <c r="D375" s="154" t="s">
        <v>649</v>
      </c>
      <c r="E375" s="154" t="s">
        <v>1059</v>
      </c>
      <c r="F375" s="154" t="s">
        <v>1118</v>
      </c>
      <c r="G375" s="154" t="s">
        <v>1046</v>
      </c>
      <c r="H375" s="154" t="s">
        <v>645</v>
      </c>
      <c r="I375" s="154" t="s">
        <v>803</v>
      </c>
      <c r="J375" s="154" t="s">
        <v>1119</v>
      </c>
      <c r="K375" s="154" t="s">
        <v>1120</v>
      </c>
      <c r="L375" s="154" t="s">
        <v>681</v>
      </c>
      <c r="M375" s="154" t="s">
        <v>614</v>
      </c>
      <c r="N375" s="154" t="s">
        <v>1099</v>
      </c>
      <c r="O375" s="154" t="s">
        <v>603</v>
      </c>
      <c r="P375" s="156">
        <v>6098</v>
      </c>
      <c r="Q375" s="156">
        <v>0</v>
      </c>
      <c r="R375" s="156">
        <v>0</v>
      </c>
      <c r="S375" s="154">
        <v>91373</v>
      </c>
      <c r="T375" s="154" t="s">
        <v>1121</v>
      </c>
      <c r="U375" s="154">
        <v>1</v>
      </c>
      <c r="V375" s="154">
        <v>501</v>
      </c>
      <c r="W375" s="154">
        <v>5</v>
      </c>
      <c r="X375" s="154">
        <v>0</v>
      </c>
      <c r="Y375" s="154">
        <v>2</v>
      </c>
      <c r="Z375" s="154">
        <v>0</v>
      </c>
      <c r="AA375" s="154" t="s">
        <v>1144</v>
      </c>
      <c r="AD375" s="154">
        <v>0</v>
      </c>
      <c r="AE375" s="154">
        <v>0</v>
      </c>
    </row>
    <row r="376" spans="1:31" s="154" customFormat="1" ht="12">
      <c r="A376" s="154">
        <v>2017</v>
      </c>
      <c r="B376" s="154" t="s">
        <v>1142</v>
      </c>
      <c r="C376" s="154" t="s">
        <v>1143</v>
      </c>
      <c r="D376" s="154" t="s">
        <v>649</v>
      </c>
      <c r="E376" s="154" t="s">
        <v>1059</v>
      </c>
      <c r="F376" s="154" t="s">
        <v>1118</v>
      </c>
      <c r="G376" s="154" t="s">
        <v>1046</v>
      </c>
      <c r="H376" s="154" t="s">
        <v>645</v>
      </c>
      <c r="I376" s="154" t="s">
        <v>803</v>
      </c>
      <c r="J376" s="154" t="s">
        <v>1119</v>
      </c>
      <c r="K376" s="154" t="s">
        <v>1120</v>
      </c>
      <c r="L376" s="154" t="s">
        <v>681</v>
      </c>
      <c r="M376" s="154" t="s">
        <v>614</v>
      </c>
      <c r="N376" s="154" t="s">
        <v>1099</v>
      </c>
      <c r="O376" s="154" t="s">
        <v>603</v>
      </c>
      <c r="P376" s="156">
        <v>0</v>
      </c>
      <c r="Q376" s="156">
        <v>12196</v>
      </c>
      <c r="R376" s="156">
        <v>12196</v>
      </c>
      <c r="S376" s="154">
        <v>91374</v>
      </c>
      <c r="T376" s="154" t="s">
        <v>1121</v>
      </c>
      <c r="U376" s="154">
        <v>1</v>
      </c>
      <c r="V376" s="154">
        <v>501</v>
      </c>
      <c r="W376" s="154">
        <v>5</v>
      </c>
      <c r="X376" s="154">
        <v>0</v>
      </c>
      <c r="Y376" s="154">
        <v>2</v>
      </c>
      <c r="Z376" s="154">
        <v>0</v>
      </c>
      <c r="AA376" s="154" t="s">
        <v>1144</v>
      </c>
      <c r="AD376" s="154">
        <v>0</v>
      </c>
      <c r="AE376" s="154">
        <v>0</v>
      </c>
    </row>
    <row r="377" spans="1:31" s="154" customFormat="1" ht="12" hidden="1">
      <c r="A377" s="154">
        <v>2017</v>
      </c>
      <c r="B377" s="154" t="s">
        <v>1145</v>
      </c>
      <c r="C377" s="154" t="s">
        <v>1146</v>
      </c>
      <c r="D377" s="154" t="s">
        <v>618</v>
      </c>
      <c r="E377" s="154" t="s">
        <v>619</v>
      </c>
      <c r="F377" s="154" t="s">
        <v>772</v>
      </c>
      <c r="G377" s="154" t="s">
        <v>1046</v>
      </c>
      <c r="H377" s="154" t="s">
        <v>645</v>
      </c>
      <c r="I377" s="154" t="s">
        <v>17</v>
      </c>
      <c r="J377" s="154" t="s">
        <v>773</v>
      </c>
      <c r="K377" s="154" t="s">
        <v>117</v>
      </c>
      <c r="L377" s="154" t="s">
        <v>681</v>
      </c>
      <c r="M377" s="154" t="s">
        <v>663</v>
      </c>
      <c r="N377" s="154" t="s">
        <v>684</v>
      </c>
      <c r="O377" s="154" t="s">
        <v>603</v>
      </c>
      <c r="P377" s="156">
        <v>3500</v>
      </c>
      <c r="Q377" s="156">
        <v>3500</v>
      </c>
      <c r="R377" s="156">
        <v>0</v>
      </c>
      <c r="S377" s="154">
        <v>91375</v>
      </c>
      <c r="T377" s="154" t="s">
        <v>774</v>
      </c>
      <c r="U377" s="154">
        <v>3</v>
      </c>
      <c r="V377" s="154">
        <v>501</v>
      </c>
      <c r="W377" s="154">
        <v>5</v>
      </c>
      <c r="X377" s="154">
        <v>0</v>
      </c>
      <c r="Y377" s="154">
        <v>3</v>
      </c>
      <c r="Z377" s="154">
        <v>0</v>
      </c>
      <c r="AA377" s="154" t="s">
        <v>1147</v>
      </c>
      <c r="AD377" s="154">
        <v>0</v>
      </c>
      <c r="AE377" s="154">
        <v>1</v>
      </c>
    </row>
    <row r="378" spans="1:31" s="154" customFormat="1" ht="12">
      <c r="A378" s="154">
        <v>2017</v>
      </c>
      <c r="B378" s="154" t="s">
        <v>1145</v>
      </c>
      <c r="C378" s="154" t="s">
        <v>1146</v>
      </c>
      <c r="D378" s="154" t="s">
        <v>618</v>
      </c>
      <c r="E378" s="154" t="s">
        <v>619</v>
      </c>
      <c r="F378" s="154" t="s">
        <v>772</v>
      </c>
      <c r="G378" s="154" t="s">
        <v>1046</v>
      </c>
      <c r="H378" s="154" t="s">
        <v>645</v>
      </c>
      <c r="I378" s="154" t="s">
        <v>17</v>
      </c>
      <c r="J378" s="154" t="s">
        <v>773</v>
      </c>
      <c r="K378" s="154" t="s">
        <v>117</v>
      </c>
      <c r="L378" s="154" t="s">
        <v>681</v>
      </c>
      <c r="M378" s="154" t="s">
        <v>663</v>
      </c>
      <c r="N378" s="154" t="s">
        <v>684</v>
      </c>
      <c r="O378" s="154" t="s">
        <v>603</v>
      </c>
      <c r="P378" s="156">
        <v>0</v>
      </c>
      <c r="Q378" s="156">
        <v>0</v>
      </c>
      <c r="R378" s="156">
        <v>3500</v>
      </c>
      <c r="S378" s="154">
        <v>91376</v>
      </c>
      <c r="T378" s="154" t="s">
        <v>774</v>
      </c>
      <c r="U378" s="154">
        <v>3</v>
      </c>
      <c r="V378" s="154">
        <v>501</v>
      </c>
      <c r="W378" s="154">
        <v>5</v>
      </c>
      <c r="X378" s="154">
        <v>0</v>
      </c>
      <c r="Y378" s="154">
        <v>3</v>
      </c>
      <c r="Z378" s="154">
        <v>0</v>
      </c>
      <c r="AA378" s="154" t="s">
        <v>1147</v>
      </c>
      <c r="AD378" s="154">
        <v>0</v>
      </c>
      <c r="AE378" s="154">
        <v>1</v>
      </c>
    </row>
    <row r="379" spans="1:31" s="154" customFormat="1" ht="12" hidden="1">
      <c r="A379" s="154">
        <v>2017</v>
      </c>
      <c r="B379" s="154" t="s">
        <v>1145</v>
      </c>
      <c r="C379" s="154" t="s">
        <v>1146</v>
      </c>
      <c r="D379" s="154" t="s">
        <v>618</v>
      </c>
      <c r="E379" s="154" t="s">
        <v>619</v>
      </c>
      <c r="F379" s="154" t="s">
        <v>772</v>
      </c>
      <c r="G379" s="154" t="s">
        <v>1046</v>
      </c>
      <c r="H379" s="154" t="s">
        <v>645</v>
      </c>
      <c r="I379" s="154" t="s">
        <v>17</v>
      </c>
      <c r="J379" s="154" t="s">
        <v>773</v>
      </c>
      <c r="K379" s="154" t="s">
        <v>117</v>
      </c>
      <c r="L379" s="154" t="s">
        <v>681</v>
      </c>
      <c r="M379" s="154" t="s">
        <v>663</v>
      </c>
      <c r="N379" s="154" t="s">
        <v>684</v>
      </c>
      <c r="O379" s="154" t="s">
        <v>603</v>
      </c>
      <c r="P379" s="156">
        <v>3500</v>
      </c>
      <c r="Q379" s="156">
        <v>3500</v>
      </c>
      <c r="R379" s="156">
        <v>0</v>
      </c>
      <c r="S379" s="154">
        <v>91377</v>
      </c>
      <c r="T379" s="154" t="s">
        <v>774</v>
      </c>
      <c r="U379" s="154">
        <v>3</v>
      </c>
      <c r="V379" s="154">
        <v>501</v>
      </c>
      <c r="W379" s="154">
        <v>5</v>
      </c>
      <c r="X379" s="154">
        <v>0</v>
      </c>
      <c r="Y379" s="154">
        <v>3</v>
      </c>
      <c r="Z379" s="154">
        <v>0</v>
      </c>
      <c r="AA379" s="154" t="s">
        <v>1147</v>
      </c>
      <c r="AD379" s="154">
        <v>0</v>
      </c>
      <c r="AE379" s="154">
        <v>1</v>
      </c>
    </row>
    <row r="380" spans="1:31" s="154" customFormat="1" ht="12">
      <c r="A380" s="154">
        <v>2017</v>
      </c>
      <c r="B380" s="154" t="s">
        <v>1145</v>
      </c>
      <c r="C380" s="154" t="s">
        <v>1146</v>
      </c>
      <c r="D380" s="154" t="s">
        <v>618</v>
      </c>
      <c r="E380" s="154" t="s">
        <v>619</v>
      </c>
      <c r="F380" s="154" t="s">
        <v>772</v>
      </c>
      <c r="G380" s="154" t="s">
        <v>1046</v>
      </c>
      <c r="H380" s="154" t="s">
        <v>645</v>
      </c>
      <c r="I380" s="154" t="s">
        <v>17</v>
      </c>
      <c r="J380" s="154" t="s">
        <v>773</v>
      </c>
      <c r="K380" s="154" t="s">
        <v>117</v>
      </c>
      <c r="L380" s="154" t="s">
        <v>681</v>
      </c>
      <c r="M380" s="154" t="s">
        <v>663</v>
      </c>
      <c r="N380" s="154" t="s">
        <v>684</v>
      </c>
      <c r="O380" s="154" t="s">
        <v>603</v>
      </c>
      <c r="P380" s="156">
        <v>0</v>
      </c>
      <c r="Q380" s="156">
        <v>0</v>
      </c>
      <c r="R380" s="156">
        <v>3500</v>
      </c>
      <c r="S380" s="154">
        <v>91378</v>
      </c>
      <c r="T380" s="154" t="s">
        <v>774</v>
      </c>
      <c r="U380" s="154">
        <v>3</v>
      </c>
      <c r="V380" s="154">
        <v>501</v>
      </c>
      <c r="W380" s="154">
        <v>5</v>
      </c>
      <c r="X380" s="154">
        <v>0</v>
      </c>
      <c r="Y380" s="154">
        <v>3</v>
      </c>
      <c r="Z380" s="154">
        <v>0</v>
      </c>
      <c r="AA380" s="154" t="s">
        <v>1147</v>
      </c>
      <c r="AD380" s="154">
        <v>0</v>
      </c>
      <c r="AE380" s="154">
        <v>1</v>
      </c>
    </row>
    <row r="381" spans="1:31" s="154" customFormat="1" ht="12" hidden="1">
      <c r="A381" s="154">
        <v>2017</v>
      </c>
      <c r="B381" s="154" t="s">
        <v>1145</v>
      </c>
      <c r="C381" s="154" t="s">
        <v>1146</v>
      </c>
      <c r="D381" s="154" t="s">
        <v>618</v>
      </c>
      <c r="E381" s="154" t="s">
        <v>619</v>
      </c>
      <c r="F381" s="154" t="s">
        <v>772</v>
      </c>
      <c r="G381" s="154" t="s">
        <v>1046</v>
      </c>
      <c r="H381" s="154" t="s">
        <v>645</v>
      </c>
      <c r="I381" s="154" t="s">
        <v>17</v>
      </c>
      <c r="J381" s="154" t="s">
        <v>773</v>
      </c>
      <c r="K381" s="154" t="s">
        <v>117</v>
      </c>
      <c r="L381" s="154" t="s">
        <v>681</v>
      </c>
      <c r="M381" s="154" t="s">
        <v>663</v>
      </c>
      <c r="N381" s="154" t="s">
        <v>684</v>
      </c>
      <c r="O381" s="154" t="s">
        <v>603</v>
      </c>
      <c r="P381" s="156">
        <v>1000</v>
      </c>
      <c r="Q381" s="156">
        <v>1000</v>
      </c>
      <c r="R381" s="156">
        <v>0</v>
      </c>
      <c r="S381" s="154">
        <v>91379</v>
      </c>
      <c r="T381" s="154" t="s">
        <v>774</v>
      </c>
      <c r="U381" s="154">
        <v>3</v>
      </c>
      <c r="V381" s="154">
        <v>501</v>
      </c>
      <c r="W381" s="154">
        <v>5</v>
      </c>
      <c r="X381" s="154">
        <v>0</v>
      </c>
      <c r="Y381" s="154">
        <v>3</v>
      </c>
      <c r="Z381" s="154">
        <v>0</v>
      </c>
      <c r="AA381" s="154" t="s">
        <v>1147</v>
      </c>
      <c r="AD381" s="154">
        <v>0</v>
      </c>
      <c r="AE381" s="154">
        <v>1</v>
      </c>
    </row>
    <row r="382" spans="1:31" s="154" customFormat="1" ht="12">
      <c r="A382" s="154">
        <v>2017</v>
      </c>
      <c r="B382" s="154" t="s">
        <v>1145</v>
      </c>
      <c r="C382" s="154" t="s">
        <v>1146</v>
      </c>
      <c r="D382" s="154" t="s">
        <v>618</v>
      </c>
      <c r="E382" s="154" t="s">
        <v>619</v>
      </c>
      <c r="F382" s="154" t="s">
        <v>772</v>
      </c>
      <c r="G382" s="154" t="s">
        <v>1046</v>
      </c>
      <c r="H382" s="154" t="s">
        <v>645</v>
      </c>
      <c r="I382" s="154" t="s">
        <v>17</v>
      </c>
      <c r="J382" s="154" t="s">
        <v>773</v>
      </c>
      <c r="K382" s="154" t="s">
        <v>117</v>
      </c>
      <c r="L382" s="154" t="s">
        <v>681</v>
      </c>
      <c r="M382" s="154" t="s">
        <v>663</v>
      </c>
      <c r="N382" s="154" t="s">
        <v>684</v>
      </c>
      <c r="O382" s="154" t="s">
        <v>603</v>
      </c>
      <c r="P382" s="156">
        <v>5000</v>
      </c>
      <c r="Q382" s="156">
        <v>5000</v>
      </c>
      <c r="R382" s="156">
        <v>5000</v>
      </c>
      <c r="S382" s="154">
        <v>91380</v>
      </c>
      <c r="T382" s="154" t="s">
        <v>774</v>
      </c>
      <c r="U382" s="154">
        <v>3</v>
      </c>
      <c r="V382" s="154">
        <v>501</v>
      </c>
      <c r="W382" s="154">
        <v>5</v>
      </c>
      <c r="X382" s="154">
        <v>0</v>
      </c>
      <c r="Y382" s="154">
        <v>3</v>
      </c>
      <c r="Z382" s="154">
        <v>0</v>
      </c>
      <c r="AA382" s="154" t="s">
        <v>1147</v>
      </c>
      <c r="AD382" s="154">
        <v>0</v>
      </c>
      <c r="AE382" s="154">
        <v>1</v>
      </c>
    </row>
    <row r="383" spans="1:31" s="154" customFormat="1" ht="12" hidden="1">
      <c r="A383" s="154">
        <v>2017</v>
      </c>
      <c r="B383" s="154" t="s">
        <v>1145</v>
      </c>
      <c r="C383" s="154" t="s">
        <v>1146</v>
      </c>
      <c r="D383" s="154" t="s">
        <v>618</v>
      </c>
      <c r="E383" s="154" t="s">
        <v>619</v>
      </c>
      <c r="F383" s="154" t="s">
        <v>772</v>
      </c>
      <c r="G383" s="154" t="s">
        <v>1046</v>
      </c>
      <c r="H383" s="154" t="s">
        <v>645</v>
      </c>
      <c r="I383" s="154" t="s">
        <v>17</v>
      </c>
      <c r="J383" s="154" t="s">
        <v>773</v>
      </c>
      <c r="K383" s="154" t="s">
        <v>117</v>
      </c>
      <c r="L383" s="154" t="s">
        <v>681</v>
      </c>
      <c r="M383" s="154" t="s">
        <v>663</v>
      </c>
      <c r="N383" s="154" t="s">
        <v>684</v>
      </c>
      <c r="O383" s="154" t="s">
        <v>603</v>
      </c>
      <c r="P383" s="156">
        <v>1500</v>
      </c>
      <c r="Q383" s="156">
        <v>1500</v>
      </c>
      <c r="R383" s="156">
        <v>0</v>
      </c>
      <c r="S383" s="154">
        <v>91381</v>
      </c>
      <c r="T383" s="154" t="s">
        <v>774</v>
      </c>
      <c r="U383" s="154">
        <v>3</v>
      </c>
      <c r="V383" s="154">
        <v>501</v>
      </c>
      <c r="W383" s="154">
        <v>5</v>
      </c>
      <c r="X383" s="154">
        <v>0</v>
      </c>
      <c r="Y383" s="154">
        <v>3</v>
      </c>
      <c r="Z383" s="154">
        <v>0</v>
      </c>
      <c r="AA383" s="154" t="s">
        <v>1147</v>
      </c>
      <c r="AD383" s="154">
        <v>0</v>
      </c>
      <c r="AE383" s="154">
        <v>1</v>
      </c>
    </row>
    <row r="384" spans="1:31" s="154" customFormat="1" ht="12" hidden="1">
      <c r="A384" s="154">
        <v>2017</v>
      </c>
      <c r="B384" s="154" t="s">
        <v>1145</v>
      </c>
      <c r="C384" s="154" t="s">
        <v>1146</v>
      </c>
      <c r="D384" s="154" t="s">
        <v>618</v>
      </c>
      <c r="E384" s="154" t="s">
        <v>619</v>
      </c>
      <c r="F384" s="154" t="s">
        <v>772</v>
      </c>
      <c r="G384" s="154" t="s">
        <v>1046</v>
      </c>
      <c r="H384" s="154" t="s">
        <v>645</v>
      </c>
      <c r="I384" s="154" t="s">
        <v>17</v>
      </c>
      <c r="J384" s="154" t="s">
        <v>773</v>
      </c>
      <c r="K384" s="154" t="s">
        <v>117</v>
      </c>
      <c r="L384" s="154" t="s">
        <v>681</v>
      </c>
      <c r="M384" s="154" t="s">
        <v>663</v>
      </c>
      <c r="N384" s="154" t="s">
        <v>684</v>
      </c>
      <c r="O384" s="154" t="s">
        <v>603</v>
      </c>
      <c r="P384" s="156">
        <v>25000</v>
      </c>
      <c r="Q384" s="156">
        <v>25000</v>
      </c>
      <c r="R384" s="156">
        <v>0</v>
      </c>
      <c r="S384" s="154">
        <v>91382</v>
      </c>
      <c r="T384" s="154" t="s">
        <v>774</v>
      </c>
      <c r="U384" s="154">
        <v>3</v>
      </c>
      <c r="V384" s="154">
        <v>501</v>
      </c>
      <c r="W384" s="154">
        <v>5</v>
      </c>
      <c r="X384" s="154">
        <v>0</v>
      </c>
      <c r="Y384" s="154">
        <v>3</v>
      </c>
      <c r="Z384" s="154">
        <v>0</v>
      </c>
      <c r="AA384" s="154" t="s">
        <v>1147</v>
      </c>
      <c r="AD384" s="154">
        <v>0</v>
      </c>
      <c r="AE384" s="154">
        <v>1</v>
      </c>
    </row>
    <row r="385" spans="1:31" s="154" customFormat="1" ht="12">
      <c r="A385" s="154">
        <v>2017</v>
      </c>
      <c r="B385" s="154" t="s">
        <v>1145</v>
      </c>
      <c r="C385" s="154" t="s">
        <v>1146</v>
      </c>
      <c r="D385" s="154" t="s">
        <v>618</v>
      </c>
      <c r="E385" s="154" t="s">
        <v>619</v>
      </c>
      <c r="F385" s="154" t="s">
        <v>772</v>
      </c>
      <c r="G385" s="154" t="s">
        <v>1046</v>
      </c>
      <c r="H385" s="154" t="s">
        <v>645</v>
      </c>
      <c r="I385" s="154" t="s">
        <v>17</v>
      </c>
      <c r="J385" s="154" t="s">
        <v>773</v>
      </c>
      <c r="K385" s="154" t="s">
        <v>117</v>
      </c>
      <c r="L385" s="154" t="s">
        <v>681</v>
      </c>
      <c r="M385" s="154" t="s">
        <v>663</v>
      </c>
      <c r="N385" s="154" t="s">
        <v>684</v>
      </c>
      <c r="O385" s="154" t="s">
        <v>603</v>
      </c>
      <c r="P385" s="156">
        <v>0</v>
      </c>
      <c r="Q385" s="156">
        <v>0</v>
      </c>
      <c r="R385" s="156">
        <v>15847</v>
      </c>
      <c r="S385" s="154">
        <v>91383</v>
      </c>
      <c r="T385" s="154" t="s">
        <v>774</v>
      </c>
      <c r="U385" s="154">
        <v>3</v>
      </c>
      <c r="V385" s="154">
        <v>501</v>
      </c>
      <c r="W385" s="154">
        <v>5</v>
      </c>
      <c r="X385" s="154">
        <v>0</v>
      </c>
      <c r="Y385" s="154">
        <v>3</v>
      </c>
      <c r="Z385" s="154">
        <v>0</v>
      </c>
      <c r="AA385" s="154" t="s">
        <v>1147</v>
      </c>
      <c r="AD385" s="154">
        <v>0</v>
      </c>
      <c r="AE385" s="154">
        <v>1</v>
      </c>
    </row>
    <row r="386" spans="1:31" s="154" customFormat="1" ht="12" hidden="1">
      <c r="A386" s="154">
        <v>2017</v>
      </c>
      <c r="B386" s="154" t="s">
        <v>1145</v>
      </c>
      <c r="C386" s="154" t="s">
        <v>1146</v>
      </c>
      <c r="D386" s="154" t="s">
        <v>618</v>
      </c>
      <c r="E386" s="154" t="s">
        <v>619</v>
      </c>
      <c r="F386" s="154" t="s">
        <v>772</v>
      </c>
      <c r="G386" s="154" t="s">
        <v>1046</v>
      </c>
      <c r="H386" s="154" t="s">
        <v>645</v>
      </c>
      <c r="I386" s="154" t="s">
        <v>17</v>
      </c>
      <c r="J386" s="154" t="s">
        <v>773</v>
      </c>
      <c r="K386" s="154" t="s">
        <v>117</v>
      </c>
      <c r="L386" s="154" t="s">
        <v>681</v>
      </c>
      <c r="M386" s="154" t="s">
        <v>663</v>
      </c>
      <c r="N386" s="154" t="s">
        <v>684</v>
      </c>
      <c r="O386" s="154" t="s">
        <v>603</v>
      </c>
      <c r="P386" s="156">
        <v>5000</v>
      </c>
      <c r="Q386" s="156">
        <v>5000</v>
      </c>
      <c r="R386" s="156">
        <v>0</v>
      </c>
      <c r="S386" s="154">
        <v>91384</v>
      </c>
      <c r="T386" s="154" t="s">
        <v>774</v>
      </c>
      <c r="U386" s="154">
        <v>3</v>
      </c>
      <c r="V386" s="154">
        <v>501</v>
      </c>
      <c r="W386" s="154">
        <v>5</v>
      </c>
      <c r="X386" s="154">
        <v>0</v>
      </c>
      <c r="Y386" s="154">
        <v>3</v>
      </c>
      <c r="Z386" s="154">
        <v>0</v>
      </c>
      <c r="AA386" s="154" t="s">
        <v>1147</v>
      </c>
      <c r="AD386" s="154">
        <v>0</v>
      </c>
      <c r="AE386" s="154">
        <v>1</v>
      </c>
    </row>
    <row r="387" spans="1:31" s="154" customFormat="1" ht="12" hidden="1">
      <c r="A387" s="154">
        <v>2017</v>
      </c>
      <c r="B387" s="154" t="s">
        <v>1145</v>
      </c>
      <c r="C387" s="154" t="s">
        <v>1146</v>
      </c>
      <c r="D387" s="154" t="s">
        <v>618</v>
      </c>
      <c r="E387" s="154" t="s">
        <v>619</v>
      </c>
      <c r="F387" s="154" t="s">
        <v>772</v>
      </c>
      <c r="G387" s="154" t="s">
        <v>1046</v>
      </c>
      <c r="H387" s="154" t="s">
        <v>645</v>
      </c>
      <c r="I387" s="154" t="s">
        <v>17</v>
      </c>
      <c r="J387" s="154" t="s">
        <v>773</v>
      </c>
      <c r="K387" s="154" t="s">
        <v>117</v>
      </c>
      <c r="L387" s="154" t="s">
        <v>681</v>
      </c>
      <c r="M387" s="154" t="s">
        <v>663</v>
      </c>
      <c r="N387" s="154" t="s">
        <v>684</v>
      </c>
      <c r="O387" s="154" t="s">
        <v>603</v>
      </c>
      <c r="P387" s="156">
        <v>1500</v>
      </c>
      <c r="Q387" s="156">
        <v>1500</v>
      </c>
      <c r="R387" s="156">
        <v>0</v>
      </c>
      <c r="S387" s="154">
        <v>91385</v>
      </c>
      <c r="T387" s="154" t="s">
        <v>774</v>
      </c>
      <c r="U387" s="154">
        <v>3</v>
      </c>
      <c r="V387" s="154">
        <v>501</v>
      </c>
      <c r="W387" s="154">
        <v>5</v>
      </c>
      <c r="X387" s="154">
        <v>0</v>
      </c>
      <c r="Y387" s="154">
        <v>3</v>
      </c>
      <c r="Z387" s="154">
        <v>0</v>
      </c>
      <c r="AA387" s="154" t="s">
        <v>1147</v>
      </c>
      <c r="AD387" s="154">
        <v>0</v>
      </c>
      <c r="AE387" s="154">
        <v>1</v>
      </c>
    </row>
    <row r="388" spans="1:31" s="154" customFormat="1" ht="12" hidden="1">
      <c r="A388" s="154">
        <v>2017</v>
      </c>
      <c r="B388" s="154" t="s">
        <v>1145</v>
      </c>
      <c r="C388" s="154" t="s">
        <v>1146</v>
      </c>
      <c r="D388" s="154" t="s">
        <v>618</v>
      </c>
      <c r="E388" s="154" t="s">
        <v>619</v>
      </c>
      <c r="F388" s="154" t="s">
        <v>772</v>
      </c>
      <c r="G388" s="154" t="s">
        <v>1046</v>
      </c>
      <c r="H388" s="154" t="s">
        <v>645</v>
      </c>
      <c r="I388" s="154" t="s">
        <v>17</v>
      </c>
      <c r="J388" s="154" t="s">
        <v>773</v>
      </c>
      <c r="K388" s="154" t="s">
        <v>117</v>
      </c>
      <c r="L388" s="154" t="s">
        <v>681</v>
      </c>
      <c r="M388" s="154" t="s">
        <v>663</v>
      </c>
      <c r="N388" s="154" t="s">
        <v>684</v>
      </c>
      <c r="O388" s="154" t="s">
        <v>603</v>
      </c>
      <c r="P388" s="156">
        <v>5000</v>
      </c>
      <c r="Q388" s="156">
        <v>5000</v>
      </c>
      <c r="R388" s="156">
        <v>0</v>
      </c>
      <c r="S388" s="154">
        <v>91386</v>
      </c>
      <c r="T388" s="154" t="s">
        <v>774</v>
      </c>
      <c r="U388" s="154">
        <v>3</v>
      </c>
      <c r="V388" s="154">
        <v>501</v>
      </c>
      <c r="W388" s="154">
        <v>5</v>
      </c>
      <c r="X388" s="154">
        <v>0</v>
      </c>
      <c r="Y388" s="154">
        <v>3</v>
      </c>
      <c r="Z388" s="154">
        <v>0</v>
      </c>
      <c r="AA388" s="154" t="s">
        <v>1147</v>
      </c>
      <c r="AD388" s="154">
        <v>0</v>
      </c>
      <c r="AE388" s="154">
        <v>1</v>
      </c>
    </row>
    <row r="389" spans="1:31" s="154" customFormat="1" ht="12">
      <c r="A389" s="154">
        <v>2017</v>
      </c>
      <c r="B389" s="154" t="s">
        <v>1145</v>
      </c>
      <c r="C389" s="154" t="s">
        <v>1146</v>
      </c>
      <c r="D389" s="154" t="s">
        <v>618</v>
      </c>
      <c r="E389" s="154" t="s">
        <v>619</v>
      </c>
      <c r="F389" s="154" t="s">
        <v>772</v>
      </c>
      <c r="G389" s="154" t="s">
        <v>1046</v>
      </c>
      <c r="H389" s="154" t="s">
        <v>645</v>
      </c>
      <c r="I389" s="154" t="s">
        <v>17</v>
      </c>
      <c r="J389" s="154" t="s">
        <v>773</v>
      </c>
      <c r="K389" s="154" t="s">
        <v>117</v>
      </c>
      <c r="L389" s="154" t="s">
        <v>681</v>
      </c>
      <c r="M389" s="154" t="s">
        <v>663</v>
      </c>
      <c r="N389" s="154" t="s">
        <v>684</v>
      </c>
      <c r="O389" s="154" t="s">
        <v>603</v>
      </c>
      <c r="P389" s="156">
        <v>0</v>
      </c>
      <c r="Q389" s="156">
        <v>20821</v>
      </c>
      <c r="R389" s="156">
        <v>20821</v>
      </c>
      <c r="S389" s="154">
        <v>91387</v>
      </c>
      <c r="T389" s="154" t="s">
        <v>774</v>
      </c>
      <c r="U389" s="154">
        <v>3</v>
      </c>
      <c r="V389" s="154">
        <v>501</v>
      </c>
      <c r="W389" s="154">
        <v>5</v>
      </c>
      <c r="X389" s="154">
        <v>0</v>
      </c>
      <c r="Y389" s="154">
        <v>3</v>
      </c>
      <c r="Z389" s="154">
        <v>0</v>
      </c>
      <c r="AA389" s="154" t="s">
        <v>1147</v>
      </c>
      <c r="AD389" s="154">
        <v>0</v>
      </c>
      <c r="AE389" s="154">
        <v>1</v>
      </c>
    </row>
    <row r="390" spans="1:31" s="154" customFormat="1" ht="12">
      <c r="A390" s="154">
        <v>2017</v>
      </c>
      <c r="B390" s="154" t="s">
        <v>1145</v>
      </c>
      <c r="C390" s="154" t="s">
        <v>1146</v>
      </c>
      <c r="D390" s="154" t="s">
        <v>618</v>
      </c>
      <c r="E390" s="154" t="s">
        <v>619</v>
      </c>
      <c r="F390" s="154" t="s">
        <v>772</v>
      </c>
      <c r="G390" s="154" t="s">
        <v>1046</v>
      </c>
      <c r="H390" s="154" t="s">
        <v>645</v>
      </c>
      <c r="I390" s="154" t="s">
        <v>17</v>
      </c>
      <c r="J390" s="154" t="s">
        <v>773</v>
      </c>
      <c r="K390" s="154" t="s">
        <v>117</v>
      </c>
      <c r="L390" s="154" t="s">
        <v>681</v>
      </c>
      <c r="M390" s="154" t="s">
        <v>663</v>
      </c>
      <c r="N390" s="154" t="s">
        <v>684</v>
      </c>
      <c r="O390" s="154" t="s">
        <v>603</v>
      </c>
      <c r="P390" s="156">
        <v>0</v>
      </c>
      <c r="Q390" s="156">
        <v>60710</v>
      </c>
      <c r="R390" s="156">
        <v>60710</v>
      </c>
      <c r="S390" s="154">
        <v>91388</v>
      </c>
      <c r="T390" s="154" t="s">
        <v>774</v>
      </c>
      <c r="U390" s="154">
        <v>3</v>
      </c>
      <c r="V390" s="154">
        <v>501</v>
      </c>
      <c r="W390" s="154">
        <v>5</v>
      </c>
      <c r="X390" s="154">
        <v>0</v>
      </c>
      <c r="Y390" s="154">
        <v>3</v>
      </c>
      <c r="Z390" s="154">
        <v>0</v>
      </c>
      <c r="AA390" s="154" t="s">
        <v>1147</v>
      </c>
      <c r="AD390" s="154">
        <v>0</v>
      </c>
      <c r="AE390" s="154">
        <v>1</v>
      </c>
    </row>
    <row r="391" spans="1:31" s="154" customFormat="1" ht="12">
      <c r="A391" s="154">
        <v>2017</v>
      </c>
      <c r="B391" s="154" t="s">
        <v>1145</v>
      </c>
      <c r="C391" s="154" t="s">
        <v>1146</v>
      </c>
      <c r="D391" s="154" t="s">
        <v>618</v>
      </c>
      <c r="E391" s="154" t="s">
        <v>619</v>
      </c>
      <c r="F391" s="154" t="s">
        <v>772</v>
      </c>
      <c r="G391" s="154" t="s">
        <v>1046</v>
      </c>
      <c r="H391" s="154" t="s">
        <v>645</v>
      </c>
      <c r="I391" s="154" t="s">
        <v>17</v>
      </c>
      <c r="J391" s="154" t="s">
        <v>773</v>
      </c>
      <c r="K391" s="154" t="s">
        <v>117</v>
      </c>
      <c r="L391" s="154" t="s">
        <v>681</v>
      </c>
      <c r="M391" s="154" t="s">
        <v>663</v>
      </c>
      <c r="N391" s="154" t="s">
        <v>684</v>
      </c>
      <c r="O391" s="154" t="s">
        <v>603</v>
      </c>
      <c r="P391" s="156">
        <v>70000</v>
      </c>
      <c r="Q391" s="156">
        <v>50494</v>
      </c>
      <c r="R391" s="156">
        <v>50494</v>
      </c>
      <c r="S391" s="154">
        <v>91389</v>
      </c>
      <c r="T391" s="154" t="s">
        <v>774</v>
      </c>
      <c r="U391" s="154">
        <v>3</v>
      </c>
      <c r="V391" s="154">
        <v>501</v>
      </c>
      <c r="W391" s="154">
        <v>5</v>
      </c>
      <c r="X391" s="154">
        <v>0</v>
      </c>
      <c r="Y391" s="154">
        <v>3</v>
      </c>
      <c r="Z391" s="154">
        <v>0</v>
      </c>
      <c r="AA391" s="154" t="s">
        <v>1147</v>
      </c>
      <c r="AD391" s="154">
        <v>0</v>
      </c>
      <c r="AE391" s="154">
        <v>1</v>
      </c>
    </row>
    <row r="392" spans="1:31" s="154" customFormat="1" ht="12" hidden="1">
      <c r="A392" s="154">
        <v>2017</v>
      </c>
      <c r="B392" s="154" t="s">
        <v>1145</v>
      </c>
      <c r="C392" s="154" t="s">
        <v>1146</v>
      </c>
      <c r="D392" s="154" t="s">
        <v>618</v>
      </c>
      <c r="E392" s="154" t="s">
        <v>619</v>
      </c>
      <c r="F392" s="154" t="s">
        <v>772</v>
      </c>
      <c r="G392" s="154" t="s">
        <v>1046</v>
      </c>
      <c r="H392" s="154" t="s">
        <v>645</v>
      </c>
      <c r="I392" s="154" t="s">
        <v>17</v>
      </c>
      <c r="J392" s="154" t="s">
        <v>773</v>
      </c>
      <c r="K392" s="154" t="s">
        <v>117</v>
      </c>
      <c r="L392" s="154" t="s">
        <v>681</v>
      </c>
      <c r="M392" s="154" t="s">
        <v>663</v>
      </c>
      <c r="N392" s="154" t="s">
        <v>684</v>
      </c>
      <c r="O392" s="154" t="s">
        <v>603</v>
      </c>
      <c r="P392" s="156">
        <v>70000</v>
      </c>
      <c r="Q392" s="156">
        <v>0</v>
      </c>
      <c r="R392" s="156">
        <v>0</v>
      </c>
      <c r="S392" s="154">
        <v>91390</v>
      </c>
      <c r="T392" s="154" t="s">
        <v>774</v>
      </c>
      <c r="U392" s="154">
        <v>3</v>
      </c>
      <c r="V392" s="154">
        <v>501</v>
      </c>
      <c r="W392" s="154">
        <v>5</v>
      </c>
      <c r="X392" s="154">
        <v>0</v>
      </c>
      <c r="Y392" s="154">
        <v>3</v>
      </c>
      <c r="Z392" s="154">
        <v>0</v>
      </c>
      <c r="AA392" s="154" t="s">
        <v>1147</v>
      </c>
      <c r="AD392" s="154">
        <v>0</v>
      </c>
      <c r="AE392" s="154">
        <v>1</v>
      </c>
    </row>
    <row r="393" spans="1:31" s="154" customFormat="1" ht="12" hidden="1">
      <c r="A393" s="154">
        <v>2017</v>
      </c>
      <c r="B393" s="154" t="s">
        <v>1145</v>
      </c>
      <c r="C393" s="154" t="s">
        <v>1146</v>
      </c>
      <c r="D393" s="154" t="s">
        <v>618</v>
      </c>
      <c r="E393" s="154" t="s">
        <v>619</v>
      </c>
      <c r="F393" s="154" t="s">
        <v>772</v>
      </c>
      <c r="G393" s="154" t="s">
        <v>1046</v>
      </c>
      <c r="H393" s="154" t="s">
        <v>645</v>
      </c>
      <c r="I393" s="154" t="s">
        <v>17</v>
      </c>
      <c r="J393" s="154" t="s">
        <v>773</v>
      </c>
      <c r="K393" s="154" t="s">
        <v>117</v>
      </c>
      <c r="L393" s="154" t="s">
        <v>681</v>
      </c>
      <c r="M393" s="154" t="s">
        <v>663</v>
      </c>
      <c r="N393" s="154" t="s">
        <v>684</v>
      </c>
      <c r="O393" s="154" t="s">
        <v>603</v>
      </c>
      <c r="P393" s="156">
        <v>0</v>
      </c>
      <c r="Q393" s="156">
        <v>7975</v>
      </c>
      <c r="R393" s="156">
        <v>0</v>
      </c>
      <c r="S393" s="154">
        <v>91391</v>
      </c>
      <c r="T393" s="154" t="s">
        <v>774</v>
      </c>
      <c r="U393" s="154">
        <v>3</v>
      </c>
      <c r="V393" s="154">
        <v>501</v>
      </c>
      <c r="W393" s="154">
        <v>5</v>
      </c>
      <c r="X393" s="154">
        <v>0</v>
      </c>
      <c r="Y393" s="154">
        <v>3</v>
      </c>
      <c r="Z393" s="154">
        <v>0</v>
      </c>
      <c r="AA393" s="154" t="s">
        <v>1147</v>
      </c>
      <c r="AD393" s="154">
        <v>0</v>
      </c>
      <c r="AE393" s="154">
        <v>1</v>
      </c>
    </row>
    <row r="394" spans="1:31" s="154" customFormat="1" ht="12" hidden="1">
      <c r="A394" s="154">
        <v>2017</v>
      </c>
      <c r="B394" s="154" t="s">
        <v>1145</v>
      </c>
      <c r="C394" s="154" t="s">
        <v>1146</v>
      </c>
      <c r="D394" s="154" t="s">
        <v>618</v>
      </c>
      <c r="E394" s="154" t="s">
        <v>619</v>
      </c>
      <c r="F394" s="154" t="s">
        <v>772</v>
      </c>
      <c r="G394" s="154" t="s">
        <v>1046</v>
      </c>
      <c r="H394" s="154" t="s">
        <v>645</v>
      </c>
      <c r="I394" s="154" t="s">
        <v>17</v>
      </c>
      <c r="J394" s="154" t="s">
        <v>773</v>
      </c>
      <c r="K394" s="154" t="s">
        <v>117</v>
      </c>
      <c r="L394" s="154" t="s">
        <v>681</v>
      </c>
      <c r="M394" s="154" t="s">
        <v>663</v>
      </c>
      <c r="N394" s="154" t="s">
        <v>684</v>
      </c>
      <c r="O394" s="154" t="s">
        <v>603</v>
      </c>
      <c r="P394" s="156">
        <v>20000</v>
      </c>
      <c r="Q394" s="156">
        <v>20000</v>
      </c>
      <c r="R394" s="156">
        <v>0</v>
      </c>
      <c r="S394" s="154">
        <v>91392</v>
      </c>
      <c r="T394" s="154" t="s">
        <v>774</v>
      </c>
      <c r="U394" s="154">
        <v>3</v>
      </c>
      <c r="V394" s="154">
        <v>501</v>
      </c>
      <c r="W394" s="154">
        <v>5</v>
      </c>
      <c r="X394" s="154">
        <v>0</v>
      </c>
      <c r="Y394" s="154">
        <v>3</v>
      </c>
      <c r="Z394" s="154">
        <v>0</v>
      </c>
      <c r="AA394" s="154" t="s">
        <v>1147</v>
      </c>
      <c r="AD394" s="154">
        <v>0</v>
      </c>
      <c r="AE394" s="154">
        <v>1</v>
      </c>
    </row>
    <row r="395" spans="1:31" s="154" customFormat="1" ht="12">
      <c r="A395" s="154">
        <v>2017</v>
      </c>
      <c r="B395" s="154" t="s">
        <v>1145</v>
      </c>
      <c r="C395" s="154" t="s">
        <v>1146</v>
      </c>
      <c r="D395" s="154" t="s">
        <v>618</v>
      </c>
      <c r="E395" s="154" t="s">
        <v>619</v>
      </c>
      <c r="F395" s="154" t="s">
        <v>772</v>
      </c>
      <c r="G395" s="154" t="s">
        <v>1046</v>
      </c>
      <c r="H395" s="154" t="s">
        <v>645</v>
      </c>
      <c r="I395" s="154" t="s">
        <v>17</v>
      </c>
      <c r="J395" s="154" t="s">
        <v>773</v>
      </c>
      <c r="K395" s="154" t="s">
        <v>117</v>
      </c>
      <c r="L395" s="154" t="s">
        <v>681</v>
      </c>
      <c r="M395" s="154" t="s">
        <v>663</v>
      </c>
      <c r="N395" s="154" t="s">
        <v>684</v>
      </c>
      <c r="O395" s="154" t="s">
        <v>603</v>
      </c>
      <c r="P395" s="156">
        <v>0</v>
      </c>
      <c r="Q395" s="156">
        <v>0</v>
      </c>
      <c r="R395" s="156">
        <v>20000</v>
      </c>
      <c r="S395" s="154">
        <v>91393</v>
      </c>
      <c r="T395" s="154" t="s">
        <v>774</v>
      </c>
      <c r="U395" s="154">
        <v>3</v>
      </c>
      <c r="V395" s="154">
        <v>501</v>
      </c>
      <c r="W395" s="154">
        <v>5</v>
      </c>
      <c r="X395" s="154">
        <v>0</v>
      </c>
      <c r="Y395" s="154">
        <v>3</v>
      </c>
      <c r="Z395" s="154">
        <v>0</v>
      </c>
      <c r="AA395" s="154" t="s">
        <v>1147</v>
      </c>
      <c r="AD395" s="154">
        <v>0</v>
      </c>
      <c r="AE395" s="154">
        <v>1</v>
      </c>
    </row>
    <row r="396" spans="1:31" s="154" customFormat="1" ht="12">
      <c r="A396" s="154">
        <v>2017</v>
      </c>
      <c r="B396" s="154" t="s">
        <v>1145</v>
      </c>
      <c r="C396" s="154" t="s">
        <v>1146</v>
      </c>
      <c r="D396" s="154" t="s">
        <v>618</v>
      </c>
      <c r="E396" s="154" t="s">
        <v>619</v>
      </c>
      <c r="F396" s="154" t="s">
        <v>772</v>
      </c>
      <c r="G396" s="154" t="s">
        <v>1046</v>
      </c>
      <c r="H396" s="154" t="s">
        <v>645</v>
      </c>
      <c r="I396" s="154" t="s">
        <v>17</v>
      </c>
      <c r="J396" s="154" t="s">
        <v>773</v>
      </c>
      <c r="K396" s="154" t="s">
        <v>117</v>
      </c>
      <c r="L396" s="154" t="s">
        <v>681</v>
      </c>
      <c r="M396" s="154" t="s">
        <v>663</v>
      </c>
      <c r="N396" s="154" t="s">
        <v>684</v>
      </c>
      <c r="O396" s="154" t="s">
        <v>603</v>
      </c>
      <c r="P396" s="156">
        <v>0</v>
      </c>
      <c r="Q396" s="156">
        <v>748</v>
      </c>
      <c r="R396" s="156">
        <v>748</v>
      </c>
      <c r="S396" s="154">
        <v>91394</v>
      </c>
      <c r="T396" s="154" t="s">
        <v>774</v>
      </c>
      <c r="U396" s="154">
        <v>3</v>
      </c>
      <c r="V396" s="154">
        <v>501</v>
      </c>
      <c r="W396" s="154">
        <v>5</v>
      </c>
      <c r="X396" s="154">
        <v>0</v>
      </c>
      <c r="Y396" s="154">
        <v>3</v>
      </c>
      <c r="Z396" s="154">
        <v>0</v>
      </c>
      <c r="AA396" s="154" t="s">
        <v>1147</v>
      </c>
      <c r="AD396" s="154">
        <v>0</v>
      </c>
      <c r="AE396" s="154">
        <v>1</v>
      </c>
    </row>
    <row r="397" spans="1:31" s="154" customFormat="1" ht="12" hidden="1">
      <c r="A397" s="154">
        <v>2017</v>
      </c>
      <c r="B397" s="154" t="s">
        <v>1145</v>
      </c>
      <c r="C397" s="154" t="s">
        <v>1146</v>
      </c>
      <c r="D397" s="154" t="s">
        <v>618</v>
      </c>
      <c r="E397" s="154" t="s">
        <v>619</v>
      </c>
      <c r="F397" s="154" t="s">
        <v>772</v>
      </c>
      <c r="G397" s="154" t="s">
        <v>1046</v>
      </c>
      <c r="H397" s="154" t="s">
        <v>645</v>
      </c>
      <c r="I397" s="154" t="s">
        <v>17</v>
      </c>
      <c r="J397" s="154" t="s">
        <v>773</v>
      </c>
      <c r="K397" s="154" t="s">
        <v>117</v>
      </c>
      <c r="L397" s="154" t="s">
        <v>681</v>
      </c>
      <c r="M397" s="154" t="s">
        <v>663</v>
      </c>
      <c r="N397" s="154" t="s">
        <v>684</v>
      </c>
      <c r="O397" s="154" t="s">
        <v>603</v>
      </c>
      <c r="P397" s="156">
        <v>23000</v>
      </c>
      <c r="Q397" s="156">
        <v>0</v>
      </c>
      <c r="R397" s="156">
        <v>0</v>
      </c>
      <c r="S397" s="154">
        <v>91395</v>
      </c>
      <c r="T397" s="154" t="s">
        <v>774</v>
      </c>
      <c r="U397" s="154">
        <v>3</v>
      </c>
      <c r="V397" s="154">
        <v>501</v>
      </c>
      <c r="W397" s="154">
        <v>5</v>
      </c>
      <c r="X397" s="154">
        <v>0</v>
      </c>
      <c r="Y397" s="154">
        <v>3</v>
      </c>
      <c r="Z397" s="154">
        <v>0</v>
      </c>
      <c r="AA397" s="154" t="s">
        <v>1147</v>
      </c>
      <c r="AD397" s="154">
        <v>0</v>
      </c>
      <c r="AE397" s="154">
        <v>1</v>
      </c>
    </row>
    <row r="398" spans="1:31" s="154" customFormat="1" ht="12" hidden="1">
      <c r="A398" s="154">
        <v>2017</v>
      </c>
      <c r="B398" s="154" t="s">
        <v>1145</v>
      </c>
      <c r="C398" s="154" t="s">
        <v>1146</v>
      </c>
      <c r="D398" s="154" t="s">
        <v>618</v>
      </c>
      <c r="E398" s="154" t="s">
        <v>619</v>
      </c>
      <c r="F398" s="154" t="s">
        <v>772</v>
      </c>
      <c r="G398" s="154" t="s">
        <v>1046</v>
      </c>
      <c r="H398" s="154" t="s">
        <v>645</v>
      </c>
      <c r="I398" s="154" t="s">
        <v>17</v>
      </c>
      <c r="J398" s="154" t="s">
        <v>773</v>
      </c>
      <c r="K398" s="154" t="s">
        <v>117</v>
      </c>
      <c r="L398" s="154" t="s">
        <v>681</v>
      </c>
      <c r="M398" s="154" t="s">
        <v>663</v>
      </c>
      <c r="N398" s="154" t="s">
        <v>684</v>
      </c>
      <c r="O398" s="154" t="s">
        <v>603</v>
      </c>
      <c r="P398" s="156">
        <v>0</v>
      </c>
      <c r="Q398" s="156">
        <v>22252</v>
      </c>
      <c r="R398" s="156">
        <v>0</v>
      </c>
      <c r="S398" s="154">
        <v>91396</v>
      </c>
      <c r="T398" s="154" t="s">
        <v>774</v>
      </c>
      <c r="U398" s="154">
        <v>3</v>
      </c>
      <c r="V398" s="154">
        <v>501</v>
      </c>
      <c r="W398" s="154">
        <v>5</v>
      </c>
      <c r="X398" s="154">
        <v>0</v>
      </c>
      <c r="Y398" s="154">
        <v>3</v>
      </c>
      <c r="Z398" s="154">
        <v>0</v>
      </c>
      <c r="AA398" s="154" t="s">
        <v>1147</v>
      </c>
      <c r="AD398" s="154">
        <v>0</v>
      </c>
      <c r="AE398" s="154">
        <v>1</v>
      </c>
    </row>
    <row r="399" spans="1:31" s="154" customFormat="1" ht="12">
      <c r="A399" s="154">
        <v>2017</v>
      </c>
      <c r="B399" s="154" t="s">
        <v>1145</v>
      </c>
      <c r="C399" s="154" t="s">
        <v>1146</v>
      </c>
      <c r="D399" s="154" t="s">
        <v>618</v>
      </c>
      <c r="E399" s="154" t="s">
        <v>619</v>
      </c>
      <c r="F399" s="154" t="s">
        <v>772</v>
      </c>
      <c r="G399" s="154" t="s">
        <v>1046</v>
      </c>
      <c r="H399" s="154" t="s">
        <v>645</v>
      </c>
      <c r="I399" s="154" t="s">
        <v>17</v>
      </c>
      <c r="J399" s="154" t="s">
        <v>773</v>
      </c>
      <c r="K399" s="154" t="s">
        <v>117</v>
      </c>
      <c r="L399" s="154" t="s">
        <v>681</v>
      </c>
      <c r="M399" s="154" t="s">
        <v>663</v>
      </c>
      <c r="N399" s="154" t="s">
        <v>684</v>
      </c>
      <c r="O399" s="154" t="s">
        <v>603</v>
      </c>
      <c r="P399" s="156">
        <v>0</v>
      </c>
      <c r="Q399" s="156">
        <v>22585</v>
      </c>
      <c r="R399" s="156">
        <v>22585</v>
      </c>
      <c r="S399" s="154">
        <v>91397</v>
      </c>
      <c r="T399" s="154" t="s">
        <v>774</v>
      </c>
      <c r="U399" s="154">
        <v>3</v>
      </c>
      <c r="V399" s="154">
        <v>501</v>
      </c>
      <c r="W399" s="154">
        <v>5</v>
      </c>
      <c r="X399" s="154">
        <v>0</v>
      </c>
      <c r="Y399" s="154">
        <v>3</v>
      </c>
      <c r="Z399" s="154">
        <v>0</v>
      </c>
      <c r="AA399" s="154" t="s">
        <v>1147</v>
      </c>
      <c r="AD399" s="154">
        <v>0</v>
      </c>
      <c r="AE399" s="154">
        <v>1</v>
      </c>
    </row>
    <row r="400" spans="1:31" s="154" customFormat="1" ht="12" hidden="1">
      <c r="A400" s="154">
        <v>2017</v>
      </c>
      <c r="B400" s="154" t="s">
        <v>1145</v>
      </c>
      <c r="C400" s="154" t="s">
        <v>1146</v>
      </c>
      <c r="D400" s="154" t="s">
        <v>618</v>
      </c>
      <c r="E400" s="154" t="s">
        <v>619</v>
      </c>
      <c r="F400" s="154" t="s">
        <v>772</v>
      </c>
      <c r="G400" s="154" t="s">
        <v>1046</v>
      </c>
      <c r="H400" s="154" t="s">
        <v>645</v>
      </c>
      <c r="I400" s="154" t="s">
        <v>17</v>
      </c>
      <c r="J400" s="154" t="s">
        <v>773</v>
      </c>
      <c r="K400" s="154" t="s">
        <v>117</v>
      </c>
      <c r="L400" s="154" t="s">
        <v>681</v>
      </c>
      <c r="M400" s="154" t="s">
        <v>663</v>
      </c>
      <c r="N400" s="154" t="s">
        <v>684</v>
      </c>
      <c r="O400" s="154" t="s">
        <v>603</v>
      </c>
      <c r="P400" s="156">
        <v>25000</v>
      </c>
      <c r="Q400" s="156">
        <v>0</v>
      </c>
      <c r="R400" s="156">
        <v>0</v>
      </c>
      <c r="S400" s="154">
        <v>91398</v>
      </c>
      <c r="T400" s="154" t="s">
        <v>774</v>
      </c>
      <c r="U400" s="154">
        <v>3</v>
      </c>
      <c r="V400" s="154">
        <v>501</v>
      </c>
      <c r="W400" s="154">
        <v>5</v>
      </c>
      <c r="X400" s="154">
        <v>0</v>
      </c>
      <c r="Y400" s="154">
        <v>3</v>
      </c>
      <c r="Z400" s="154">
        <v>0</v>
      </c>
      <c r="AA400" s="154" t="s">
        <v>1147</v>
      </c>
      <c r="AD400" s="154">
        <v>0</v>
      </c>
      <c r="AE400" s="154">
        <v>1</v>
      </c>
    </row>
    <row r="401" spans="1:31" s="154" customFormat="1" ht="12" hidden="1">
      <c r="A401" s="154">
        <v>2017</v>
      </c>
      <c r="B401" s="154" t="s">
        <v>1145</v>
      </c>
      <c r="C401" s="154" t="s">
        <v>1146</v>
      </c>
      <c r="D401" s="154" t="s">
        <v>618</v>
      </c>
      <c r="E401" s="154" t="s">
        <v>619</v>
      </c>
      <c r="F401" s="154" t="s">
        <v>772</v>
      </c>
      <c r="G401" s="154" t="s">
        <v>1046</v>
      </c>
      <c r="H401" s="154" t="s">
        <v>645</v>
      </c>
      <c r="I401" s="154" t="s">
        <v>17</v>
      </c>
      <c r="J401" s="154" t="s">
        <v>773</v>
      </c>
      <c r="K401" s="154" t="s">
        <v>117</v>
      </c>
      <c r="L401" s="154" t="s">
        <v>681</v>
      </c>
      <c r="M401" s="154" t="s">
        <v>663</v>
      </c>
      <c r="N401" s="154" t="s">
        <v>684</v>
      </c>
      <c r="O401" s="154" t="s">
        <v>603</v>
      </c>
      <c r="P401" s="156">
        <v>0</v>
      </c>
      <c r="Q401" s="156">
        <v>2415</v>
      </c>
      <c r="R401" s="156">
        <v>0</v>
      </c>
      <c r="S401" s="154">
        <v>91399</v>
      </c>
      <c r="T401" s="154" t="s">
        <v>774</v>
      </c>
      <c r="U401" s="154">
        <v>3</v>
      </c>
      <c r="V401" s="154">
        <v>501</v>
      </c>
      <c r="W401" s="154">
        <v>5</v>
      </c>
      <c r="X401" s="154">
        <v>0</v>
      </c>
      <c r="Y401" s="154">
        <v>3</v>
      </c>
      <c r="Z401" s="154">
        <v>0</v>
      </c>
      <c r="AA401" s="154" t="s">
        <v>1147</v>
      </c>
      <c r="AD401" s="154">
        <v>0</v>
      </c>
      <c r="AE401" s="154">
        <v>1</v>
      </c>
    </row>
    <row r="402" spans="1:31" s="154" customFormat="1" ht="12" hidden="1">
      <c r="A402" s="154">
        <v>2017</v>
      </c>
      <c r="B402" s="154" t="s">
        <v>1145</v>
      </c>
      <c r="C402" s="154" t="s">
        <v>1146</v>
      </c>
      <c r="D402" s="154" t="s">
        <v>618</v>
      </c>
      <c r="E402" s="154" t="s">
        <v>619</v>
      </c>
      <c r="F402" s="154" t="s">
        <v>772</v>
      </c>
      <c r="G402" s="154" t="s">
        <v>1046</v>
      </c>
      <c r="H402" s="154" t="s">
        <v>645</v>
      </c>
      <c r="I402" s="154" t="s">
        <v>17</v>
      </c>
      <c r="J402" s="154" t="s">
        <v>773</v>
      </c>
      <c r="K402" s="154" t="s">
        <v>117</v>
      </c>
      <c r="L402" s="154" t="s">
        <v>681</v>
      </c>
      <c r="M402" s="154" t="s">
        <v>663</v>
      </c>
      <c r="N402" s="154" t="s">
        <v>684</v>
      </c>
      <c r="O402" s="154" t="s">
        <v>603</v>
      </c>
      <c r="P402" s="156">
        <v>7500</v>
      </c>
      <c r="Q402" s="156">
        <v>7500</v>
      </c>
      <c r="R402" s="156">
        <v>0</v>
      </c>
      <c r="S402" s="154">
        <v>91400</v>
      </c>
      <c r="T402" s="154" t="s">
        <v>774</v>
      </c>
      <c r="U402" s="154">
        <v>3</v>
      </c>
      <c r="V402" s="154">
        <v>501</v>
      </c>
      <c r="W402" s="154">
        <v>5</v>
      </c>
      <c r="X402" s="154">
        <v>0</v>
      </c>
      <c r="Y402" s="154">
        <v>3</v>
      </c>
      <c r="Z402" s="154">
        <v>0</v>
      </c>
      <c r="AA402" s="154" t="s">
        <v>1147</v>
      </c>
      <c r="AD402" s="154">
        <v>0</v>
      </c>
      <c r="AE402" s="154">
        <v>1</v>
      </c>
    </row>
    <row r="403" spans="1:31" s="154" customFormat="1" ht="12" hidden="1">
      <c r="A403" s="154">
        <v>2017</v>
      </c>
      <c r="B403" s="154" t="s">
        <v>1145</v>
      </c>
      <c r="C403" s="154" t="s">
        <v>1146</v>
      </c>
      <c r="D403" s="154" t="s">
        <v>618</v>
      </c>
      <c r="E403" s="154" t="s">
        <v>619</v>
      </c>
      <c r="F403" s="154" t="s">
        <v>772</v>
      </c>
      <c r="G403" s="154" t="s">
        <v>1046</v>
      </c>
      <c r="H403" s="154" t="s">
        <v>645</v>
      </c>
      <c r="I403" s="154" t="s">
        <v>17</v>
      </c>
      <c r="J403" s="154" t="s">
        <v>773</v>
      </c>
      <c r="K403" s="154" t="s">
        <v>117</v>
      </c>
      <c r="L403" s="154" t="s">
        <v>681</v>
      </c>
      <c r="M403" s="154" t="s">
        <v>663</v>
      </c>
      <c r="N403" s="154" t="s">
        <v>684</v>
      </c>
      <c r="O403" s="154" t="s">
        <v>603</v>
      </c>
      <c r="P403" s="156">
        <v>11000</v>
      </c>
      <c r="Q403" s="156">
        <v>11000</v>
      </c>
      <c r="R403" s="156">
        <v>0</v>
      </c>
      <c r="S403" s="154">
        <v>91401</v>
      </c>
      <c r="T403" s="154" t="s">
        <v>774</v>
      </c>
      <c r="U403" s="154">
        <v>3</v>
      </c>
      <c r="V403" s="154">
        <v>501</v>
      </c>
      <c r="W403" s="154">
        <v>5</v>
      </c>
      <c r="X403" s="154">
        <v>0</v>
      </c>
      <c r="Y403" s="154">
        <v>3</v>
      </c>
      <c r="Z403" s="154">
        <v>0</v>
      </c>
      <c r="AA403" s="154" t="s">
        <v>1147</v>
      </c>
      <c r="AD403" s="154">
        <v>0</v>
      </c>
      <c r="AE403" s="154">
        <v>1</v>
      </c>
    </row>
    <row r="404" spans="1:31" s="154" customFormat="1" ht="12">
      <c r="A404" s="154">
        <v>2017</v>
      </c>
      <c r="B404" s="154" t="s">
        <v>1145</v>
      </c>
      <c r="C404" s="154" t="s">
        <v>1146</v>
      </c>
      <c r="D404" s="154" t="s">
        <v>618</v>
      </c>
      <c r="E404" s="154" t="s">
        <v>619</v>
      </c>
      <c r="F404" s="154" t="s">
        <v>772</v>
      </c>
      <c r="G404" s="154" t="s">
        <v>1046</v>
      </c>
      <c r="H404" s="154" t="s">
        <v>645</v>
      </c>
      <c r="I404" s="154" t="s">
        <v>17</v>
      </c>
      <c r="J404" s="154" t="s">
        <v>773</v>
      </c>
      <c r="K404" s="154" t="s">
        <v>117</v>
      </c>
      <c r="L404" s="154" t="s">
        <v>681</v>
      </c>
      <c r="M404" s="154" t="s">
        <v>663</v>
      </c>
      <c r="N404" s="154" t="s">
        <v>684</v>
      </c>
      <c r="O404" s="154" t="s">
        <v>603</v>
      </c>
      <c r="P404" s="156">
        <v>0</v>
      </c>
      <c r="Q404" s="156">
        <v>0</v>
      </c>
      <c r="R404" s="156">
        <v>11000</v>
      </c>
      <c r="S404" s="154">
        <v>91402</v>
      </c>
      <c r="T404" s="154" t="s">
        <v>774</v>
      </c>
      <c r="U404" s="154">
        <v>3</v>
      </c>
      <c r="V404" s="154">
        <v>501</v>
      </c>
      <c r="W404" s="154">
        <v>5</v>
      </c>
      <c r="X404" s="154">
        <v>0</v>
      </c>
      <c r="Y404" s="154">
        <v>3</v>
      </c>
      <c r="Z404" s="154">
        <v>0</v>
      </c>
      <c r="AA404" s="154" t="s">
        <v>1147</v>
      </c>
      <c r="AD404" s="154">
        <v>0</v>
      </c>
      <c r="AE404" s="154">
        <v>1</v>
      </c>
    </row>
    <row r="405" spans="1:31" s="154" customFormat="1" ht="12" hidden="1">
      <c r="A405" s="154">
        <v>2017</v>
      </c>
      <c r="B405" s="154" t="s">
        <v>1145</v>
      </c>
      <c r="C405" s="154" t="s">
        <v>1146</v>
      </c>
      <c r="D405" s="154" t="s">
        <v>618</v>
      </c>
      <c r="E405" s="154" t="s">
        <v>619</v>
      </c>
      <c r="F405" s="154" t="s">
        <v>772</v>
      </c>
      <c r="G405" s="154" t="s">
        <v>1046</v>
      </c>
      <c r="H405" s="154" t="s">
        <v>645</v>
      </c>
      <c r="I405" s="154" t="s">
        <v>17</v>
      </c>
      <c r="J405" s="154" t="s">
        <v>773</v>
      </c>
      <c r="K405" s="154" t="s">
        <v>117</v>
      </c>
      <c r="L405" s="154" t="s">
        <v>681</v>
      </c>
      <c r="M405" s="154" t="s">
        <v>663</v>
      </c>
      <c r="N405" s="154" t="s">
        <v>684</v>
      </c>
      <c r="O405" s="154" t="s">
        <v>603</v>
      </c>
      <c r="P405" s="156">
        <v>2500</v>
      </c>
      <c r="Q405" s="156">
        <v>2500</v>
      </c>
      <c r="R405" s="156">
        <v>0</v>
      </c>
      <c r="S405" s="154">
        <v>91403</v>
      </c>
      <c r="T405" s="154" t="s">
        <v>774</v>
      </c>
      <c r="U405" s="154">
        <v>3</v>
      </c>
      <c r="V405" s="154">
        <v>501</v>
      </c>
      <c r="W405" s="154">
        <v>5</v>
      </c>
      <c r="X405" s="154">
        <v>0</v>
      </c>
      <c r="Y405" s="154">
        <v>3</v>
      </c>
      <c r="Z405" s="154">
        <v>0</v>
      </c>
      <c r="AA405" s="154" t="s">
        <v>1147</v>
      </c>
      <c r="AD405" s="154">
        <v>0</v>
      </c>
      <c r="AE405" s="154">
        <v>1</v>
      </c>
    </row>
    <row r="406" spans="1:31" s="154" customFormat="1" ht="12" hidden="1">
      <c r="A406" s="154">
        <v>2017</v>
      </c>
      <c r="B406" s="154" t="s">
        <v>1145</v>
      </c>
      <c r="C406" s="154" t="s">
        <v>1146</v>
      </c>
      <c r="D406" s="154" t="s">
        <v>618</v>
      </c>
      <c r="E406" s="154" t="s">
        <v>619</v>
      </c>
      <c r="F406" s="154" t="s">
        <v>772</v>
      </c>
      <c r="G406" s="154" t="s">
        <v>1046</v>
      </c>
      <c r="H406" s="154" t="s">
        <v>645</v>
      </c>
      <c r="I406" s="154" t="s">
        <v>17</v>
      </c>
      <c r="J406" s="154" t="s">
        <v>773</v>
      </c>
      <c r="K406" s="154" t="s">
        <v>117</v>
      </c>
      <c r="L406" s="154" t="s">
        <v>681</v>
      </c>
      <c r="M406" s="154" t="s">
        <v>663</v>
      </c>
      <c r="N406" s="154" t="s">
        <v>684</v>
      </c>
      <c r="O406" s="154" t="s">
        <v>603</v>
      </c>
      <c r="P406" s="156">
        <v>500</v>
      </c>
      <c r="Q406" s="156">
        <v>500</v>
      </c>
      <c r="R406" s="156">
        <v>0</v>
      </c>
      <c r="S406" s="154">
        <v>91404</v>
      </c>
      <c r="T406" s="154" t="s">
        <v>774</v>
      </c>
      <c r="U406" s="154">
        <v>3</v>
      </c>
      <c r="V406" s="154">
        <v>501</v>
      </c>
      <c r="W406" s="154">
        <v>5</v>
      </c>
      <c r="X406" s="154">
        <v>0</v>
      </c>
      <c r="Y406" s="154">
        <v>3</v>
      </c>
      <c r="Z406" s="154">
        <v>0</v>
      </c>
      <c r="AA406" s="154" t="s">
        <v>1147</v>
      </c>
      <c r="AD406" s="154">
        <v>0</v>
      </c>
      <c r="AE406" s="154">
        <v>1</v>
      </c>
    </row>
    <row r="407" spans="1:31" s="154" customFormat="1" ht="12" hidden="1">
      <c r="A407" s="154">
        <v>2017</v>
      </c>
      <c r="B407" s="154" t="s">
        <v>1145</v>
      </c>
      <c r="C407" s="154" t="s">
        <v>1146</v>
      </c>
      <c r="D407" s="154" t="s">
        <v>618</v>
      </c>
      <c r="E407" s="154" t="s">
        <v>619</v>
      </c>
      <c r="F407" s="154" t="s">
        <v>772</v>
      </c>
      <c r="G407" s="154" t="s">
        <v>1046</v>
      </c>
      <c r="H407" s="154" t="s">
        <v>645</v>
      </c>
      <c r="I407" s="154" t="s">
        <v>17</v>
      </c>
      <c r="J407" s="154" t="s">
        <v>773</v>
      </c>
      <c r="K407" s="154" t="s">
        <v>117</v>
      </c>
      <c r="L407" s="154" t="s">
        <v>681</v>
      </c>
      <c r="M407" s="154" t="s">
        <v>663</v>
      </c>
      <c r="N407" s="154" t="s">
        <v>684</v>
      </c>
      <c r="O407" s="154" t="s">
        <v>603</v>
      </c>
      <c r="P407" s="156">
        <v>8000</v>
      </c>
      <c r="Q407" s="156">
        <v>8000</v>
      </c>
      <c r="R407" s="156">
        <v>0</v>
      </c>
      <c r="S407" s="154">
        <v>91405</v>
      </c>
      <c r="T407" s="154" t="s">
        <v>774</v>
      </c>
      <c r="U407" s="154">
        <v>3</v>
      </c>
      <c r="V407" s="154">
        <v>501</v>
      </c>
      <c r="W407" s="154">
        <v>5</v>
      </c>
      <c r="X407" s="154">
        <v>0</v>
      </c>
      <c r="Y407" s="154">
        <v>3</v>
      </c>
      <c r="Z407" s="154">
        <v>0</v>
      </c>
      <c r="AA407" s="154" t="s">
        <v>1147</v>
      </c>
      <c r="AD407" s="154">
        <v>0</v>
      </c>
      <c r="AE407" s="154">
        <v>1</v>
      </c>
    </row>
    <row r="408" spans="1:31" s="154" customFormat="1" ht="12" hidden="1">
      <c r="A408" s="154">
        <v>2017</v>
      </c>
      <c r="B408" s="154" t="s">
        <v>1145</v>
      </c>
      <c r="C408" s="154" t="s">
        <v>1146</v>
      </c>
      <c r="D408" s="154" t="s">
        <v>618</v>
      </c>
      <c r="E408" s="154" t="s">
        <v>619</v>
      </c>
      <c r="F408" s="154" t="s">
        <v>772</v>
      </c>
      <c r="G408" s="154" t="s">
        <v>1046</v>
      </c>
      <c r="H408" s="154" t="s">
        <v>645</v>
      </c>
      <c r="I408" s="154" t="s">
        <v>17</v>
      </c>
      <c r="J408" s="154" t="s">
        <v>773</v>
      </c>
      <c r="K408" s="154" t="s">
        <v>117</v>
      </c>
      <c r="L408" s="154" t="s">
        <v>681</v>
      </c>
      <c r="M408" s="154" t="s">
        <v>663</v>
      </c>
      <c r="N408" s="154" t="s">
        <v>684</v>
      </c>
      <c r="O408" s="154" t="s">
        <v>603</v>
      </c>
      <c r="P408" s="156">
        <v>10000</v>
      </c>
      <c r="Q408" s="156">
        <v>10000</v>
      </c>
      <c r="R408" s="156">
        <v>0</v>
      </c>
      <c r="S408" s="154">
        <v>91406</v>
      </c>
      <c r="T408" s="154" t="s">
        <v>774</v>
      </c>
      <c r="U408" s="154">
        <v>3</v>
      </c>
      <c r="V408" s="154">
        <v>501</v>
      </c>
      <c r="W408" s="154">
        <v>5</v>
      </c>
      <c r="X408" s="154">
        <v>0</v>
      </c>
      <c r="Y408" s="154">
        <v>3</v>
      </c>
      <c r="Z408" s="154">
        <v>0</v>
      </c>
      <c r="AA408" s="154" t="s">
        <v>1147</v>
      </c>
      <c r="AD408" s="154">
        <v>0</v>
      </c>
      <c r="AE408" s="154">
        <v>1</v>
      </c>
    </row>
    <row r="409" spans="1:31" s="154" customFormat="1" ht="12" hidden="1">
      <c r="A409" s="154">
        <v>2017</v>
      </c>
      <c r="B409" s="154" t="s">
        <v>1145</v>
      </c>
      <c r="C409" s="154" t="s">
        <v>1146</v>
      </c>
      <c r="D409" s="154" t="s">
        <v>618</v>
      </c>
      <c r="E409" s="154" t="s">
        <v>619</v>
      </c>
      <c r="F409" s="154" t="s">
        <v>772</v>
      </c>
      <c r="G409" s="154" t="s">
        <v>1046</v>
      </c>
      <c r="H409" s="154" t="s">
        <v>645</v>
      </c>
      <c r="I409" s="154" t="s">
        <v>17</v>
      </c>
      <c r="J409" s="154" t="s">
        <v>773</v>
      </c>
      <c r="K409" s="154" t="s">
        <v>117</v>
      </c>
      <c r="L409" s="154" t="s">
        <v>681</v>
      </c>
      <c r="M409" s="154" t="s">
        <v>663</v>
      </c>
      <c r="N409" s="154" t="s">
        <v>684</v>
      </c>
      <c r="O409" s="154" t="s">
        <v>603</v>
      </c>
      <c r="P409" s="156">
        <v>10000</v>
      </c>
      <c r="Q409" s="156">
        <v>10000</v>
      </c>
      <c r="R409" s="156">
        <v>0</v>
      </c>
      <c r="S409" s="154">
        <v>91407</v>
      </c>
      <c r="T409" s="154" t="s">
        <v>774</v>
      </c>
      <c r="U409" s="154">
        <v>3</v>
      </c>
      <c r="V409" s="154">
        <v>501</v>
      </c>
      <c r="W409" s="154">
        <v>5</v>
      </c>
      <c r="X409" s="154">
        <v>0</v>
      </c>
      <c r="Y409" s="154">
        <v>3</v>
      </c>
      <c r="Z409" s="154">
        <v>0</v>
      </c>
      <c r="AA409" s="154" t="s">
        <v>1147</v>
      </c>
      <c r="AD409" s="154">
        <v>0</v>
      </c>
      <c r="AE409" s="154">
        <v>1</v>
      </c>
    </row>
    <row r="410" spans="1:31" s="154" customFormat="1" ht="12" hidden="1">
      <c r="A410" s="154">
        <v>2017</v>
      </c>
      <c r="B410" s="154" t="s">
        <v>1145</v>
      </c>
      <c r="C410" s="154" t="s">
        <v>1146</v>
      </c>
      <c r="D410" s="154" t="s">
        <v>618</v>
      </c>
      <c r="E410" s="154" t="s">
        <v>619</v>
      </c>
      <c r="F410" s="154" t="s">
        <v>772</v>
      </c>
      <c r="G410" s="154" t="s">
        <v>1046</v>
      </c>
      <c r="H410" s="154" t="s">
        <v>645</v>
      </c>
      <c r="I410" s="154" t="s">
        <v>17</v>
      </c>
      <c r="J410" s="154" t="s">
        <v>773</v>
      </c>
      <c r="K410" s="154" t="s">
        <v>117</v>
      </c>
      <c r="L410" s="154" t="s">
        <v>681</v>
      </c>
      <c r="M410" s="154" t="s">
        <v>663</v>
      </c>
      <c r="N410" s="154" t="s">
        <v>684</v>
      </c>
      <c r="O410" s="154" t="s">
        <v>603</v>
      </c>
      <c r="P410" s="156">
        <v>10000</v>
      </c>
      <c r="Q410" s="156">
        <v>10000</v>
      </c>
      <c r="R410" s="156">
        <v>0</v>
      </c>
      <c r="S410" s="154">
        <v>91408</v>
      </c>
      <c r="T410" s="154" t="s">
        <v>774</v>
      </c>
      <c r="U410" s="154">
        <v>3</v>
      </c>
      <c r="V410" s="154">
        <v>501</v>
      </c>
      <c r="W410" s="154">
        <v>5</v>
      </c>
      <c r="X410" s="154">
        <v>0</v>
      </c>
      <c r="Y410" s="154">
        <v>3</v>
      </c>
      <c r="Z410" s="154">
        <v>0</v>
      </c>
      <c r="AA410" s="154" t="s">
        <v>1147</v>
      </c>
      <c r="AD410" s="154">
        <v>0</v>
      </c>
      <c r="AE410" s="154">
        <v>1</v>
      </c>
    </row>
    <row r="411" spans="1:31" s="154" customFormat="1" ht="12" hidden="1">
      <c r="A411" s="154">
        <v>2017</v>
      </c>
      <c r="B411" s="154" t="s">
        <v>1145</v>
      </c>
      <c r="C411" s="154" t="s">
        <v>1146</v>
      </c>
      <c r="D411" s="154" t="s">
        <v>618</v>
      </c>
      <c r="E411" s="154" t="s">
        <v>619</v>
      </c>
      <c r="F411" s="154" t="s">
        <v>772</v>
      </c>
      <c r="G411" s="154" t="s">
        <v>1046</v>
      </c>
      <c r="H411" s="154" t="s">
        <v>645</v>
      </c>
      <c r="I411" s="154" t="s">
        <v>17</v>
      </c>
      <c r="J411" s="154" t="s">
        <v>773</v>
      </c>
      <c r="K411" s="154" t="s">
        <v>117</v>
      </c>
      <c r="L411" s="154" t="s">
        <v>681</v>
      </c>
      <c r="M411" s="154" t="s">
        <v>663</v>
      </c>
      <c r="N411" s="154" t="s">
        <v>684</v>
      </c>
      <c r="O411" s="154" t="s">
        <v>603</v>
      </c>
      <c r="P411" s="156">
        <v>10000</v>
      </c>
      <c r="Q411" s="156">
        <v>10000</v>
      </c>
      <c r="R411" s="156">
        <v>0</v>
      </c>
      <c r="S411" s="154">
        <v>91409</v>
      </c>
      <c r="T411" s="154" t="s">
        <v>774</v>
      </c>
      <c r="U411" s="154">
        <v>3</v>
      </c>
      <c r="V411" s="154">
        <v>501</v>
      </c>
      <c r="W411" s="154">
        <v>5</v>
      </c>
      <c r="X411" s="154">
        <v>0</v>
      </c>
      <c r="Y411" s="154">
        <v>3</v>
      </c>
      <c r="Z411" s="154">
        <v>0</v>
      </c>
      <c r="AA411" s="154" t="s">
        <v>1147</v>
      </c>
      <c r="AD411" s="154">
        <v>0</v>
      </c>
      <c r="AE411" s="154">
        <v>1</v>
      </c>
    </row>
    <row r="412" spans="1:31" s="154" customFormat="1" ht="12">
      <c r="A412" s="154">
        <v>2017</v>
      </c>
      <c r="B412" s="154" t="s">
        <v>1145</v>
      </c>
      <c r="C412" s="154" t="s">
        <v>1146</v>
      </c>
      <c r="D412" s="154" t="s">
        <v>618</v>
      </c>
      <c r="E412" s="154" t="s">
        <v>619</v>
      </c>
      <c r="F412" s="154" t="s">
        <v>772</v>
      </c>
      <c r="G412" s="154" t="s">
        <v>1046</v>
      </c>
      <c r="H412" s="154" t="s">
        <v>645</v>
      </c>
      <c r="I412" s="154" t="s">
        <v>17</v>
      </c>
      <c r="J412" s="154" t="s">
        <v>773</v>
      </c>
      <c r="K412" s="154" t="s">
        <v>117</v>
      </c>
      <c r="L412" s="154" t="s">
        <v>681</v>
      </c>
      <c r="M412" s="154" t="s">
        <v>663</v>
      </c>
      <c r="N412" s="154" t="s">
        <v>684</v>
      </c>
      <c r="O412" s="154" t="s">
        <v>603</v>
      </c>
      <c r="P412" s="156">
        <v>10000</v>
      </c>
      <c r="Q412" s="156">
        <v>10000</v>
      </c>
      <c r="R412" s="156">
        <v>39686</v>
      </c>
      <c r="S412" s="154">
        <v>91410</v>
      </c>
      <c r="T412" s="154" t="s">
        <v>774</v>
      </c>
      <c r="U412" s="154">
        <v>3</v>
      </c>
      <c r="V412" s="154">
        <v>501</v>
      </c>
      <c r="W412" s="154">
        <v>5</v>
      </c>
      <c r="X412" s="154">
        <v>0</v>
      </c>
      <c r="Y412" s="154">
        <v>3</v>
      </c>
      <c r="Z412" s="154">
        <v>0</v>
      </c>
      <c r="AA412" s="154" t="s">
        <v>1147</v>
      </c>
      <c r="AD412" s="154">
        <v>0</v>
      </c>
      <c r="AE412" s="154">
        <v>1</v>
      </c>
    </row>
    <row r="413" spans="1:31" s="154" customFormat="1" ht="12" hidden="1">
      <c r="A413" s="154">
        <v>2017</v>
      </c>
      <c r="B413" s="154" t="s">
        <v>1145</v>
      </c>
      <c r="C413" s="154" t="s">
        <v>1146</v>
      </c>
      <c r="D413" s="154" t="s">
        <v>618</v>
      </c>
      <c r="E413" s="154" t="s">
        <v>619</v>
      </c>
      <c r="F413" s="154" t="s">
        <v>772</v>
      </c>
      <c r="G413" s="154" t="s">
        <v>1046</v>
      </c>
      <c r="H413" s="154" t="s">
        <v>645</v>
      </c>
      <c r="I413" s="154" t="s">
        <v>17</v>
      </c>
      <c r="J413" s="154" t="s">
        <v>773</v>
      </c>
      <c r="K413" s="154" t="s">
        <v>117</v>
      </c>
      <c r="L413" s="154" t="s">
        <v>681</v>
      </c>
      <c r="M413" s="154" t="s">
        <v>663</v>
      </c>
      <c r="N413" s="154" t="s">
        <v>684</v>
      </c>
      <c r="O413" s="154" t="s">
        <v>603</v>
      </c>
      <c r="P413" s="156">
        <v>10000</v>
      </c>
      <c r="Q413" s="156">
        <v>10000</v>
      </c>
      <c r="R413" s="156">
        <v>0</v>
      </c>
      <c r="S413" s="154">
        <v>91411</v>
      </c>
      <c r="T413" s="154" t="s">
        <v>774</v>
      </c>
      <c r="U413" s="154">
        <v>3</v>
      </c>
      <c r="V413" s="154">
        <v>501</v>
      </c>
      <c r="W413" s="154">
        <v>5</v>
      </c>
      <c r="X413" s="154">
        <v>0</v>
      </c>
      <c r="Y413" s="154">
        <v>3</v>
      </c>
      <c r="Z413" s="154">
        <v>0</v>
      </c>
      <c r="AA413" s="154" t="s">
        <v>1147</v>
      </c>
      <c r="AD413" s="154">
        <v>0</v>
      </c>
      <c r="AE413" s="154">
        <v>1</v>
      </c>
    </row>
    <row r="414" spans="1:31" s="154" customFormat="1" ht="12" hidden="1">
      <c r="A414" s="154">
        <v>2017</v>
      </c>
      <c r="B414" s="154" t="s">
        <v>1145</v>
      </c>
      <c r="C414" s="154" t="s">
        <v>1146</v>
      </c>
      <c r="D414" s="154" t="s">
        <v>618</v>
      </c>
      <c r="E414" s="154" t="s">
        <v>619</v>
      </c>
      <c r="F414" s="154" t="s">
        <v>772</v>
      </c>
      <c r="G414" s="154" t="s">
        <v>1046</v>
      </c>
      <c r="H414" s="154" t="s">
        <v>645</v>
      </c>
      <c r="I414" s="154" t="s">
        <v>17</v>
      </c>
      <c r="J414" s="154" t="s">
        <v>773</v>
      </c>
      <c r="K414" s="154" t="s">
        <v>117</v>
      </c>
      <c r="L414" s="154" t="s">
        <v>681</v>
      </c>
      <c r="M414" s="154" t="s">
        <v>663</v>
      </c>
      <c r="N414" s="154" t="s">
        <v>684</v>
      </c>
      <c r="O414" s="154" t="s">
        <v>603</v>
      </c>
      <c r="P414" s="156">
        <v>500</v>
      </c>
      <c r="Q414" s="156">
        <v>500</v>
      </c>
      <c r="R414" s="156">
        <v>0</v>
      </c>
      <c r="S414" s="154">
        <v>91412</v>
      </c>
      <c r="T414" s="154" t="s">
        <v>774</v>
      </c>
      <c r="U414" s="154">
        <v>3</v>
      </c>
      <c r="V414" s="154">
        <v>501</v>
      </c>
      <c r="W414" s="154">
        <v>5</v>
      </c>
      <c r="X414" s="154">
        <v>0</v>
      </c>
      <c r="Y414" s="154">
        <v>3</v>
      </c>
      <c r="Z414" s="154">
        <v>0</v>
      </c>
      <c r="AA414" s="154" t="s">
        <v>1147</v>
      </c>
      <c r="AD414" s="154">
        <v>0</v>
      </c>
      <c r="AE414" s="154">
        <v>1</v>
      </c>
    </row>
    <row r="415" spans="1:31" s="154" customFormat="1" ht="12" hidden="1">
      <c r="A415" s="154">
        <v>2017</v>
      </c>
      <c r="B415" s="154" t="s">
        <v>1145</v>
      </c>
      <c r="C415" s="154" t="s">
        <v>1146</v>
      </c>
      <c r="D415" s="154" t="s">
        <v>618</v>
      </c>
      <c r="E415" s="154" t="s">
        <v>619</v>
      </c>
      <c r="F415" s="154" t="s">
        <v>772</v>
      </c>
      <c r="G415" s="154" t="s">
        <v>1046</v>
      </c>
      <c r="H415" s="154" t="s">
        <v>645</v>
      </c>
      <c r="I415" s="154" t="s">
        <v>17</v>
      </c>
      <c r="J415" s="154" t="s">
        <v>773</v>
      </c>
      <c r="K415" s="154" t="s">
        <v>117</v>
      </c>
      <c r="L415" s="154" t="s">
        <v>681</v>
      </c>
      <c r="M415" s="154" t="s">
        <v>663</v>
      </c>
      <c r="N415" s="154" t="s">
        <v>684</v>
      </c>
      <c r="O415" s="154" t="s">
        <v>603</v>
      </c>
      <c r="P415" s="156">
        <v>1000</v>
      </c>
      <c r="Q415" s="156">
        <v>1000</v>
      </c>
      <c r="R415" s="156">
        <v>0</v>
      </c>
      <c r="S415" s="154">
        <v>91413</v>
      </c>
      <c r="T415" s="154" t="s">
        <v>774</v>
      </c>
      <c r="U415" s="154">
        <v>3</v>
      </c>
      <c r="V415" s="154">
        <v>501</v>
      </c>
      <c r="W415" s="154">
        <v>5</v>
      </c>
      <c r="X415" s="154">
        <v>0</v>
      </c>
      <c r="Y415" s="154">
        <v>3</v>
      </c>
      <c r="Z415" s="154">
        <v>0</v>
      </c>
      <c r="AA415" s="154" t="s">
        <v>1147</v>
      </c>
      <c r="AD415" s="154">
        <v>0</v>
      </c>
      <c r="AE415" s="154">
        <v>1</v>
      </c>
    </row>
    <row r="416" spans="1:31" s="154" customFormat="1" ht="12" hidden="1">
      <c r="A416" s="154">
        <v>2017</v>
      </c>
      <c r="B416" s="154" t="s">
        <v>1148</v>
      </c>
      <c r="C416" s="154" t="s">
        <v>1149</v>
      </c>
      <c r="D416" s="154" t="s">
        <v>618</v>
      </c>
      <c r="E416" s="154" t="s">
        <v>619</v>
      </c>
      <c r="F416" s="154" t="s">
        <v>687</v>
      </c>
      <c r="G416" s="154" t="s">
        <v>1046</v>
      </c>
      <c r="H416" s="154" t="s">
        <v>1150</v>
      </c>
      <c r="I416" s="154" t="s">
        <v>23</v>
      </c>
      <c r="J416" s="154" t="s">
        <v>688</v>
      </c>
      <c r="K416" s="154" t="s">
        <v>172</v>
      </c>
      <c r="L416" s="154" t="s">
        <v>672</v>
      </c>
      <c r="M416" s="154" t="s">
        <v>601</v>
      </c>
      <c r="N416" s="154" t="s">
        <v>1076</v>
      </c>
      <c r="O416" s="154" t="s">
        <v>603</v>
      </c>
      <c r="P416" s="156">
        <v>0</v>
      </c>
      <c r="Q416" s="156">
        <v>372971</v>
      </c>
      <c r="R416" s="156">
        <v>372970.4</v>
      </c>
      <c r="S416" s="154">
        <v>91508</v>
      </c>
      <c r="T416" s="154" t="s">
        <v>691</v>
      </c>
      <c r="U416" s="154">
        <v>3</v>
      </c>
      <c r="V416" s="154">
        <v>501</v>
      </c>
      <c r="W416" s="154">
        <v>5</v>
      </c>
      <c r="X416" s="154">
        <v>0</v>
      </c>
      <c r="Y416" s="154">
        <v>3</v>
      </c>
      <c r="Z416" s="154">
        <v>0</v>
      </c>
      <c r="AA416" s="154" t="s">
        <v>1151</v>
      </c>
      <c r="AD416" s="154">
        <v>1</v>
      </c>
      <c r="AE416" s="154">
        <v>1</v>
      </c>
    </row>
    <row r="417" spans="1:31" s="154" customFormat="1" ht="12" hidden="1">
      <c r="A417" s="154">
        <v>2017</v>
      </c>
      <c r="B417" s="154" t="s">
        <v>1148</v>
      </c>
      <c r="C417" s="154" t="s">
        <v>1149</v>
      </c>
      <c r="D417" s="154" t="s">
        <v>618</v>
      </c>
      <c r="E417" s="154" t="s">
        <v>619</v>
      </c>
      <c r="F417" s="154" t="s">
        <v>687</v>
      </c>
      <c r="G417" s="154" t="s">
        <v>1046</v>
      </c>
      <c r="H417" s="154" t="s">
        <v>1150</v>
      </c>
      <c r="I417" s="154" t="s">
        <v>23</v>
      </c>
      <c r="J417" s="154" t="s">
        <v>688</v>
      </c>
      <c r="K417" s="154" t="s">
        <v>172</v>
      </c>
      <c r="L417" s="154" t="s">
        <v>672</v>
      </c>
      <c r="M417" s="154" t="s">
        <v>623</v>
      </c>
      <c r="N417" s="154" t="s">
        <v>689</v>
      </c>
      <c r="O417" s="154" t="s">
        <v>603</v>
      </c>
      <c r="P417" s="156">
        <v>0</v>
      </c>
      <c r="Q417" s="156">
        <v>76030</v>
      </c>
      <c r="R417" s="156">
        <v>76029.600000000006</v>
      </c>
      <c r="S417" s="154">
        <v>91509</v>
      </c>
      <c r="T417" s="154" t="s">
        <v>691</v>
      </c>
      <c r="U417" s="154">
        <v>3</v>
      </c>
      <c r="V417" s="154">
        <v>501</v>
      </c>
      <c r="W417" s="154">
        <v>5</v>
      </c>
      <c r="X417" s="154">
        <v>0</v>
      </c>
      <c r="Y417" s="154">
        <v>1</v>
      </c>
      <c r="Z417" s="154">
        <v>0</v>
      </c>
      <c r="AA417" s="154" t="s">
        <v>1151</v>
      </c>
      <c r="AD417" s="154">
        <v>0</v>
      </c>
      <c r="AE417" s="154">
        <v>1</v>
      </c>
    </row>
    <row r="418" spans="1:31" s="154" customFormat="1" ht="12" hidden="1">
      <c r="A418" s="154">
        <v>2017</v>
      </c>
      <c r="B418" s="154" t="s">
        <v>1187</v>
      </c>
      <c r="C418" s="154" t="s">
        <v>1188</v>
      </c>
      <c r="D418" s="154" t="s">
        <v>618</v>
      </c>
      <c r="E418" s="154" t="s">
        <v>737</v>
      </c>
      <c r="F418" s="154" t="s">
        <v>1189</v>
      </c>
      <c r="G418" s="154" t="s">
        <v>1046</v>
      </c>
      <c r="H418" s="154" t="s">
        <v>645</v>
      </c>
      <c r="I418" s="154" t="s">
        <v>35</v>
      </c>
      <c r="J418" s="154" t="s">
        <v>662</v>
      </c>
      <c r="K418" s="154" t="s">
        <v>36</v>
      </c>
      <c r="L418" s="154" t="s">
        <v>672</v>
      </c>
      <c r="M418" s="154" t="s">
        <v>601</v>
      </c>
      <c r="N418" s="154" t="s">
        <v>1076</v>
      </c>
      <c r="O418" s="154" t="s">
        <v>603</v>
      </c>
      <c r="P418" s="156">
        <v>118193</v>
      </c>
      <c r="Q418" s="156">
        <v>0</v>
      </c>
      <c r="R418" s="156">
        <v>0</v>
      </c>
      <c r="S418" s="154">
        <v>91553</v>
      </c>
      <c r="T418" s="154" t="s">
        <v>1190</v>
      </c>
      <c r="U418" s="154">
        <v>3</v>
      </c>
      <c r="V418" s="154">
        <v>501</v>
      </c>
      <c r="W418" s="154">
        <v>5</v>
      </c>
      <c r="X418" s="154">
        <v>0</v>
      </c>
      <c r="Y418" s="154">
        <v>3</v>
      </c>
      <c r="Z418" s="154">
        <v>0</v>
      </c>
      <c r="AA418" s="154" t="s">
        <v>1191</v>
      </c>
      <c r="AD418" s="154">
        <v>0</v>
      </c>
      <c r="AE418" s="154">
        <v>1</v>
      </c>
    </row>
    <row r="419" spans="1:31" s="154" customFormat="1" ht="12" hidden="1">
      <c r="A419" s="154">
        <v>2017</v>
      </c>
      <c r="B419" s="154" t="s">
        <v>1187</v>
      </c>
      <c r="C419" s="154" t="s">
        <v>1188</v>
      </c>
      <c r="D419" s="154" t="s">
        <v>618</v>
      </c>
      <c r="E419" s="154" t="s">
        <v>737</v>
      </c>
      <c r="F419" s="154" t="s">
        <v>1189</v>
      </c>
      <c r="G419" s="154" t="s">
        <v>1046</v>
      </c>
      <c r="H419" s="154" t="s">
        <v>645</v>
      </c>
      <c r="I419" s="154" t="s">
        <v>35</v>
      </c>
      <c r="J419" s="154" t="s">
        <v>662</v>
      </c>
      <c r="K419" s="154" t="s">
        <v>36</v>
      </c>
      <c r="L419" s="154" t="s">
        <v>672</v>
      </c>
      <c r="M419" s="154" t="s">
        <v>601</v>
      </c>
      <c r="N419" s="154" t="s">
        <v>1076</v>
      </c>
      <c r="O419" s="154" t="s">
        <v>603</v>
      </c>
      <c r="P419" s="156">
        <v>141831</v>
      </c>
      <c r="Q419" s="156">
        <v>0</v>
      </c>
      <c r="R419" s="156">
        <v>0</v>
      </c>
      <c r="S419" s="154">
        <v>91554</v>
      </c>
      <c r="T419" s="154" t="s">
        <v>1190</v>
      </c>
      <c r="U419" s="154">
        <v>3</v>
      </c>
      <c r="V419" s="154">
        <v>501</v>
      </c>
      <c r="W419" s="154">
        <v>5</v>
      </c>
      <c r="X419" s="154">
        <v>0</v>
      </c>
      <c r="Y419" s="154">
        <v>3</v>
      </c>
      <c r="Z419" s="154">
        <v>0</v>
      </c>
      <c r="AA419" s="154" t="s">
        <v>1191</v>
      </c>
      <c r="AD419" s="154">
        <v>0</v>
      </c>
      <c r="AE419" s="154">
        <v>1</v>
      </c>
    </row>
    <row r="420" spans="1:31" s="154" customFormat="1" ht="12" hidden="1">
      <c r="A420" s="154">
        <v>2017</v>
      </c>
      <c r="B420" s="154" t="s">
        <v>1187</v>
      </c>
      <c r="C420" s="154" t="s">
        <v>1188</v>
      </c>
      <c r="D420" s="154" t="s">
        <v>618</v>
      </c>
      <c r="E420" s="154" t="s">
        <v>737</v>
      </c>
      <c r="F420" s="154" t="s">
        <v>1189</v>
      </c>
      <c r="G420" s="154" t="s">
        <v>1046</v>
      </c>
      <c r="H420" s="154" t="s">
        <v>645</v>
      </c>
      <c r="I420" s="154" t="s">
        <v>35</v>
      </c>
      <c r="J420" s="154" t="s">
        <v>662</v>
      </c>
      <c r="K420" s="154" t="s">
        <v>36</v>
      </c>
      <c r="L420" s="154" t="s">
        <v>672</v>
      </c>
      <c r="M420" s="154" t="s">
        <v>601</v>
      </c>
      <c r="N420" s="154" t="s">
        <v>1076</v>
      </c>
      <c r="O420" s="154" t="s">
        <v>603</v>
      </c>
      <c r="P420" s="156">
        <v>198563</v>
      </c>
      <c r="Q420" s="156">
        <v>0</v>
      </c>
      <c r="R420" s="156">
        <v>0</v>
      </c>
      <c r="S420" s="154">
        <v>91555</v>
      </c>
      <c r="T420" s="154" t="s">
        <v>1190</v>
      </c>
      <c r="U420" s="154">
        <v>3</v>
      </c>
      <c r="V420" s="154">
        <v>501</v>
      </c>
      <c r="W420" s="154">
        <v>5</v>
      </c>
      <c r="X420" s="154">
        <v>0</v>
      </c>
      <c r="Y420" s="154">
        <v>3</v>
      </c>
      <c r="Z420" s="154">
        <v>0</v>
      </c>
      <c r="AA420" s="154" t="s">
        <v>1191</v>
      </c>
      <c r="AD420" s="154">
        <v>0</v>
      </c>
      <c r="AE420" s="154">
        <v>1</v>
      </c>
    </row>
    <row r="421" spans="1:31" s="154" customFormat="1" ht="12">
      <c r="A421" s="154">
        <v>2017</v>
      </c>
      <c r="B421" s="154" t="s">
        <v>1187</v>
      </c>
      <c r="C421" s="154" t="s">
        <v>1188</v>
      </c>
      <c r="D421" s="154" t="s">
        <v>618</v>
      </c>
      <c r="E421" s="154" t="s">
        <v>737</v>
      </c>
      <c r="F421" s="154" t="s">
        <v>1189</v>
      </c>
      <c r="G421" s="154" t="s">
        <v>1046</v>
      </c>
      <c r="H421" s="154" t="s">
        <v>645</v>
      </c>
      <c r="I421" s="154" t="s">
        <v>35</v>
      </c>
      <c r="J421" s="154" t="s">
        <v>662</v>
      </c>
      <c r="K421" s="154" t="s">
        <v>36</v>
      </c>
      <c r="L421" s="154" t="s">
        <v>672</v>
      </c>
      <c r="M421" s="154" t="s">
        <v>601</v>
      </c>
      <c r="N421" s="154" t="s">
        <v>1076</v>
      </c>
      <c r="O421" s="154" t="s">
        <v>603</v>
      </c>
      <c r="P421" s="156">
        <v>0</v>
      </c>
      <c r="Q421" s="156">
        <v>437442</v>
      </c>
      <c r="R421" s="156">
        <v>437442</v>
      </c>
      <c r="S421" s="154">
        <v>91556</v>
      </c>
      <c r="T421" s="154" t="s">
        <v>1190</v>
      </c>
      <c r="U421" s="154">
        <v>3</v>
      </c>
      <c r="V421" s="154">
        <v>501</v>
      </c>
      <c r="W421" s="154">
        <v>5</v>
      </c>
      <c r="X421" s="154">
        <v>0</v>
      </c>
      <c r="Y421" s="154">
        <v>3</v>
      </c>
      <c r="Z421" s="154">
        <v>0</v>
      </c>
      <c r="AA421" s="154" t="s">
        <v>1191</v>
      </c>
      <c r="AD421" s="154">
        <v>1</v>
      </c>
      <c r="AE421" s="154">
        <v>1</v>
      </c>
    </row>
    <row r="422" spans="1:31" s="154" customFormat="1" ht="12">
      <c r="A422" s="154">
        <v>2017</v>
      </c>
      <c r="B422" s="154" t="s">
        <v>1187</v>
      </c>
      <c r="C422" s="154" t="s">
        <v>1188</v>
      </c>
      <c r="D422" s="154" t="s">
        <v>618</v>
      </c>
      <c r="E422" s="154" t="s">
        <v>737</v>
      </c>
      <c r="F422" s="154" t="s">
        <v>1189</v>
      </c>
      <c r="G422" s="154" t="s">
        <v>1046</v>
      </c>
      <c r="H422" s="154" t="s">
        <v>645</v>
      </c>
      <c r="I422" s="154" t="s">
        <v>35</v>
      </c>
      <c r="J422" s="154" t="s">
        <v>662</v>
      </c>
      <c r="K422" s="154" t="s">
        <v>36</v>
      </c>
      <c r="L422" s="154" t="s">
        <v>672</v>
      </c>
      <c r="M422" s="154" t="s">
        <v>601</v>
      </c>
      <c r="N422" s="154" t="s">
        <v>1076</v>
      </c>
      <c r="O422" s="154" t="s">
        <v>603</v>
      </c>
      <c r="P422" s="156">
        <v>132376</v>
      </c>
      <c r="Q422" s="156">
        <v>26000</v>
      </c>
      <c r="R422" s="156">
        <v>26000</v>
      </c>
      <c r="S422" s="154">
        <v>91557</v>
      </c>
      <c r="T422" s="154" t="s">
        <v>1190</v>
      </c>
      <c r="U422" s="154">
        <v>3</v>
      </c>
      <c r="V422" s="154">
        <v>501</v>
      </c>
      <c r="W422" s="154">
        <v>5</v>
      </c>
      <c r="X422" s="154">
        <v>0</v>
      </c>
      <c r="Y422" s="154">
        <v>3</v>
      </c>
      <c r="Z422" s="154">
        <v>0</v>
      </c>
      <c r="AA422" s="154" t="s">
        <v>1191</v>
      </c>
      <c r="AD422" s="154">
        <v>0</v>
      </c>
      <c r="AE422" s="154">
        <v>1</v>
      </c>
    </row>
    <row r="423" spans="1:31" s="154" customFormat="1" ht="12" hidden="1">
      <c r="A423" s="154">
        <v>2017</v>
      </c>
      <c r="B423" s="154" t="s">
        <v>1187</v>
      </c>
      <c r="C423" s="154" t="s">
        <v>1188</v>
      </c>
      <c r="D423" s="154" t="s">
        <v>618</v>
      </c>
      <c r="E423" s="154" t="s">
        <v>737</v>
      </c>
      <c r="F423" s="154" t="s">
        <v>1189</v>
      </c>
      <c r="G423" s="154" t="s">
        <v>1046</v>
      </c>
      <c r="H423" s="154" t="s">
        <v>645</v>
      </c>
      <c r="I423" s="154" t="s">
        <v>35</v>
      </c>
      <c r="J423" s="154" t="s">
        <v>662</v>
      </c>
      <c r="K423" s="154" t="s">
        <v>36</v>
      </c>
      <c r="L423" s="154" t="s">
        <v>672</v>
      </c>
      <c r="M423" s="154" t="s">
        <v>601</v>
      </c>
      <c r="N423" s="154" t="s">
        <v>1076</v>
      </c>
      <c r="O423" s="154" t="s">
        <v>603</v>
      </c>
      <c r="P423" s="156">
        <v>0</v>
      </c>
      <c r="Q423" s="156">
        <v>127521</v>
      </c>
      <c r="R423" s="156">
        <v>0</v>
      </c>
      <c r="S423" s="154">
        <v>91558</v>
      </c>
      <c r="T423" s="154" t="s">
        <v>1190</v>
      </c>
      <c r="U423" s="154">
        <v>3</v>
      </c>
      <c r="V423" s="154">
        <v>501</v>
      </c>
      <c r="W423" s="154">
        <v>5</v>
      </c>
      <c r="X423" s="154">
        <v>0</v>
      </c>
      <c r="Y423" s="154">
        <v>3</v>
      </c>
      <c r="Z423" s="154">
        <v>0</v>
      </c>
      <c r="AA423" s="154" t="s">
        <v>1191</v>
      </c>
      <c r="AD423" s="154">
        <v>0</v>
      </c>
      <c r="AE423" s="154">
        <v>1</v>
      </c>
    </row>
    <row r="424" spans="1:31" s="154" customFormat="1" ht="12" hidden="1">
      <c r="A424" s="154">
        <v>2018</v>
      </c>
      <c r="B424" s="154" t="s">
        <v>1192</v>
      </c>
      <c r="C424" s="154" t="s">
        <v>1193</v>
      </c>
      <c r="D424" s="154" t="s">
        <v>618</v>
      </c>
      <c r="E424" s="154" t="s">
        <v>737</v>
      </c>
      <c r="F424" s="154" t="s">
        <v>782</v>
      </c>
      <c r="G424" s="154" t="s">
        <v>1046</v>
      </c>
      <c r="H424" s="154" t="s">
        <v>645</v>
      </c>
      <c r="I424" s="154" t="s">
        <v>17</v>
      </c>
      <c r="J424" s="154" t="s">
        <v>680</v>
      </c>
      <c r="K424" s="154" t="s">
        <v>783</v>
      </c>
      <c r="L424" s="158" t="s">
        <v>681</v>
      </c>
      <c r="M424" s="154" t="s">
        <v>601</v>
      </c>
      <c r="N424" s="154" t="s">
        <v>1076</v>
      </c>
      <c r="O424" s="154" t="s">
        <v>603</v>
      </c>
      <c r="P424" s="156">
        <v>0</v>
      </c>
      <c r="Q424" s="156">
        <v>884939.41</v>
      </c>
      <c r="R424" s="156">
        <v>0</v>
      </c>
      <c r="S424" s="154">
        <v>94519</v>
      </c>
      <c r="T424" s="154" t="s">
        <v>784</v>
      </c>
      <c r="U424" s="154">
        <v>3</v>
      </c>
      <c r="V424" s="154">
        <v>501</v>
      </c>
      <c r="W424" s="154">
        <v>5</v>
      </c>
      <c r="X424" s="154">
        <v>0</v>
      </c>
      <c r="Y424" s="154">
        <v>3</v>
      </c>
      <c r="Z424" s="154">
        <v>0</v>
      </c>
      <c r="AA424" s="154" t="s">
        <v>1194</v>
      </c>
      <c r="AD424" s="154">
        <v>0</v>
      </c>
      <c r="AE424" s="154">
        <v>1</v>
      </c>
    </row>
    <row r="425" spans="1:31" s="154" customFormat="1" ht="12">
      <c r="A425" s="154">
        <v>2018</v>
      </c>
      <c r="B425" s="154" t="s">
        <v>1192</v>
      </c>
      <c r="C425" s="154" t="s">
        <v>1193</v>
      </c>
      <c r="D425" s="154" t="s">
        <v>618</v>
      </c>
      <c r="E425" s="154" t="s">
        <v>737</v>
      </c>
      <c r="F425" s="154" t="s">
        <v>782</v>
      </c>
      <c r="G425" s="154" t="s">
        <v>1046</v>
      </c>
      <c r="H425" s="154" t="s">
        <v>645</v>
      </c>
      <c r="I425" s="154" t="s">
        <v>17</v>
      </c>
      <c r="J425" s="154" t="s">
        <v>680</v>
      </c>
      <c r="K425" s="154" t="s">
        <v>783</v>
      </c>
      <c r="L425" s="158" t="s">
        <v>681</v>
      </c>
      <c r="M425" s="154" t="s">
        <v>663</v>
      </c>
      <c r="N425" s="154" t="s">
        <v>684</v>
      </c>
      <c r="O425" s="154" t="s">
        <v>603</v>
      </c>
      <c r="P425" s="156">
        <v>2210000</v>
      </c>
      <c r="Q425" s="156">
        <v>6288392.79</v>
      </c>
      <c r="R425" s="156">
        <v>3802646.49</v>
      </c>
      <c r="S425" s="154">
        <v>94520</v>
      </c>
      <c r="T425" s="154" t="s">
        <v>784</v>
      </c>
      <c r="U425" s="154">
        <v>3</v>
      </c>
      <c r="V425" s="154">
        <v>501</v>
      </c>
      <c r="W425" s="154">
        <v>5</v>
      </c>
      <c r="X425" s="154">
        <v>0</v>
      </c>
      <c r="Y425" s="154">
        <v>3</v>
      </c>
      <c r="Z425" s="154">
        <v>0</v>
      </c>
      <c r="AA425" s="154" t="s">
        <v>1194</v>
      </c>
      <c r="AD425" s="154">
        <v>1</v>
      </c>
      <c r="AE425" s="154">
        <v>1</v>
      </c>
    </row>
    <row r="426" spans="1:31" s="154" customFormat="1" ht="12">
      <c r="A426" s="154">
        <v>2018</v>
      </c>
      <c r="B426" s="154" t="s">
        <v>1195</v>
      </c>
      <c r="C426" s="154" t="s">
        <v>916</v>
      </c>
      <c r="D426" s="154" t="s">
        <v>618</v>
      </c>
      <c r="E426" s="154" t="s">
        <v>619</v>
      </c>
      <c r="F426" s="154" t="s">
        <v>695</v>
      </c>
      <c r="G426" s="154" t="s">
        <v>1046</v>
      </c>
      <c r="H426" s="154" t="s">
        <v>645</v>
      </c>
      <c r="I426" s="154" t="s">
        <v>23</v>
      </c>
      <c r="J426" s="154" t="s">
        <v>696</v>
      </c>
      <c r="K426" s="154" t="s">
        <v>190</v>
      </c>
      <c r="L426" s="158" t="s">
        <v>672</v>
      </c>
      <c r="M426" s="154" t="s">
        <v>663</v>
      </c>
      <c r="N426" s="154" t="s">
        <v>684</v>
      </c>
      <c r="O426" s="154" t="s">
        <v>603</v>
      </c>
      <c r="P426" s="156">
        <v>50000</v>
      </c>
      <c r="Q426" s="156">
        <v>30000</v>
      </c>
      <c r="R426" s="156">
        <v>29538.2</v>
      </c>
      <c r="S426" s="154">
        <v>94979</v>
      </c>
      <c r="T426" s="154" t="s">
        <v>697</v>
      </c>
      <c r="U426" s="154">
        <v>3</v>
      </c>
      <c r="V426" s="154">
        <v>501</v>
      </c>
      <c r="W426" s="154">
        <v>5</v>
      </c>
      <c r="X426" s="154">
        <v>0</v>
      </c>
      <c r="Y426" s="154">
        <v>3</v>
      </c>
      <c r="Z426" s="154">
        <v>0</v>
      </c>
      <c r="AA426" s="154" t="s">
        <v>1196</v>
      </c>
      <c r="AD426" s="154">
        <v>1</v>
      </c>
      <c r="AE426" s="154">
        <v>1</v>
      </c>
    </row>
    <row r="427" spans="1:31" s="154" customFormat="1" ht="12">
      <c r="A427" s="154">
        <v>2018</v>
      </c>
      <c r="B427" s="154" t="s">
        <v>1170</v>
      </c>
      <c r="C427" s="154" t="s">
        <v>1171</v>
      </c>
      <c r="D427" s="154" t="s">
        <v>618</v>
      </c>
      <c r="E427" s="154" t="s">
        <v>619</v>
      </c>
      <c r="F427" s="154" t="s">
        <v>1172</v>
      </c>
      <c r="G427" s="154" t="s">
        <v>1046</v>
      </c>
      <c r="H427" s="154" t="s">
        <v>645</v>
      </c>
      <c r="I427" s="154" t="s">
        <v>20</v>
      </c>
      <c r="J427" s="154" t="s">
        <v>1173</v>
      </c>
      <c r="K427" s="154" t="s">
        <v>339</v>
      </c>
      <c r="L427" s="158" t="s">
        <v>681</v>
      </c>
      <c r="M427" s="154" t="s">
        <v>614</v>
      </c>
      <c r="N427" s="154" t="s">
        <v>1099</v>
      </c>
      <c r="O427" s="154" t="s">
        <v>603</v>
      </c>
      <c r="P427" s="156">
        <v>282660</v>
      </c>
      <c r="Q427" s="156">
        <v>282660</v>
      </c>
      <c r="R427" s="156">
        <v>70938.41</v>
      </c>
      <c r="S427" s="154">
        <v>97107</v>
      </c>
      <c r="T427" s="154" t="s">
        <v>1174</v>
      </c>
      <c r="U427" s="154">
        <v>3</v>
      </c>
      <c r="V427" s="154">
        <v>507</v>
      </c>
      <c r="W427" s="154">
        <v>5</v>
      </c>
      <c r="X427" s="154">
        <v>0</v>
      </c>
      <c r="Y427" s="154">
        <v>2</v>
      </c>
      <c r="Z427" s="154">
        <v>0</v>
      </c>
      <c r="AA427" s="154" t="s">
        <v>1175</v>
      </c>
      <c r="AD427" s="154">
        <v>1</v>
      </c>
      <c r="AE427" s="154">
        <v>1</v>
      </c>
    </row>
    <row r="428" spans="1:31" s="154" customFormat="1" ht="12" hidden="1">
      <c r="A428" s="154">
        <v>2018</v>
      </c>
      <c r="B428" s="154" t="s">
        <v>1197</v>
      </c>
      <c r="C428" s="154" t="s">
        <v>1198</v>
      </c>
      <c r="D428" s="154" t="s">
        <v>649</v>
      </c>
      <c r="E428" s="154" t="s">
        <v>650</v>
      </c>
      <c r="F428" s="154" t="s">
        <v>1009</v>
      </c>
      <c r="G428" s="154" t="s">
        <v>1046</v>
      </c>
      <c r="H428" s="154" t="s">
        <v>645</v>
      </c>
      <c r="I428" s="154" t="s">
        <v>20</v>
      </c>
      <c r="J428" s="154" t="s">
        <v>789</v>
      </c>
      <c r="K428" s="154" t="s">
        <v>790</v>
      </c>
      <c r="L428" s="158" t="s">
        <v>672</v>
      </c>
      <c r="M428" s="154" t="s">
        <v>1011</v>
      </c>
      <c r="N428" s="154" t="s">
        <v>1012</v>
      </c>
      <c r="O428" s="154" t="s">
        <v>603</v>
      </c>
      <c r="P428" s="156">
        <v>50000</v>
      </c>
      <c r="Q428" s="156">
        <v>0</v>
      </c>
      <c r="R428" s="156">
        <v>0</v>
      </c>
      <c r="S428" s="154">
        <v>97111</v>
      </c>
      <c r="T428" s="154" t="s">
        <v>791</v>
      </c>
      <c r="U428" s="154">
        <v>1</v>
      </c>
      <c r="V428" s="154">
        <v>501</v>
      </c>
      <c r="W428" s="154">
        <v>5</v>
      </c>
      <c r="X428" s="154">
        <v>0</v>
      </c>
      <c r="Y428" s="154">
        <v>2</v>
      </c>
      <c r="Z428" s="154">
        <v>1</v>
      </c>
      <c r="AA428" s="154" t="s">
        <v>1199</v>
      </c>
      <c r="AD428" s="154">
        <v>0</v>
      </c>
      <c r="AE428" s="154">
        <v>0</v>
      </c>
    </row>
    <row r="429" spans="1:31" s="154" customFormat="1" ht="12" hidden="1">
      <c r="A429" s="154">
        <v>2018</v>
      </c>
      <c r="B429" s="154" t="s">
        <v>1200</v>
      </c>
      <c r="C429" s="154" t="s">
        <v>1201</v>
      </c>
      <c r="D429" s="154" t="s">
        <v>618</v>
      </c>
      <c r="E429" s="154" t="s">
        <v>619</v>
      </c>
      <c r="F429" s="154" t="s">
        <v>1202</v>
      </c>
      <c r="G429" s="154" t="s">
        <v>863</v>
      </c>
      <c r="H429" s="154" t="s">
        <v>609</v>
      </c>
      <c r="I429" s="154" t="s">
        <v>17</v>
      </c>
      <c r="J429" s="154" t="s">
        <v>1203</v>
      </c>
      <c r="K429" s="154" t="s">
        <v>71</v>
      </c>
      <c r="L429" s="158" t="s">
        <v>672</v>
      </c>
      <c r="M429" s="154" t="s">
        <v>601</v>
      </c>
      <c r="N429" s="154" t="s">
        <v>1076</v>
      </c>
      <c r="O429" s="154" t="s">
        <v>603</v>
      </c>
      <c r="P429" s="156">
        <v>0</v>
      </c>
      <c r="Q429" s="156">
        <v>4195.29</v>
      </c>
      <c r="R429" s="156">
        <v>0</v>
      </c>
      <c r="S429" s="154">
        <v>97112</v>
      </c>
      <c r="T429" s="154" t="s">
        <v>1204</v>
      </c>
      <c r="U429" s="154">
        <v>3</v>
      </c>
      <c r="V429" s="154">
        <v>507</v>
      </c>
      <c r="W429" s="154">
        <v>5</v>
      </c>
      <c r="X429" s="154">
        <v>0</v>
      </c>
      <c r="Y429" s="154">
        <v>3</v>
      </c>
      <c r="Z429" s="154">
        <v>0</v>
      </c>
      <c r="AA429" s="154" t="s">
        <v>1205</v>
      </c>
      <c r="AD429" s="154">
        <v>0</v>
      </c>
      <c r="AE429" s="154">
        <v>1</v>
      </c>
    </row>
    <row r="430" spans="1:31" s="154" customFormat="1" ht="12" hidden="1">
      <c r="A430" s="154">
        <v>2018</v>
      </c>
      <c r="B430" s="154" t="s">
        <v>1200</v>
      </c>
      <c r="C430" s="154" t="s">
        <v>1201</v>
      </c>
      <c r="D430" s="154" t="s">
        <v>618</v>
      </c>
      <c r="E430" s="154" t="s">
        <v>619</v>
      </c>
      <c r="F430" s="154" t="s">
        <v>1202</v>
      </c>
      <c r="G430" s="154" t="s">
        <v>863</v>
      </c>
      <c r="H430" s="154" t="s">
        <v>609</v>
      </c>
      <c r="I430" s="154" t="s">
        <v>17</v>
      </c>
      <c r="J430" s="154" t="s">
        <v>1203</v>
      </c>
      <c r="K430" s="154" t="s">
        <v>71</v>
      </c>
      <c r="L430" s="158" t="s">
        <v>672</v>
      </c>
      <c r="M430" s="154" t="s">
        <v>663</v>
      </c>
      <c r="N430" s="154" t="s">
        <v>684</v>
      </c>
      <c r="O430" s="154" t="s">
        <v>603</v>
      </c>
      <c r="P430" s="156">
        <v>0</v>
      </c>
      <c r="Q430" s="156">
        <v>80000</v>
      </c>
      <c r="R430" s="156">
        <v>0</v>
      </c>
      <c r="S430" s="154">
        <v>97113</v>
      </c>
      <c r="T430" s="154" t="s">
        <v>1204</v>
      </c>
      <c r="U430" s="154">
        <v>3</v>
      </c>
      <c r="V430" s="154">
        <v>507</v>
      </c>
      <c r="W430" s="154">
        <v>5</v>
      </c>
      <c r="X430" s="154">
        <v>0</v>
      </c>
      <c r="Y430" s="154">
        <v>3</v>
      </c>
      <c r="Z430" s="154">
        <v>0</v>
      </c>
      <c r="AA430" s="154" t="s">
        <v>1205</v>
      </c>
      <c r="AD430" s="154">
        <v>0</v>
      </c>
      <c r="AE430" s="154">
        <v>1</v>
      </c>
    </row>
    <row r="431" spans="1:31" s="154" customFormat="1" ht="12">
      <c r="A431" s="154">
        <v>2018</v>
      </c>
      <c r="B431" s="154" t="s">
        <v>1206</v>
      </c>
      <c r="C431" s="154" t="s">
        <v>1207</v>
      </c>
      <c r="D431" s="154" t="s">
        <v>594</v>
      </c>
      <c r="E431" s="154" t="s">
        <v>595</v>
      </c>
      <c r="F431" s="154" t="s">
        <v>596</v>
      </c>
      <c r="G431" s="154" t="s">
        <v>1046</v>
      </c>
      <c r="H431" s="154" t="s">
        <v>645</v>
      </c>
      <c r="I431" s="154" t="s">
        <v>17</v>
      </c>
      <c r="J431" s="154" t="s">
        <v>1208</v>
      </c>
      <c r="K431" s="154" t="s">
        <v>165</v>
      </c>
      <c r="L431" s="158" t="s">
        <v>600</v>
      </c>
      <c r="M431" s="154" t="s">
        <v>614</v>
      </c>
      <c r="N431" s="154" t="s">
        <v>1099</v>
      </c>
      <c r="O431" s="154" t="s">
        <v>603</v>
      </c>
      <c r="P431" s="156">
        <v>0</v>
      </c>
      <c r="Q431" s="156">
        <v>370831.25</v>
      </c>
      <c r="R431" s="156">
        <v>370831.25</v>
      </c>
      <c r="S431" s="154">
        <v>97114</v>
      </c>
      <c r="T431" s="154" t="s">
        <v>1209</v>
      </c>
      <c r="U431" s="154">
        <v>1</v>
      </c>
      <c r="V431" s="154">
        <v>501</v>
      </c>
      <c r="W431" s="154">
        <v>5</v>
      </c>
      <c r="X431" s="154">
        <v>0</v>
      </c>
      <c r="Y431" s="154">
        <v>2</v>
      </c>
      <c r="Z431" s="154">
        <v>0</v>
      </c>
      <c r="AA431" s="154" t="s">
        <v>1210</v>
      </c>
      <c r="AD431" s="154">
        <v>1</v>
      </c>
      <c r="AE431" s="154">
        <v>1</v>
      </c>
    </row>
    <row r="432" spans="1:31" s="154" customFormat="1" ht="12">
      <c r="A432" s="154">
        <v>2018</v>
      </c>
      <c r="B432" s="154" t="s">
        <v>1211</v>
      </c>
      <c r="C432" s="154" t="s">
        <v>1212</v>
      </c>
      <c r="D432" s="154" t="s">
        <v>594</v>
      </c>
      <c r="E432" s="154" t="s">
        <v>595</v>
      </c>
      <c r="F432" s="154" t="s">
        <v>596</v>
      </c>
      <c r="G432" s="154" t="s">
        <v>1046</v>
      </c>
      <c r="H432" s="154" t="s">
        <v>645</v>
      </c>
      <c r="I432" s="154" t="s">
        <v>17</v>
      </c>
      <c r="J432" s="154" t="s">
        <v>753</v>
      </c>
      <c r="K432" s="154" t="s">
        <v>100</v>
      </c>
      <c r="L432" s="158" t="s">
        <v>600</v>
      </c>
      <c r="M432" s="154" t="s">
        <v>614</v>
      </c>
      <c r="N432" s="154" t="s">
        <v>1099</v>
      </c>
      <c r="O432" s="154" t="s">
        <v>603</v>
      </c>
      <c r="P432" s="156">
        <v>0</v>
      </c>
      <c r="Q432" s="156">
        <v>491312</v>
      </c>
      <c r="R432" s="156">
        <v>491312</v>
      </c>
      <c r="S432" s="154">
        <v>97115</v>
      </c>
      <c r="T432" s="154" t="s">
        <v>1213</v>
      </c>
      <c r="U432" s="154">
        <v>1</v>
      </c>
      <c r="V432" s="154">
        <v>501</v>
      </c>
      <c r="W432" s="154">
        <v>5</v>
      </c>
      <c r="X432" s="154">
        <v>0</v>
      </c>
      <c r="Y432" s="154">
        <v>2</v>
      </c>
      <c r="Z432" s="154">
        <v>0</v>
      </c>
      <c r="AA432" s="154" t="s">
        <v>1214</v>
      </c>
      <c r="AD432" s="154">
        <v>1</v>
      </c>
      <c r="AE432" s="154">
        <v>1</v>
      </c>
    </row>
    <row r="433" spans="1:31" s="154" customFormat="1" ht="12">
      <c r="A433" s="154">
        <v>2018</v>
      </c>
      <c r="B433" s="154" t="s">
        <v>1007</v>
      </c>
      <c r="C433" s="154" t="s">
        <v>1008</v>
      </c>
      <c r="D433" s="154" t="s">
        <v>649</v>
      </c>
      <c r="E433" s="154" t="s">
        <v>650</v>
      </c>
      <c r="F433" s="154" t="s">
        <v>1009</v>
      </c>
      <c r="G433" s="154" t="s">
        <v>1046</v>
      </c>
      <c r="H433" s="154" t="s">
        <v>645</v>
      </c>
      <c r="I433" s="154" t="s">
        <v>35</v>
      </c>
      <c r="J433" s="154" t="s">
        <v>1010</v>
      </c>
      <c r="K433" s="154" t="s">
        <v>41</v>
      </c>
      <c r="L433" s="158" t="s">
        <v>681</v>
      </c>
      <c r="M433" s="154" t="s">
        <v>1011</v>
      </c>
      <c r="N433" s="154" t="s">
        <v>1012</v>
      </c>
      <c r="O433" s="154" t="s">
        <v>603</v>
      </c>
      <c r="P433" s="156">
        <v>11546041</v>
      </c>
      <c r="Q433" s="156">
        <v>4004073.25</v>
      </c>
      <c r="R433" s="156">
        <v>3343131.19</v>
      </c>
      <c r="S433" s="154">
        <v>97116</v>
      </c>
      <c r="T433" s="154" t="s">
        <v>1013</v>
      </c>
      <c r="U433" s="154">
        <v>1</v>
      </c>
      <c r="V433" s="154">
        <v>501</v>
      </c>
      <c r="W433" s="154">
        <v>5</v>
      </c>
      <c r="X433" s="154">
        <v>0</v>
      </c>
      <c r="Y433" s="154">
        <v>2</v>
      </c>
      <c r="Z433" s="154">
        <v>0</v>
      </c>
      <c r="AA433" s="154" t="s">
        <v>1014</v>
      </c>
      <c r="AD433" s="154">
        <v>1</v>
      </c>
      <c r="AE433" s="154">
        <v>1</v>
      </c>
    </row>
    <row r="434" spans="1:31" s="154" customFormat="1" ht="12" hidden="1">
      <c r="A434" s="154">
        <v>2018</v>
      </c>
      <c r="B434" s="154" t="s">
        <v>1215</v>
      </c>
      <c r="C434" s="154" t="s">
        <v>794</v>
      </c>
      <c r="D434" s="154" t="s">
        <v>618</v>
      </c>
      <c r="E434" s="154" t="s">
        <v>619</v>
      </c>
      <c r="F434" s="154" t="s">
        <v>795</v>
      </c>
      <c r="G434" s="154" t="s">
        <v>1046</v>
      </c>
      <c r="H434" s="154" t="s">
        <v>645</v>
      </c>
      <c r="I434" s="154" t="s">
        <v>31</v>
      </c>
      <c r="J434" s="154" t="s">
        <v>599</v>
      </c>
      <c r="K434" s="154" t="s">
        <v>168</v>
      </c>
      <c r="L434" s="158" t="s">
        <v>600</v>
      </c>
      <c r="M434" s="154" t="s">
        <v>601</v>
      </c>
      <c r="N434" s="154" t="s">
        <v>760</v>
      </c>
      <c r="O434" s="154" t="s">
        <v>603</v>
      </c>
      <c r="P434" s="156">
        <v>1266648</v>
      </c>
      <c r="Q434" s="156">
        <v>2011</v>
      </c>
      <c r="R434" s="156">
        <v>0</v>
      </c>
      <c r="S434" s="154">
        <v>97118</v>
      </c>
      <c r="T434" s="154" t="s">
        <v>604</v>
      </c>
      <c r="U434" s="154">
        <v>3</v>
      </c>
      <c r="V434" s="154">
        <v>501</v>
      </c>
      <c r="W434" s="154">
        <v>5</v>
      </c>
      <c r="X434" s="154">
        <v>0</v>
      </c>
      <c r="Y434" s="154">
        <v>3</v>
      </c>
      <c r="Z434" s="154">
        <v>0</v>
      </c>
      <c r="AA434" s="154" t="s">
        <v>1216</v>
      </c>
      <c r="AD434" s="154">
        <v>0</v>
      </c>
      <c r="AE434" s="154">
        <v>0</v>
      </c>
    </row>
    <row r="435" spans="1:31" s="154" customFormat="1" ht="12">
      <c r="A435" s="154">
        <v>2018</v>
      </c>
      <c r="B435" s="154" t="s">
        <v>1217</v>
      </c>
      <c r="C435" s="154" t="s">
        <v>1218</v>
      </c>
      <c r="D435" s="154" t="s">
        <v>649</v>
      </c>
      <c r="E435" s="154" t="s">
        <v>650</v>
      </c>
      <c r="F435" s="154" t="s">
        <v>1009</v>
      </c>
      <c r="G435" s="154" t="s">
        <v>802</v>
      </c>
      <c r="H435" s="154" t="s">
        <v>801</v>
      </c>
      <c r="I435" s="154" t="s">
        <v>1017</v>
      </c>
      <c r="J435" s="154" t="s">
        <v>1219</v>
      </c>
      <c r="K435" s="154" t="s">
        <v>1220</v>
      </c>
      <c r="L435" s="158" t="s">
        <v>600</v>
      </c>
      <c r="M435" s="154" t="s">
        <v>1011</v>
      </c>
      <c r="N435" s="154" t="s">
        <v>1099</v>
      </c>
      <c r="O435" s="154" t="s">
        <v>603</v>
      </c>
      <c r="P435" s="156">
        <v>3225526</v>
      </c>
      <c r="Q435" s="156">
        <v>3053326</v>
      </c>
      <c r="R435" s="156">
        <v>1895017.96</v>
      </c>
      <c r="S435" s="154">
        <v>97137</v>
      </c>
      <c r="T435" s="154" t="s">
        <v>1019</v>
      </c>
      <c r="U435" s="154">
        <v>1</v>
      </c>
      <c r="V435" s="154">
        <v>301</v>
      </c>
      <c r="W435" s="154">
        <v>3</v>
      </c>
      <c r="X435" s="154">
        <v>0</v>
      </c>
      <c r="Y435" s="154">
        <v>2</v>
      </c>
      <c r="Z435" s="154">
        <v>0</v>
      </c>
      <c r="AA435" s="154" t="s">
        <v>1221</v>
      </c>
      <c r="AD435" s="154">
        <v>1</v>
      </c>
      <c r="AE435" s="154">
        <v>0</v>
      </c>
    </row>
    <row r="436" spans="1:31" s="154" customFormat="1" ht="12" hidden="1">
      <c r="A436" s="154">
        <v>2018</v>
      </c>
      <c r="B436" s="154" t="s">
        <v>1222</v>
      </c>
      <c r="C436" s="154" t="s">
        <v>1223</v>
      </c>
      <c r="D436" s="154" t="s">
        <v>594</v>
      </c>
      <c r="E436" s="154" t="s">
        <v>595</v>
      </c>
      <c r="F436" s="154" t="s">
        <v>596</v>
      </c>
      <c r="G436" s="154" t="s">
        <v>802</v>
      </c>
      <c r="H436" s="154" t="s">
        <v>801</v>
      </c>
      <c r="I436" s="154" t="s">
        <v>1017</v>
      </c>
      <c r="J436" s="154" t="s">
        <v>1219</v>
      </c>
      <c r="K436" s="154" t="s">
        <v>1220</v>
      </c>
      <c r="L436" s="158" t="s">
        <v>672</v>
      </c>
      <c r="M436" s="154" t="s">
        <v>614</v>
      </c>
      <c r="N436" s="154" t="s">
        <v>1099</v>
      </c>
      <c r="O436" s="154" t="s">
        <v>603</v>
      </c>
      <c r="P436" s="156">
        <v>9000000</v>
      </c>
      <c r="Q436" s="156">
        <v>0</v>
      </c>
      <c r="R436" s="156">
        <v>0</v>
      </c>
      <c r="S436" s="154">
        <v>97138</v>
      </c>
      <c r="T436" s="154" t="s">
        <v>1019</v>
      </c>
      <c r="U436" s="154">
        <v>1</v>
      </c>
      <c r="V436" s="154">
        <v>301</v>
      </c>
      <c r="W436" s="154">
        <v>3</v>
      </c>
      <c r="X436" s="154">
        <v>0</v>
      </c>
      <c r="Y436" s="154">
        <v>2</v>
      </c>
      <c r="Z436" s="154">
        <v>0</v>
      </c>
      <c r="AA436" s="154" t="s">
        <v>1224</v>
      </c>
      <c r="AD436" s="154">
        <v>0</v>
      </c>
      <c r="AE436" s="154">
        <v>0</v>
      </c>
    </row>
    <row r="437" spans="1:31" s="154" customFormat="1" ht="12">
      <c r="A437" s="154">
        <v>2018</v>
      </c>
      <c r="B437" s="154" t="s">
        <v>1015</v>
      </c>
      <c r="C437" s="154" t="s">
        <v>1016</v>
      </c>
      <c r="D437" s="154" t="s">
        <v>649</v>
      </c>
      <c r="E437" s="154" t="s">
        <v>650</v>
      </c>
      <c r="F437" s="154" t="s">
        <v>1009</v>
      </c>
      <c r="G437" s="154" t="s">
        <v>1046</v>
      </c>
      <c r="H437" s="154" t="s">
        <v>645</v>
      </c>
      <c r="I437" s="154" t="s">
        <v>1017</v>
      </c>
      <c r="J437" s="154" t="s">
        <v>1219</v>
      </c>
      <c r="K437" s="154" t="s">
        <v>1220</v>
      </c>
      <c r="L437" s="158" t="s">
        <v>681</v>
      </c>
      <c r="M437" s="154" t="s">
        <v>1011</v>
      </c>
      <c r="N437" s="154" t="s">
        <v>1012</v>
      </c>
      <c r="O437" s="154" t="s">
        <v>603</v>
      </c>
      <c r="P437" s="156">
        <v>2712240</v>
      </c>
      <c r="Q437" s="156">
        <v>2053159.43</v>
      </c>
      <c r="R437" s="156">
        <v>1513246.87</v>
      </c>
      <c r="S437" s="154">
        <v>97144</v>
      </c>
      <c r="T437" s="154" t="s">
        <v>1019</v>
      </c>
      <c r="U437" s="154">
        <v>1</v>
      </c>
      <c r="V437" s="154">
        <v>501</v>
      </c>
      <c r="W437" s="154">
        <v>5</v>
      </c>
      <c r="X437" s="154">
        <v>0</v>
      </c>
      <c r="Y437" s="154">
        <v>2</v>
      </c>
      <c r="Z437" s="154">
        <v>0</v>
      </c>
      <c r="AA437" s="154" t="s">
        <v>1020</v>
      </c>
      <c r="AD437" s="154">
        <v>0</v>
      </c>
      <c r="AE437" s="154">
        <v>0</v>
      </c>
    </row>
    <row r="438" spans="1:31" s="154" customFormat="1" ht="12">
      <c r="A438" s="154">
        <v>2018</v>
      </c>
      <c r="B438" s="154" t="s">
        <v>1105</v>
      </c>
      <c r="C438" s="154" t="s">
        <v>1177</v>
      </c>
      <c r="D438" s="154" t="s">
        <v>659</v>
      </c>
      <c r="E438" s="154" t="s">
        <v>1178</v>
      </c>
      <c r="F438" s="154" t="s">
        <v>1071</v>
      </c>
      <c r="G438" s="154" t="s">
        <v>1046</v>
      </c>
      <c r="H438" s="154" t="s">
        <v>645</v>
      </c>
      <c r="I438" s="154" t="s">
        <v>803</v>
      </c>
      <c r="J438" s="154" t="s">
        <v>1119</v>
      </c>
      <c r="K438" s="154" t="s">
        <v>1225</v>
      </c>
      <c r="L438" s="158" t="s">
        <v>600</v>
      </c>
      <c r="M438" s="154" t="s">
        <v>601</v>
      </c>
      <c r="N438" s="154" t="s">
        <v>606</v>
      </c>
      <c r="O438" s="154" t="s">
        <v>603</v>
      </c>
      <c r="P438" s="156">
        <v>1583520</v>
      </c>
      <c r="Q438" s="156">
        <v>1583520</v>
      </c>
      <c r="R438" s="156">
        <v>1520840.01</v>
      </c>
      <c r="S438" s="154">
        <v>97170</v>
      </c>
      <c r="T438" s="154" t="s">
        <v>1226</v>
      </c>
      <c r="U438" s="154">
        <v>2</v>
      </c>
      <c r="V438" s="154">
        <v>501</v>
      </c>
      <c r="W438" s="154">
        <v>5</v>
      </c>
      <c r="X438" s="154">
        <v>0</v>
      </c>
      <c r="Y438" s="154">
        <v>3</v>
      </c>
      <c r="Z438" s="154">
        <v>0</v>
      </c>
      <c r="AA438" s="154" t="s">
        <v>1110</v>
      </c>
      <c r="AD438" s="154">
        <v>1</v>
      </c>
      <c r="AE438" s="154">
        <v>0</v>
      </c>
    </row>
    <row r="439" spans="1:31" s="154" customFormat="1" ht="12" hidden="1">
      <c r="A439" s="154">
        <v>2018</v>
      </c>
      <c r="B439" s="154" t="s">
        <v>1105</v>
      </c>
      <c r="C439" s="154" t="s">
        <v>1177</v>
      </c>
      <c r="D439" s="154" t="s">
        <v>659</v>
      </c>
      <c r="E439" s="154" t="s">
        <v>1178</v>
      </c>
      <c r="F439" s="154" t="s">
        <v>1071</v>
      </c>
      <c r="G439" s="154" t="s">
        <v>1046</v>
      </c>
      <c r="H439" s="154" t="s">
        <v>645</v>
      </c>
      <c r="I439" s="154" t="s">
        <v>803</v>
      </c>
      <c r="J439" s="154" t="s">
        <v>1119</v>
      </c>
      <c r="K439" s="154" t="s">
        <v>1225</v>
      </c>
      <c r="L439" s="158" t="s">
        <v>600</v>
      </c>
      <c r="M439" s="154" t="s">
        <v>601</v>
      </c>
      <c r="N439" s="154" t="s">
        <v>1076</v>
      </c>
      <c r="O439" s="154" t="s">
        <v>603</v>
      </c>
      <c r="P439" s="156">
        <v>0</v>
      </c>
      <c r="Q439" s="156">
        <v>5000</v>
      </c>
      <c r="R439" s="156">
        <v>0</v>
      </c>
      <c r="S439" s="154">
        <v>97171</v>
      </c>
      <c r="T439" s="154" t="s">
        <v>1226</v>
      </c>
      <c r="U439" s="154">
        <v>2</v>
      </c>
      <c r="V439" s="154">
        <v>501</v>
      </c>
      <c r="W439" s="154">
        <v>5</v>
      </c>
      <c r="X439" s="154">
        <v>0</v>
      </c>
      <c r="Y439" s="154">
        <v>3</v>
      </c>
      <c r="Z439" s="154">
        <v>0</v>
      </c>
      <c r="AA439" s="154" t="s">
        <v>1110</v>
      </c>
      <c r="AD439" s="154">
        <v>0</v>
      </c>
      <c r="AE439" s="154">
        <v>0</v>
      </c>
    </row>
    <row r="440" spans="1:31" s="154" customFormat="1" ht="12" hidden="1">
      <c r="A440" s="154">
        <v>2018</v>
      </c>
      <c r="B440" s="154" t="s">
        <v>1105</v>
      </c>
      <c r="C440" s="154" t="s">
        <v>1177</v>
      </c>
      <c r="D440" s="154" t="s">
        <v>659</v>
      </c>
      <c r="E440" s="154" t="s">
        <v>1178</v>
      </c>
      <c r="F440" s="154" t="s">
        <v>1071</v>
      </c>
      <c r="G440" s="154" t="s">
        <v>1046</v>
      </c>
      <c r="H440" s="154" t="s">
        <v>645</v>
      </c>
      <c r="I440" s="154" t="s">
        <v>803</v>
      </c>
      <c r="J440" s="154" t="s">
        <v>1119</v>
      </c>
      <c r="K440" s="154" t="s">
        <v>1225</v>
      </c>
      <c r="L440" s="158" t="s">
        <v>600</v>
      </c>
      <c r="M440" s="154" t="s">
        <v>601</v>
      </c>
      <c r="N440" s="154" t="s">
        <v>760</v>
      </c>
      <c r="O440" s="154" t="s">
        <v>603</v>
      </c>
      <c r="P440" s="156">
        <v>0</v>
      </c>
      <c r="Q440" s="156">
        <v>5236.5</v>
      </c>
      <c r="R440" s="156">
        <v>0</v>
      </c>
      <c r="S440" s="154">
        <v>97172</v>
      </c>
      <c r="T440" s="154" t="s">
        <v>1226</v>
      </c>
      <c r="U440" s="154">
        <v>2</v>
      </c>
      <c r="V440" s="154">
        <v>501</v>
      </c>
      <c r="W440" s="154">
        <v>5</v>
      </c>
      <c r="X440" s="154">
        <v>0</v>
      </c>
      <c r="Y440" s="154">
        <v>3</v>
      </c>
      <c r="Z440" s="154">
        <v>0</v>
      </c>
      <c r="AA440" s="154" t="s">
        <v>1110</v>
      </c>
      <c r="AD440" s="154">
        <v>0</v>
      </c>
      <c r="AE440" s="154">
        <v>0</v>
      </c>
    </row>
    <row r="441" spans="1:31" s="154" customFormat="1" ht="12">
      <c r="A441" s="154">
        <v>2018</v>
      </c>
      <c r="B441" s="154" t="s">
        <v>1105</v>
      </c>
      <c r="C441" s="154" t="s">
        <v>1177</v>
      </c>
      <c r="D441" s="154" t="s">
        <v>659</v>
      </c>
      <c r="E441" s="154" t="s">
        <v>1178</v>
      </c>
      <c r="F441" s="154" t="s">
        <v>1071</v>
      </c>
      <c r="G441" s="154" t="s">
        <v>1046</v>
      </c>
      <c r="H441" s="154" t="s">
        <v>645</v>
      </c>
      <c r="I441" s="154" t="s">
        <v>803</v>
      </c>
      <c r="J441" s="154" t="s">
        <v>1119</v>
      </c>
      <c r="K441" s="154" t="s">
        <v>1225</v>
      </c>
      <c r="L441" s="158" t="s">
        <v>600</v>
      </c>
      <c r="M441" s="154" t="s">
        <v>663</v>
      </c>
      <c r="N441" s="154" t="s">
        <v>664</v>
      </c>
      <c r="O441" s="154" t="s">
        <v>603</v>
      </c>
      <c r="P441" s="156">
        <v>1029000</v>
      </c>
      <c r="Q441" s="156">
        <v>1029000</v>
      </c>
      <c r="R441" s="156">
        <v>1016160</v>
      </c>
      <c r="S441" s="154">
        <v>97173</v>
      </c>
      <c r="T441" s="154" t="s">
        <v>1226</v>
      </c>
      <c r="U441" s="154">
        <v>2</v>
      </c>
      <c r="V441" s="154">
        <v>501</v>
      </c>
      <c r="W441" s="154">
        <v>5</v>
      </c>
      <c r="X441" s="154">
        <v>0</v>
      </c>
      <c r="Y441" s="154">
        <v>3</v>
      </c>
      <c r="Z441" s="154">
        <v>0</v>
      </c>
      <c r="AA441" s="154" t="s">
        <v>1110</v>
      </c>
      <c r="AD441" s="154">
        <v>0</v>
      </c>
      <c r="AE441" s="154">
        <v>0</v>
      </c>
    </row>
    <row r="442" spans="1:31" s="154" customFormat="1" ht="12" hidden="1">
      <c r="A442" s="154">
        <v>2018</v>
      </c>
      <c r="B442" s="154" t="s">
        <v>1105</v>
      </c>
      <c r="C442" s="154" t="s">
        <v>1177</v>
      </c>
      <c r="D442" s="154" t="s">
        <v>659</v>
      </c>
      <c r="E442" s="154" t="s">
        <v>1178</v>
      </c>
      <c r="F442" s="154" t="s">
        <v>1071</v>
      </c>
      <c r="G442" s="154" t="s">
        <v>1046</v>
      </c>
      <c r="H442" s="154" t="s">
        <v>645</v>
      </c>
      <c r="I442" s="154" t="s">
        <v>803</v>
      </c>
      <c r="J442" s="154" t="s">
        <v>1119</v>
      </c>
      <c r="K442" s="154" t="s">
        <v>1225</v>
      </c>
      <c r="L442" s="158" t="s">
        <v>600</v>
      </c>
      <c r="M442" s="154" t="s">
        <v>623</v>
      </c>
      <c r="N442" s="154" t="s">
        <v>796</v>
      </c>
      <c r="O442" s="154" t="s">
        <v>603</v>
      </c>
      <c r="P442" s="156">
        <v>0</v>
      </c>
      <c r="Q442" s="156">
        <v>4999.5</v>
      </c>
      <c r="R442" s="156">
        <v>0</v>
      </c>
      <c r="S442" s="154">
        <v>97174</v>
      </c>
      <c r="T442" s="154" t="s">
        <v>1226</v>
      </c>
      <c r="U442" s="154">
        <v>2</v>
      </c>
      <c r="V442" s="154">
        <v>501</v>
      </c>
      <c r="W442" s="154">
        <v>5</v>
      </c>
      <c r="X442" s="154">
        <v>0</v>
      </c>
      <c r="Y442" s="154">
        <v>1</v>
      </c>
      <c r="Z442" s="154">
        <v>0</v>
      </c>
      <c r="AA442" s="154" t="s">
        <v>1110</v>
      </c>
      <c r="AD442" s="154">
        <v>0</v>
      </c>
      <c r="AE442" s="154">
        <v>0</v>
      </c>
    </row>
    <row r="443" spans="1:31" s="154" customFormat="1" ht="12">
      <c r="A443" s="154">
        <v>2018</v>
      </c>
      <c r="B443" s="154" t="s">
        <v>1105</v>
      </c>
      <c r="C443" s="154" t="s">
        <v>1177</v>
      </c>
      <c r="D443" s="154" t="s">
        <v>659</v>
      </c>
      <c r="E443" s="154" t="s">
        <v>1178</v>
      </c>
      <c r="F443" s="154" t="s">
        <v>1071</v>
      </c>
      <c r="G443" s="154" t="s">
        <v>1046</v>
      </c>
      <c r="H443" s="154" t="s">
        <v>645</v>
      </c>
      <c r="I443" s="154" t="s">
        <v>803</v>
      </c>
      <c r="J443" s="154" t="s">
        <v>1107</v>
      </c>
      <c r="K443" s="154" t="s">
        <v>1227</v>
      </c>
      <c r="L443" s="158" t="s">
        <v>600</v>
      </c>
      <c r="M443" s="154" t="s">
        <v>601</v>
      </c>
      <c r="N443" s="154" t="s">
        <v>606</v>
      </c>
      <c r="O443" s="154" t="s">
        <v>603</v>
      </c>
      <c r="P443" s="156">
        <v>1583520</v>
      </c>
      <c r="Q443" s="156">
        <v>1583520</v>
      </c>
      <c r="R443" s="156">
        <v>1520840.01</v>
      </c>
      <c r="S443" s="154">
        <v>97175</v>
      </c>
      <c r="T443" s="154" t="s">
        <v>1228</v>
      </c>
      <c r="U443" s="154">
        <v>2</v>
      </c>
      <c r="V443" s="154">
        <v>501</v>
      </c>
      <c r="W443" s="154">
        <v>5</v>
      </c>
      <c r="X443" s="154">
        <v>0</v>
      </c>
      <c r="Y443" s="154">
        <v>3</v>
      </c>
      <c r="Z443" s="154">
        <v>0</v>
      </c>
      <c r="AA443" s="154" t="s">
        <v>1110</v>
      </c>
      <c r="AD443" s="154">
        <v>0</v>
      </c>
      <c r="AE443" s="154">
        <v>0</v>
      </c>
    </row>
    <row r="444" spans="1:31" s="154" customFormat="1" ht="12" hidden="1">
      <c r="A444" s="154">
        <v>2018</v>
      </c>
      <c r="B444" s="154" t="s">
        <v>1105</v>
      </c>
      <c r="C444" s="154" t="s">
        <v>1177</v>
      </c>
      <c r="D444" s="154" t="s">
        <v>659</v>
      </c>
      <c r="E444" s="154" t="s">
        <v>1178</v>
      </c>
      <c r="F444" s="154" t="s">
        <v>1071</v>
      </c>
      <c r="G444" s="154" t="s">
        <v>1046</v>
      </c>
      <c r="H444" s="154" t="s">
        <v>645</v>
      </c>
      <c r="I444" s="154" t="s">
        <v>803</v>
      </c>
      <c r="J444" s="154" t="s">
        <v>1107</v>
      </c>
      <c r="K444" s="154" t="s">
        <v>1227</v>
      </c>
      <c r="L444" s="158" t="s">
        <v>600</v>
      </c>
      <c r="M444" s="154" t="s">
        <v>601</v>
      </c>
      <c r="N444" s="154" t="s">
        <v>1076</v>
      </c>
      <c r="O444" s="154" t="s">
        <v>603</v>
      </c>
      <c r="P444" s="156">
        <v>0</v>
      </c>
      <c r="Q444" s="156">
        <v>5000</v>
      </c>
      <c r="R444" s="156">
        <v>0</v>
      </c>
      <c r="S444" s="154">
        <v>97176</v>
      </c>
      <c r="T444" s="154" t="s">
        <v>1228</v>
      </c>
      <c r="U444" s="154">
        <v>2</v>
      </c>
      <c r="V444" s="154">
        <v>501</v>
      </c>
      <c r="W444" s="154">
        <v>5</v>
      </c>
      <c r="X444" s="154">
        <v>0</v>
      </c>
      <c r="Y444" s="154">
        <v>3</v>
      </c>
      <c r="Z444" s="154">
        <v>0</v>
      </c>
      <c r="AA444" s="154" t="s">
        <v>1110</v>
      </c>
      <c r="AD444" s="154">
        <v>0</v>
      </c>
      <c r="AE444" s="154">
        <v>0</v>
      </c>
    </row>
    <row r="445" spans="1:31" s="154" customFormat="1" ht="12" hidden="1">
      <c r="A445" s="154">
        <v>2018</v>
      </c>
      <c r="B445" s="154" t="s">
        <v>1105</v>
      </c>
      <c r="C445" s="154" t="s">
        <v>1177</v>
      </c>
      <c r="D445" s="154" t="s">
        <v>659</v>
      </c>
      <c r="E445" s="154" t="s">
        <v>1178</v>
      </c>
      <c r="F445" s="154" t="s">
        <v>1071</v>
      </c>
      <c r="G445" s="154" t="s">
        <v>1046</v>
      </c>
      <c r="H445" s="154" t="s">
        <v>645</v>
      </c>
      <c r="I445" s="154" t="s">
        <v>803</v>
      </c>
      <c r="J445" s="154" t="s">
        <v>1107</v>
      </c>
      <c r="K445" s="154" t="s">
        <v>1227</v>
      </c>
      <c r="L445" s="158" t="s">
        <v>600</v>
      </c>
      <c r="M445" s="154" t="s">
        <v>601</v>
      </c>
      <c r="N445" s="154" t="s">
        <v>760</v>
      </c>
      <c r="O445" s="154" t="s">
        <v>603</v>
      </c>
      <c r="P445" s="156">
        <v>0</v>
      </c>
      <c r="Q445" s="156">
        <v>5236.5</v>
      </c>
      <c r="R445" s="156">
        <v>0</v>
      </c>
      <c r="S445" s="154">
        <v>97177</v>
      </c>
      <c r="T445" s="154" t="s">
        <v>1228</v>
      </c>
      <c r="U445" s="154">
        <v>2</v>
      </c>
      <c r="V445" s="154">
        <v>501</v>
      </c>
      <c r="W445" s="154">
        <v>5</v>
      </c>
      <c r="X445" s="154">
        <v>0</v>
      </c>
      <c r="Y445" s="154">
        <v>3</v>
      </c>
      <c r="Z445" s="154">
        <v>0</v>
      </c>
      <c r="AA445" s="154" t="s">
        <v>1110</v>
      </c>
      <c r="AD445" s="154">
        <v>0</v>
      </c>
      <c r="AE445" s="154">
        <v>0</v>
      </c>
    </row>
    <row r="446" spans="1:31" s="154" customFormat="1" ht="12">
      <c r="A446" s="154">
        <v>2018</v>
      </c>
      <c r="B446" s="154" t="s">
        <v>1105</v>
      </c>
      <c r="C446" s="154" t="s">
        <v>1177</v>
      </c>
      <c r="D446" s="154" t="s">
        <v>659</v>
      </c>
      <c r="E446" s="154" t="s">
        <v>1178</v>
      </c>
      <c r="F446" s="154" t="s">
        <v>1071</v>
      </c>
      <c r="G446" s="154" t="s">
        <v>1046</v>
      </c>
      <c r="H446" s="154" t="s">
        <v>645</v>
      </c>
      <c r="I446" s="154" t="s">
        <v>803</v>
      </c>
      <c r="J446" s="154" t="s">
        <v>1107</v>
      </c>
      <c r="K446" s="154" t="s">
        <v>1227</v>
      </c>
      <c r="L446" s="158" t="s">
        <v>600</v>
      </c>
      <c r="M446" s="154" t="s">
        <v>663</v>
      </c>
      <c r="N446" s="154" t="s">
        <v>664</v>
      </c>
      <c r="O446" s="154" t="s">
        <v>603</v>
      </c>
      <c r="P446" s="156">
        <v>1029000</v>
      </c>
      <c r="Q446" s="156">
        <v>1029000</v>
      </c>
      <c r="R446" s="156">
        <v>1016160</v>
      </c>
      <c r="S446" s="154">
        <v>97178</v>
      </c>
      <c r="T446" s="154" t="s">
        <v>1228</v>
      </c>
      <c r="U446" s="154">
        <v>2</v>
      </c>
      <c r="V446" s="154">
        <v>501</v>
      </c>
      <c r="W446" s="154">
        <v>5</v>
      </c>
      <c r="X446" s="154">
        <v>0</v>
      </c>
      <c r="Y446" s="154">
        <v>3</v>
      </c>
      <c r="Z446" s="154">
        <v>0</v>
      </c>
      <c r="AA446" s="154" t="s">
        <v>1110</v>
      </c>
      <c r="AD446" s="154">
        <v>0</v>
      </c>
      <c r="AE446" s="154">
        <v>0</v>
      </c>
    </row>
    <row r="447" spans="1:31" s="154" customFormat="1" ht="12" hidden="1">
      <c r="A447" s="154">
        <v>2018</v>
      </c>
      <c r="B447" s="154" t="s">
        <v>1105</v>
      </c>
      <c r="C447" s="154" t="s">
        <v>1177</v>
      </c>
      <c r="D447" s="154" t="s">
        <v>659</v>
      </c>
      <c r="E447" s="154" t="s">
        <v>1178</v>
      </c>
      <c r="F447" s="154" t="s">
        <v>1071</v>
      </c>
      <c r="G447" s="154" t="s">
        <v>1046</v>
      </c>
      <c r="H447" s="154" t="s">
        <v>645</v>
      </c>
      <c r="I447" s="154" t="s">
        <v>803</v>
      </c>
      <c r="J447" s="154" t="s">
        <v>1107</v>
      </c>
      <c r="K447" s="154" t="s">
        <v>1227</v>
      </c>
      <c r="L447" s="158" t="s">
        <v>600</v>
      </c>
      <c r="M447" s="154" t="s">
        <v>623</v>
      </c>
      <c r="N447" s="154" t="s">
        <v>796</v>
      </c>
      <c r="O447" s="154" t="s">
        <v>603</v>
      </c>
      <c r="P447" s="156">
        <v>0</v>
      </c>
      <c r="Q447" s="156">
        <v>4999.5</v>
      </c>
      <c r="R447" s="156">
        <v>0</v>
      </c>
      <c r="S447" s="154">
        <v>97179</v>
      </c>
      <c r="T447" s="154" t="s">
        <v>1228</v>
      </c>
      <c r="U447" s="154">
        <v>2</v>
      </c>
      <c r="V447" s="154">
        <v>501</v>
      </c>
      <c r="W447" s="154">
        <v>5</v>
      </c>
      <c r="X447" s="154">
        <v>0</v>
      </c>
      <c r="Y447" s="154">
        <v>1</v>
      </c>
      <c r="Z447" s="154">
        <v>0</v>
      </c>
      <c r="AA447" s="154" t="s">
        <v>1110</v>
      </c>
      <c r="AD447" s="154">
        <v>0</v>
      </c>
      <c r="AE447" s="154">
        <v>0</v>
      </c>
    </row>
    <row r="448" spans="1:31" s="154" customFormat="1" ht="12" hidden="1">
      <c r="A448" s="154">
        <v>2018</v>
      </c>
      <c r="B448" s="154" t="s">
        <v>1179</v>
      </c>
      <c r="C448" s="154" t="s">
        <v>1180</v>
      </c>
      <c r="D448" s="154" t="s">
        <v>618</v>
      </c>
      <c r="E448" s="154" t="s">
        <v>619</v>
      </c>
      <c r="F448" s="154" t="s">
        <v>1181</v>
      </c>
      <c r="G448" s="154" t="s">
        <v>1046</v>
      </c>
      <c r="H448" s="154" t="s">
        <v>646</v>
      </c>
      <c r="I448" s="154" t="s">
        <v>803</v>
      </c>
      <c r="J448" s="154" t="s">
        <v>1182</v>
      </c>
      <c r="K448" s="154" t="s">
        <v>202</v>
      </c>
      <c r="L448" s="158" t="s">
        <v>681</v>
      </c>
      <c r="M448" s="154" t="s">
        <v>601</v>
      </c>
      <c r="N448" s="154" t="s">
        <v>1076</v>
      </c>
      <c r="O448" s="154" t="s">
        <v>603</v>
      </c>
      <c r="P448" s="156">
        <v>72000</v>
      </c>
      <c r="Q448" s="156">
        <v>72000</v>
      </c>
      <c r="R448" s="156">
        <v>72000</v>
      </c>
      <c r="S448" s="154">
        <v>97184</v>
      </c>
      <c r="T448" s="154" t="s">
        <v>1183</v>
      </c>
      <c r="U448" s="154">
        <v>3</v>
      </c>
      <c r="V448" s="154">
        <v>501</v>
      </c>
      <c r="W448" s="154">
        <v>5</v>
      </c>
      <c r="X448" s="154">
        <v>0</v>
      </c>
      <c r="Y448" s="154">
        <v>3</v>
      </c>
      <c r="Z448" s="154">
        <v>0</v>
      </c>
      <c r="AA448" s="154" t="s">
        <v>1184</v>
      </c>
      <c r="AD448" s="154">
        <v>1</v>
      </c>
      <c r="AE448" s="154">
        <v>0</v>
      </c>
    </row>
    <row r="449" spans="1:31" s="154" customFormat="1" ht="12" hidden="1">
      <c r="A449" s="154">
        <v>2018</v>
      </c>
      <c r="B449" s="154" t="s">
        <v>1031</v>
      </c>
      <c r="C449" s="154" t="s">
        <v>1032</v>
      </c>
      <c r="D449" s="154" t="s">
        <v>618</v>
      </c>
      <c r="E449" s="154" t="s">
        <v>619</v>
      </c>
      <c r="F449" s="154" t="s">
        <v>1033</v>
      </c>
      <c r="G449" s="154" t="s">
        <v>1046</v>
      </c>
      <c r="H449" s="154" t="s">
        <v>646</v>
      </c>
      <c r="I449" s="154" t="s">
        <v>23</v>
      </c>
      <c r="J449" s="154" t="s">
        <v>1034</v>
      </c>
      <c r="K449" s="154" t="s">
        <v>67</v>
      </c>
      <c r="L449" s="158" t="s">
        <v>672</v>
      </c>
      <c r="M449" s="154" t="s">
        <v>601</v>
      </c>
      <c r="N449" s="154" t="s">
        <v>1076</v>
      </c>
      <c r="O449" s="154" t="s">
        <v>603</v>
      </c>
      <c r="P449" s="156">
        <v>0</v>
      </c>
      <c r="Q449" s="156">
        <v>27422.240000000002</v>
      </c>
      <c r="R449" s="156">
        <v>0</v>
      </c>
      <c r="S449" s="154">
        <v>97185</v>
      </c>
      <c r="T449" s="154" t="s">
        <v>1035</v>
      </c>
      <c r="U449" s="154">
        <v>3</v>
      </c>
      <c r="V449" s="154">
        <v>507</v>
      </c>
      <c r="W449" s="154">
        <v>5</v>
      </c>
      <c r="X449" s="154">
        <v>0</v>
      </c>
      <c r="Y449" s="154">
        <v>3</v>
      </c>
      <c r="Z449" s="154">
        <v>0</v>
      </c>
      <c r="AA449" s="154" t="s">
        <v>1036</v>
      </c>
      <c r="AD449" s="154">
        <v>0</v>
      </c>
      <c r="AE449" s="154">
        <v>1</v>
      </c>
    </row>
    <row r="450" spans="1:31" s="154" customFormat="1" ht="12" hidden="1">
      <c r="A450" s="154">
        <v>2018</v>
      </c>
      <c r="B450" s="154" t="s">
        <v>1031</v>
      </c>
      <c r="C450" s="154" t="s">
        <v>1032</v>
      </c>
      <c r="D450" s="154" t="s">
        <v>618</v>
      </c>
      <c r="E450" s="154" t="s">
        <v>619</v>
      </c>
      <c r="F450" s="154" t="s">
        <v>1033</v>
      </c>
      <c r="G450" s="154" t="s">
        <v>1046</v>
      </c>
      <c r="H450" s="154" t="s">
        <v>646</v>
      </c>
      <c r="I450" s="154" t="s">
        <v>23</v>
      </c>
      <c r="J450" s="154" t="s">
        <v>1034</v>
      </c>
      <c r="K450" s="154" t="s">
        <v>67</v>
      </c>
      <c r="L450" s="158" t="s">
        <v>672</v>
      </c>
      <c r="M450" s="154" t="s">
        <v>614</v>
      </c>
      <c r="N450" s="154" t="s">
        <v>1099</v>
      </c>
      <c r="O450" s="154" t="s">
        <v>603</v>
      </c>
      <c r="P450" s="156">
        <v>329327</v>
      </c>
      <c r="Q450" s="156">
        <v>329327</v>
      </c>
      <c r="R450" s="156">
        <v>0</v>
      </c>
      <c r="S450" s="154">
        <v>97186</v>
      </c>
      <c r="T450" s="154" t="s">
        <v>1035</v>
      </c>
      <c r="U450" s="154">
        <v>3</v>
      </c>
      <c r="V450" s="154">
        <v>507</v>
      </c>
      <c r="W450" s="154">
        <v>5</v>
      </c>
      <c r="X450" s="154">
        <v>0</v>
      </c>
      <c r="Y450" s="154">
        <v>2</v>
      </c>
      <c r="Z450" s="154">
        <v>0</v>
      </c>
      <c r="AA450" s="154" t="s">
        <v>1036</v>
      </c>
      <c r="AD450" s="154">
        <v>0</v>
      </c>
      <c r="AE450" s="154">
        <v>1</v>
      </c>
    </row>
    <row r="451" spans="1:31" s="154" customFormat="1" ht="12">
      <c r="A451" s="154">
        <v>2018</v>
      </c>
      <c r="B451" s="154" t="s">
        <v>1116</v>
      </c>
      <c r="C451" s="154" t="s">
        <v>1117</v>
      </c>
      <c r="D451" s="154" t="s">
        <v>649</v>
      </c>
      <c r="E451" s="154" t="s">
        <v>1059</v>
      </c>
      <c r="F451" s="154" t="s">
        <v>1118</v>
      </c>
      <c r="G451" s="154" t="s">
        <v>1046</v>
      </c>
      <c r="H451" s="154" t="s">
        <v>645</v>
      </c>
      <c r="I451" s="154" t="s">
        <v>803</v>
      </c>
      <c r="J451" s="154" t="s">
        <v>1119</v>
      </c>
      <c r="K451" s="154" t="s">
        <v>1120</v>
      </c>
      <c r="L451" s="158" t="s">
        <v>681</v>
      </c>
      <c r="M451" s="154" t="s">
        <v>776</v>
      </c>
      <c r="N451" s="154" t="s">
        <v>664</v>
      </c>
      <c r="O451" s="154" t="s">
        <v>603</v>
      </c>
      <c r="P451" s="156">
        <v>0</v>
      </c>
      <c r="Q451" s="156">
        <v>541555.17000000004</v>
      </c>
      <c r="R451" s="156">
        <v>540182.07999999996</v>
      </c>
      <c r="S451" s="154">
        <v>97187</v>
      </c>
      <c r="T451" s="154" t="s">
        <v>1121</v>
      </c>
      <c r="U451" s="154">
        <v>1</v>
      </c>
      <c r="V451" s="154">
        <v>501</v>
      </c>
      <c r="W451" s="154">
        <v>5</v>
      </c>
      <c r="X451" s="154">
        <v>0</v>
      </c>
      <c r="Y451" s="154">
        <v>3</v>
      </c>
      <c r="Z451" s="154">
        <v>0</v>
      </c>
      <c r="AA451" s="154" t="s">
        <v>1122</v>
      </c>
      <c r="AD451" s="154">
        <v>0</v>
      </c>
      <c r="AE451" s="154">
        <v>0</v>
      </c>
    </row>
    <row r="452" spans="1:31" s="154" customFormat="1" ht="12">
      <c r="A452" s="154">
        <v>2018</v>
      </c>
      <c r="B452" s="154" t="s">
        <v>1116</v>
      </c>
      <c r="C452" s="154" t="s">
        <v>1117</v>
      </c>
      <c r="D452" s="154" t="s">
        <v>649</v>
      </c>
      <c r="E452" s="154" t="s">
        <v>1059</v>
      </c>
      <c r="F452" s="154" t="s">
        <v>1118</v>
      </c>
      <c r="G452" s="154" t="s">
        <v>1046</v>
      </c>
      <c r="H452" s="154" t="s">
        <v>645</v>
      </c>
      <c r="I452" s="154" t="s">
        <v>803</v>
      </c>
      <c r="J452" s="154" t="s">
        <v>1119</v>
      </c>
      <c r="K452" s="154" t="s">
        <v>1120</v>
      </c>
      <c r="L452" s="158" t="s">
        <v>681</v>
      </c>
      <c r="M452" s="154" t="s">
        <v>614</v>
      </c>
      <c r="N452" s="154" t="s">
        <v>1099</v>
      </c>
      <c r="O452" s="154" t="s">
        <v>603</v>
      </c>
      <c r="P452" s="156">
        <v>0</v>
      </c>
      <c r="Q452" s="156">
        <v>347429.26</v>
      </c>
      <c r="R452" s="156">
        <v>112892.96</v>
      </c>
      <c r="S452" s="154">
        <v>97188</v>
      </c>
      <c r="T452" s="154" t="s">
        <v>1121</v>
      </c>
      <c r="U452" s="154">
        <v>1</v>
      </c>
      <c r="V452" s="154">
        <v>501</v>
      </c>
      <c r="W452" s="154">
        <v>5</v>
      </c>
      <c r="X452" s="154">
        <v>0</v>
      </c>
      <c r="Y452" s="154">
        <v>2</v>
      </c>
      <c r="Z452" s="154">
        <v>0</v>
      </c>
      <c r="AA452" s="154" t="s">
        <v>1122</v>
      </c>
      <c r="AD452" s="154">
        <v>0</v>
      </c>
      <c r="AE452" s="154">
        <v>0</v>
      </c>
    </row>
    <row r="453" spans="1:31" s="154" customFormat="1" ht="12">
      <c r="A453" s="154">
        <v>2018</v>
      </c>
      <c r="B453" s="154" t="s">
        <v>1123</v>
      </c>
      <c r="C453" s="154" t="s">
        <v>1124</v>
      </c>
      <c r="D453" s="154" t="s">
        <v>649</v>
      </c>
      <c r="E453" s="154" t="s">
        <v>1059</v>
      </c>
      <c r="F453" s="154" t="s">
        <v>1118</v>
      </c>
      <c r="G453" s="154" t="s">
        <v>802</v>
      </c>
      <c r="H453" s="154" t="s">
        <v>801</v>
      </c>
      <c r="I453" s="154" t="s">
        <v>803</v>
      </c>
      <c r="J453" s="154" t="s">
        <v>1119</v>
      </c>
      <c r="K453" s="154" t="s">
        <v>310</v>
      </c>
      <c r="L453" s="158" t="s">
        <v>681</v>
      </c>
      <c r="M453" s="154" t="s">
        <v>776</v>
      </c>
      <c r="N453" s="154" t="s">
        <v>664</v>
      </c>
      <c r="O453" s="154" t="s">
        <v>603</v>
      </c>
      <c r="P453" s="156">
        <v>0</v>
      </c>
      <c r="Q453" s="156">
        <v>359560.05</v>
      </c>
      <c r="R453" s="156">
        <v>359560.05</v>
      </c>
      <c r="S453" s="154">
        <v>97189</v>
      </c>
      <c r="T453" s="154" t="s">
        <v>1125</v>
      </c>
      <c r="U453" s="154">
        <v>1</v>
      </c>
      <c r="V453" s="154">
        <v>501</v>
      </c>
      <c r="W453" s="154">
        <v>5</v>
      </c>
      <c r="X453" s="154">
        <v>0</v>
      </c>
      <c r="Y453" s="154">
        <v>3</v>
      </c>
      <c r="Z453" s="154">
        <v>0</v>
      </c>
      <c r="AA453" s="154" t="s">
        <v>1126</v>
      </c>
      <c r="AD453" s="154">
        <v>0</v>
      </c>
      <c r="AE453" s="154">
        <v>0</v>
      </c>
    </row>
    <row r="454" spans="1:31" s="154" customFormat="1" ht="12">
      <c r="A454" s="154">
        <v>2018</v>
      </c>
      <c r="B454" s="154" t="s">
        <v>1123</v>
      </c>
      <c r="C454" s="154" t="s">
        <v>1124</v>
      </c>
      <c r="D454" s="154" t="s">
        <v>649</v>
      </c>
      <c r="E454" s="154" t="s">
        <v>1059</v>
      </c>
      <c r="F454" s="154" t="s">
        <v>1118</v>
      </c>
      <c r="G454" s="154" t="s">
        <v>802</v>
      </c>
      <c r="H454" s="154" t="s">
        <v>801</v>
      </c>
      <c r="I454" s="154" t="s">
        <v>803</v>
      </c>
      <c r="J454" s="154" t="s">
        <v>1119</v>
      </c>
      <c r="K454" s="154" t="s">
        <v>310</v>
      </c>
      <c r="L454" s="158" t="s">
        <v>681</v>
      </c>
      <c r="M454" s="154" t="s">
        <v>614</v>
      </c>
      <c r="N454" s="154" t="s">
        <v>1099</v>
      </c>
      <c r="O454" s="154" t="s">
        <v>603</v>
      </c>
      <c r="P454" s="156">
        <v>0</v>
      </c>
      <c r="Q454" s="156">
        <v>730805.08</v>
      </c>
      <c r="R454" s="156">
        <v>620909.18999999994</v>
      </c>
      <c r="S454" s="154">
        <v>97190</v>
      </c>
      <c r="T454" s="154" t="s">
        <v>1125</v>
      </c>
      <c r="U454" s="154">
        <v>1</v>
      </c>
      <c r="V454" s="154">
        <v>501</v>
      </c>
      <c r="W454" s="154">
        <v>5</v>
      </c>
      <c r="X454" s="154">
        <v>0</v>
      </c>
      <c r="Y454" s="154">
        <v>2</v>
      </c>
      <c r="Z454" s="154">
        <v>0</v>
      </c>
      <c r="AA454" s="154" t="s">
        <v>1126</v>
      </c>
      <c r="AD454" s="154">
        <v>0</v>
      </c>
      <c r="AE454" s="154">
        <v>0</v>
      </c>
    </row>
    <row r="455" spans="1:31" s="154" customFormat="1" ht="12">
      <c r="A455" s="154">
        <v>2018</v>
      </c>
      <c r="B455" s="154" t="s">
        <v>1127</v>
      </c>
      <c r="C455" s="154" t="s">
        <v>1128</v>
      </c>
      <c r="D455" s="154" t="s">
        <v>618</v>
      </c>
      <c r="E455" s="154" t="s">
        <v>619</v>
      </c>
      <c r="F455" s="154" t="s">
        <v>886</v>
      </c>
      <c r="G455" s="154" t="s">
        <v>1046</v>
      </c>
      <c r="H455" s="154" t="s">
        <v>645</v>
      </c>
      <c r="I455" s="154" t="s">
        <v>31</v>
      </c>
      <c r="J455" s="154" t="s">
        <v>599</v>
      </c>
      <c r="K455" s="154" t="s">
        <v>95</v>
      </c>
      <c r="L455" s="158" t="s">
        <v>681</v>
      </c>
      <c r="M455" s="154" t="s">
        <v>601</v>
      </c>
      <c r="N455" s="154" t="s">
        <v>760</v>
      </c>
      <c r="O455" s="154" t="s">
        <v>603</v>
      </c>
      <c r="P455" s="156">
        <v>0</v>
      </c>
      <c r="Q455" s="156">
        <v>100000</v>
      </c>
      <c r="R455" s="156">
        <v>100000</v>
      </c>
      <c r="S455" s="154">
        <v>97191</v>
      </c>
      <c r="T455" s="154" t="s">
        <v>887</v>
      </c>
      <c r="U455" s="154">
        <v>3</v>
      </c>
      <c r="V455" s="154">
        <v>501</v>
      </c>
      <c r="W455" s="154">
        <v>5</v>
      </c>
      <c r="X455" s="154">
        <v>0</v>
      </c>
      <c r="Y455" s="154">
        <v>3</v>
      </c>
      <c r="Z455" s="154">
        <v>0</v>
      </c>
      <c r="AA455" s="154" t="s">
        <v>1129</v>
      </c>
      <c r="AD455" s="154">
        <v>0</v>
      </c>
      <c r="AE455" s="154">
        <v>0</v>
      </c>
    </row>
    <row r="456" spans="1:31" s="154" customFormat="1" ht="12">
      <c r="A456" s="154">
        <v>2018</v>
      </c>
      <c r="B456" s="154" t="s">
        <v>1127</v>
      </c>
      <c r="C456" s="154" t="s">
        <v>1128</v>
      </c>
      <c r="D456" s="154" t="s">
        <v>618</v>
      </c>
      <c r="E456" s="154" t="s">
        <v>619</v>
      </c>
      <c r="F456" s="154" t="s">
        <v>886</v>
      </c>
      <c r="G456" s="154" t="s">
        <v>1046</v>
      </c>
      <c r="H456" s="154" t="s">
        <v>645</v>
      </c>
      <c r="I456" s="154" t="s">
        <v>31</v>
      </c>
      <c r="J456" s="154" t="s">
        <v>599</v>
      </c>
      <c r="K456" s="154" t="s">
        <v>95</v>
      </c>
      <c r="L456" s="158" t="s">
        <v>681</v>
      </c>
      <c r="M456" s="154" t="s">
        <v>663</v>
      </c>
      <c r="N456" s="154" t="s">
        <v>684</v>
      </c>
      <c r="O456" s="154" t="s">
        <v>603</v>
      </c>
      <c r="P456" s="156">
        <v>100000</v>
      </c>
      <c r="Q456" s="156">
        <v>100000</v>
      </c>
      <c r="R456" s="156">
        <v>2480</v>
      </c>
      <c r="S456" s="154">
        <v>97192</v>
      </c>
      <c r="T456" s="154" t="s">
        <v>887</v>
      </c>
      <c r="U456" s="154">
        <v>3</v>
      </c>
      <c r="V456" s="154">
        <v>501</v>
      </c>
      <c r="W456" s="154">
        <v>5</v>
      </c>
      <c r="X456" s="154">
        <v>0</v>
      </c>
      <c r="Y456" s="154">
        <v>3</v>
      </c>
      <c r="Z456" s="154">
        <v>0</v>
      </c>
      <c r="AA456" s="154" t="s">
        <v>1129</v>
      </c>
      <c r="AD456" s="154">
        <v>0</v>
      </c>
      <c r="AE456" s="154">
        <v>0</v>
      </c>
    </row>
    <row r="457" spans="1:31" s="154" customFormat="1" ht="12">
      <c r="A457" s="154">
        <v>2018</v>
      </c>
      <c r="B457" s="154" t="s">
        <v>1127</v>
      </c>
      <c r="C457" s="154" t="s">
        <v>1128</v>
      </c>
      <c r="D457" s="154" t="s">
        <v>618</v>
      </c>
      <c r="E457" s="154" t="s">
        <v>619</v>
      </c>
      <c r="F457" s="154" t="s">
        <v>886</v>
      </c>
      <c r="G457" s="154" t="s">
        <v>1046</v>
      </c>
      <c r="H457" s="154" t="s">
        <v>645</v>
      </c>
      <c r="I457" s="154" t="s">
        <v>31</v>
      </c>
      <c r="J457" s="154" t="s">
        <v>599</v>
      </c>
      <c r="K457" s="154" t="s">
        <v>95</v>
      </c>
      <c r="L457" s="158" t="s">
        <v>681</v>
      </c>
      <c r="M457" s="154" t="s">
        <v>653</v>
      </c>
      <c r="N457" s="154" t="s">
        <v>1185</v>
      </c>
      <c r="O457" s="154" t="s">
        <v>603</v>
      </c>
      <c r="P457" s="156">
        <v>0</v>
      </c>
      <c r="Q457" s="156">
        <v>246293.6</v>
      </c>
      <c r="R457" s="156">
        <v>239120</v>
      </c>
      <c r="S457" s="154">
        <v>97193</v>
      </c>
      <c r="T457" s="154" t="s">
        <v>887</v>
      </c>
      <c r="U457" s="154">
        <v>3</v>
      </c>
      <c r="V457" s="154">
        <v>501</v>
      </c>
      <c r="W457" s="154">
        <v>5</v>
      </c>
      <c r="X457" s="154">
        <v>0</v>
      </c>
      <c r="Y457" s="154">
        <v>1</v>
      </c>
      <c r="Z457" s="154">
        <v>0</v>
      </c>
      <c r="AA457" s="154" t="s">
        <v>1129</v>
      </c>
      <c r="AD457" s="154">
        <v>0</v>
      </c>
      <c r="AE457" s="154">
        <v>0</v>
      </c>
    </row>
    <row r="458" spans="1:31" s="154" customFormat="1" ht="12">
      <c r="A458" s="154">
        <v>2018</v>
      </c>
      <c r="B458" s="154" t="s">
        <v>1139</v>
      </c>
      <c r="C458" s="154" t="s">
        <v>1186</v>
      </c>
      <c r="D458" s="154" t="s">
        <v>649</v>
      </c>
      <c r="E458" s="154" t="s">
        <v>1059</v>
      </c>
      <c r="F458" s="154" t="s">
        <v>1118</v>
      </c>
      <c r="G458" s="154" t="s">
        <v>1046</v>
      </c>
      <c r="H458" s="154" t="s">
        <v>645</v>
      </c>
      <c r="I458" s="154" t="s">
        <v>803</v>
      </c>
      <c r="J458" s="154" t="s">
        <v>1119</v>
      </c>
      <c r="K458" s="154" t="s">
        <v>1120</v>
      </c>
      <c r="L458" s="158" t="s">
        <v>681</v>
      </c>
      <c r="M458" s="154" t="s">
        <v>776</v>
      </c>
      <c r="N458" s="154" t="s">
        <v>664</v>
      </c>
      <c r="O458" s="154" t="s">
        <v>603</v>
      </c>
      <c r="P458" s="156">
        <v>0</v>
      </c>
      <c r="Q458" s="156">
        <v>380269.63</v>
      </c>
      <c r="R458" s="156">
        <v>372825.94</v>
      </c>
      <c r="S458" s="154">
        <v>97194</v>
      </c>
      <c r="T458" s="154" t="s">
        <v>1121</v>
      </c>
      <c r="U458" s="154">
        <v>1</v>
      </c>
      <c r="V458" s="154">
        <v>501</v>
      </c>
      <c r="W458" s="154">
        <v>5</v>
      </c>
      <c r="X458" s="154">
        <v>0</v>
      </c>
      <c r="Y458" s="154">
        <v>3</v>
      </c>
      <c r="Z458" s="154">
        <v>0</v>
      </c>
      <c r="AA458" s="154" t="s">
        <v>1141</v>
      </c>
      <c r="AD458" s="154">
        <v>0</v>
      </c>
      <c r="AE458" s="154">
        <v>0</v>
      </c>
    </row>
    <row r="459" spans="1:31" s="154" customFormat="1" ht="12">
      <c r="A459" s="154">
        <v>2018</v>
      </c>
      <c r="B459" s="154" t="s">
        <v>1139</v>
      </c>
      <c r="C459" s="154" t="s">
        <v>1186</v>
      </c>
      <c r="D459" s="154" t="s">
        <v>649</v>
      </c>
      <c r="E459" s="154" t="s">
        <v>1059</v>
      </c>
      <c r="F459" s="154" t="s">
        <v>1118</v>
      </c>
      <c r="G459" s="154" t="s">
        <v>1046</v>
      </c>
      <c r="H459" s="154" t="s">
        <v>645</v>
      </c>
      <c r="I459" s="154" t="s">
        <v>803</v>
      </c>
      <c r="J459" s="154" t="s">
        <v>1119</v>
      </c>
      <c r="K459" s="154" t="s">
        <v>1120</v>
      </c>
      <c r="L459" s="158" t="s">
        <v>681</v>
      </c>
      <c r="M459" s="154" t="s">
        <v>614</v>
      </c>
      <c r="N459" s="154" t="s">
        <v>1099</v>
      </c>
      <c r="O459" s="154" t="s">
        <v>603</v>
      </c>
      <c r="P459" s="156">
        <v>0</v>
      </c>
      <c r="Q459" s="156">
        <v>836457.25</v>
      </c>
      <c r="R459" s="156">
        <v>343978.86</v>
      </c>
      <c r="S459" s="154">
        <v>97195</v>
      </c>
      <c r="T459" s="154" t="s">
        <v>1121</v>
      </c>
      <c r="U459" s="154">
        <v>1</v>
      </c>
      <c r="V459" s="154">
        <v>501</v>
      </c>
      <c r="W459" s="154">
        <v>5</v>
      </c>
      <c r="X459" s="154">
        <v>0</v>
      </c>
      <c r="Y459" s="154">
        <v>2</v>
      </c>
      <c r="Z459" s="154">
        <v>0</v>
      </c>
      <c r="AA459" s="154" t="s">
        <v>1141</v>
      </c>
      <c r="AD459" s="154">
        <v>0</v>
      </c>
      <c r="AE459" s="154">
        <v>0</v>
      </c>
    </row>
    <row r="460" spans="1:31" s="154" customFormat="1" ht="12">
      <c r="A460" s="154">
        <v>2018</v>
      </c>
      <c r="B460" s="154" t="s">
        <v>1142</v>
      </c>
      <c r="C460" s="154" t="s">
        <v>1143</v>
      </c>
      <c r="D460" s="154" t="s">
        <v>649</v>
      </c>
      <c r="E460" s="154" t="s">
        <v>1059</v>
      </c>
      <c r="F460" s="154" t="s">
        <v>1118</v>
      </c>
      <c r="G460" s="154" t="s">
        <v>1046</v>
      </c>
      <c r="H460" s="154" t="s">
        <v>645</v>
      </c>
      <c r="I460" s="154" t="s">
        <v>803</v>
      </c>
      <c r="J460" s="154" t="s">
        <v>1119</v>
      </c>
      <c r="K460" s="154" t="s">
        <v>1120</v>
      </c>
      <c r="L460" s="158" t="s">
        <v>681</v>
      </c>
      <c r="M460" s="154" t="s">
        <v>776</v>
      </c>
      <c r="N460" s="154" t="s">
        <v>664</v>
      </c>
      <c r="O460" s="154" t="s">
        <v>603</v>
      </c>
      <c r="P460" s="156">
        <v>0</v>
      </c>
      <c r="Q460" s="156">
        <v>2184196.83</v>
      </c>
      <c r="R460" s="156">
        <v>2179597.85</v>
      </c>
      <c r="S460" s="154">
        <v>97196</v>
      </c>
      <c r="T460" s="154" t="s">
        <v>1121</v>
      </c>
      <c r="U460" s="154">
        <v>1</v>
      </c>
      <c r="V460" s="154">
        <v>501</v>
      </c>
      <c r="W460" s="154">
        <v>5</v>
      </c>
      <c r="X460" s="154">
        <v>0</v>
      </c>
      <c r="Y460" s="154">
        <v>3</v>
      </c>
      <c r="Z460" s="154">
        <v>0</v>
      </c>
      <c r="AA460" s="154" t="s">
        <v>1144</v>
      </c>
      <c r="AD460" s="154">
        <v>0</v>
      </c>
      <c r="AE460" s="154">
        <v>0</v>
      </c>
    </row>
    <row r="461" spans="1:31" s="154" customFormat="1" ht="12">
      <c r="A461" s="154">
        <v>2018</v>
      </c>
      <c r="B461" s="154" t="s">
        <v>1142</v>
      </c>
      <c r="C461" s="154" t="s">
        <v>1143</v>
      </c>
      <c r="D461" s="154" t="s">
        <v>649</v>
      </c>
      <c r="E461" s="154" t="s">
        <v>1059</v>
      </c>
      <c r="F461" s="154" t="s">
        <v>1118</v>
      </c>
      <c r="G461" s="154" t="s">
        <v>1046</v>
      </c>
      <c r="H461" s="154" t="s">
        <v>645</v>
      </c>
      <c r="I461" s="154" t="s">
        <v>803</v>
      </c>
      <c r="J461" s="154" t="s">
        <v>1119</v>
      </c>
      <c r="K461" s="154" t="s">
        <v>1120</v>
      </c>
      <c r="L461" s="158" t="s">
        <v>681</v>
      </c>
      <c r="M461" s="154" t="s">
        <v>614</v>
      </c>
      <c r="N461" s="154" t="s">
        <v>1099</v>
      </c>
      <c r="O461" s="154" t="s">
        <v>603</v>
      </c>
      <c r="P461" s="156">
        <v>0</v>
      </c>
      <c r="Q461" s="156">
        <v>64998.57</v>
      </c>
      <c r="R461" s="156">
        <v>23071.94</v>
      </c>
      <c r="S461" s="154">
        <v>97197</v>
      </c>
      <c r="T461" s="154" t="s">
        <v>1121</v>
      </c>
      <c r="U461" s="154">
        <v>1</v>
      </c>
      <c r="V461" s="154">
        <v>501</v>
      </c>
      <c r="W461" s="154">
        <v>5</v>
      </c>
      <c r="X461" s="154">
        <v>0</v>
      </c>
      <c r="Y461" s="154">
        <v>2</v>
      </c>
      <c r="Z461" s="154">
        <v>0</v>
      </c>
      <c r="AA461" s="154" t="s">
        <v>1144</v>
      </c>
      <c r="AD461" s="154">
        <v>0</v>
      </c>
      <c r="AE461" s="154">
        <v>0</v>
      </c>
    </row>
    <row r="462" spans="1:31" s="154" customFormat="1" ht="12">
      <c r="A462" s="154">
        <v>2018</v>
      </c>
      <c r="B462" s="154" t="s">
        <v>1145</v>
      </c>
      <c r="C462" s="154" t="s">
        <v>1146</v>
      </c>
      <c r="D462" s="154" t="s">
        <v>618</v>
      </c>
      <c r="E462" s="154" t="s">
        <v>619</v>
      </c>
      <c r="F462" s="154" t="s">
        <v>772</v>
      </c>
      <c r="G462" s="154" t="s">
        <v>1046</v>
      </c>
      <c r="H462" s="154" t="s">
        <v>645</v>
      </c>
      <c r="I462" s="154" t="s">
        <v>17</v>
      </c>
      <c r="J462" s="154" t="s">
        <v>773</v>
      </c>
      <c r="K462" s="154" t="s">
        <v>117</v>
      </c>
      <c r="L462" s="158" t="s">
        <v>681</v>
      </c>
      <c r="M462" s="154" t="s">
        <v>663</v>
      </c>
      <c r="N462" s="154" t="s">
        <v>684</v>
      </c>
      <c r="O462" s="154" t="s">
        <v>603</v>
      </c>
      <c r="P462" s="156">
        <v>350000</v>
      </c>
      <c r="Q462" s="156">
        <v>223810</v>
      </c>
      <c r="R462" s="156">
        <v>212195</v>
      </c>
      <c r="S462" s="154">
        <v>97198</v>
      </c>
      <c r="T462" s="154" t="s">
        <v>774</v>
      </c>
      <c r="U462" s="154">
        <v>3</v>
      </c>
      <c r="V462" s="154">
        <v>501</v>
      </c>
      <c r="W462" s="154">
        <v>5</v>
      </c>
      <c r="X462" s="154">
        <v>0</v>
      </c>
      <c r="Y462" s="154">
        <v>3</v>
      </c>
      <c r="Z462" s="154">
        <v>0</v>
      </c>
      <c r="AA462" s="154" t="s">
        <v>1147</v>
      </c>
      <c r="AD462" s="154">
        <v>0</v>
      </c>
      <c r="AE462" s="154">
        <v>1</v>
      </c>
    </row>
    <row r="463" spans="1:31" s="154" customFormat="1" ht="12" hidden="1">
      <c r="A463" s="154">
        <v>2018</v>
      </c>
      <c r="B463" s="154" t="s">
        <v>1229</v>
      </c>
      <c r="C463" s="154" t="s">
        <v>1230</v>
      </c>
      <c r="D463" s="154" t="s">
        <v>618</v>
      </c>
      <c r="E463" s="154" t="s">
        <v>737</v>
      </c>
      <c r="F463" s="154" t="s">
        <v>752</v>
      </c>
      <c r="G463" s="154" t="s">
        <v>873</v>
      </c>
      <c r="H463" s="154" t="s">
        <v>1231</v>
      </c>
      <c r="I463" s="154" t="s">
        <v>17</v>
      </c>
      <c r="J463" s="154" t="s">
        <v>753</v>
      </c>
      <c r="K463" s="154" t="s">
        <v>46</v>
      </c>
      <c r="L463" s="158" t="s">
        <v>681</v>
      </c>
      <c r="M463" s="154" t="s">
        <v>663</v>
      </c>
      <c r="N463" s="154" t="s">
        <v>684</v>
      </c>
      <c r="O463" s="154" t="s">
        <v>603</v>
      </c>
      <c r="P463" s="156">
        <v>0</v>
      </c>
      <c r="Q463" s="156">
        <v>240603</v>
      </c>
      <c r="R463" s="156">
        <v>0</v>
      </c>
      <c r="S463" s="154">
        <v>97225</v>
      </c>
      <c r="T463" s="154" t="s">
        <v>754</v>
      </c>
      <c r="U463" s="154">
        <v>3</v>
      </c>
      <c r="V463" s="154">
        <v>501</v>
      </c>
      <c r="W463" s="154">
        <v>5</v>
      </c>
      <c r="X463" s="154">
        <v>0</v>
      </c>
      <c r="Y463" s="154">
        <v>3</v>
      </c>
      <c r="Z463" s="154">
        <v>0</v>
      </c>
      <c r="AA463" s="154" t="s">
        <v>1232</v>
      </c>
      <c r="AD463" s="154">
        <v>0</v>
      </c>
      <c r="AE463" s="154">
        <v>1</v>
      </c>
    </row>
    <row r="464" spans="1:31" s="154" customFormat="1" ht="12" hidden="1">
      <c r="A464" s="154">
        <v>2018</v>
      </c>
      <c r="B464" s="154" t="s">
        <v>1229</v>
      </c>
      <c r="C464" s="154" t="s">
        <v>1230</v>
      </c>
      <c r="D464" s="154" t="s">
        <v>618</v>
      </c>
      <c r="E464" s="154" t="s">
        <v>737</v>
      </c>
      <c r="F464" s="154" t="s">
        <v>752</v>
      </c>
      <c r="G464" s="154" t="s">
        <v>873</v>
      </c>
      <c r="H464" s="154" t="s">
        <v>1231</v>
      </c>
      <c r="I464" s="154" t="s">
        <v>17</v>
      </c>
      <c r="J464" s="154" t="s">
        <v>753</v>
      </c>
      <c r="K464" s="154" t="s">
        <v>46</v>
      </c>
      <c r="L464" s="158" t="s">
        <v>681</v>
      </c>
      <c r="M464" s="154" t="s">
        <v>614</v>
      </c>
      <c r="N464" s="154" t="s">
        <v>1099</v>
      </c>
      <c r="O464" s="154" t="s">
        <v>603</v>
      </c>
      <c r="P464" s="156">
        <v>962411</v>
      </c>
      <c r="Q464" s="156">
        <v>962411</v>
      </c>
      <c r="R464" s="156">
        <v>0</v>
      </c>
      <c r="S464" s="154">
        <v>97226</v>
      </c>
      <c r="T464" s="154" t="s">
        <v>754</v>
      </c>
      <c r="U464" s="154">
        <v>3</v>
      </c>
      <c r="V464" s="154">
        <v>501</v>
      </c>
      <c r="W464" s="154">
        <v>5</v>
      </c>
      <c r="X464" s="154">
        <v>0</v>
      </c>
      <c r="Y464" s="154">
        <v>2</v>
      </c>
      <c r="Z464" s="154">
        <v>0</v>
      </c>
      <c r="AA464" s="154" t="s">
        <v>1232</v>
      </c>
      <c r="AD464" s="154">
        <v>0</v>
      </c>
      <c r="AE464" s="154">
        <v>1</v>
      </c>
    </row>
    <row r="465" spans="1:31" s="154" customFormat="1" ht="12" hidden="1">
      <c r="A465" s="154">
        <v>2018</v>
      </c>
      <c r="B465" s="154" t="s">
        <v>1233</v>
      </c>
      <c r="C465" s="154" t="s">
        <v>1234</v>
      </c>
      <c r="D465" s="154" t="s">
        <v>618</v>
      </c>
      <c r="E465" s="154" t="s">
        <v>619</v>
      </c>
      <c r="F465" s="154" t="s">
        <v>1235</v>
      </c>
      <c r="G465" s="154" t="s">
        <v>1046</v>
      </c>
      <c r="H465" s="154" t="s">
        <v>645</v>
      </c>
      <c r="I465" s="154" t="s">
        <v>23</v>
      </c>
      <c r="J465" s="154" t="s">
        <v>1236</v>
      </c>
      <c r="K465" s="154" t="s">
        <v>263</v>
      </c>
      <c r="L465" s="158" t="s">
        <v>672</v>
      </c>
      <c r="M465" s="154" t="s">
        <v>663</v>
      </c>
      <c r="N465" s="154" t="s">
        <v>684</v>
      </c>
      <c r="O465" s="154" t="s">
        <v>603</v>
      </c>
      <c r="P465" s="156">
        <v>0</v>
      </c>
      <c r="Q465" s="156">
        <v>94034</v>
      </c>
      <c r="R465" s="156">
        <v>0</v>
      </c>
      <c r="S465" s="154">
        <v>97227</v>
      </c>
      <c r="T465" s="154" t="s">
        <v>1237</v>
      </c>
      <c r="U465" s="154">
        <v>3</v>
      </c>
      <c r="V465" s="154">
        <v>507</v>
      </c>
      <c r="W465" s="154">
        <v>5</v>
      </c>
      <c r="X465" s="154">
        <v>0</v>
      </c>
      <c r="Y465" s="154">
        <v>3</v>
      </c>
      <c r="Z465" s="154">
        <v>0</v>
      </c>
      <c r="AA465" s="154" t="s">
        <v>1238</v>
      </c>
      <c r="AD465" s="154">
        <v>0</v>
      </c>
      <c r="AE465" s="154">
        <v>1</v>
      </c>
    </row>
    <row r="466" spans="1:31" s="154" customFormat="1" ht="12" hidden="1">
      <c r="A466" s="154">
        <v>2018</v>
      </c>
      <c r="B466" s="154" t="s">
        <v>1233</v>
      </c>
      <c r="C466" s="154" t="s">
        <v>1234</v>
      </c>
      <c r="D466" s="154" t="s">
        <v>618</v>
      </c>
      <c r="E466" s="154" t="s">
        <v>619</v>
      </c>
      <c r="F466" s="154" t="s">
        <v>1235</v>
      </c>
      <c r="G466" s="154" t="s">
        <v>1046</v>
      </c>
      <c r="H466" s="154" t="s">
        <v>645</v>
      </c>
      <c r="I466" s="154" t="s">
        <v>23</v>
      </c>
      <c r="J466" s="154" t="s">
        <v>1236</v>
      </c>
      <c r="K466" s="154" t="s">
        <v>263</v>
      </c>
      <c r="L466" s="158" t="s">
        <v>672</v>
      </c>
      <c r="M466" s="154" t="s">
        <v>614</v>
      </c>
      <c r="N466" s="154" t="s">
        <v>1099</v>
      </c>
      <c r="O466" s="154" t="s">
        <v>603</v>
      </c>
      <c r="P466" s="156">
        <v>0</v>
      </c>
      <c r="Q466" s="156">
        <v>1975680</v>
      </c>
      <c r="R466" s="156">
        <v>0</v>
      </c>
      <c r="S466" s="154">
        <v>97228</v>
      </c>
      <c r="T466" s="154" t="s">
        <v>1237</v>
      </c>
      <c r="U466" s="154">
        <v>3</v>
      </c>
      <c r="V466" s="154">
        <v>507</v>
      </c>
      <c r="W466" s="154">
        <v>5</v>
      </c>
      <c r="X466" s="154">
        <v>0</v>
      </c>
      <c r="Y466" s="154">
        <v>2</v>
      </c>
      <c r="Z466" s="154">
        <v>0</v>
      </c>
      <c r="AA466" s="154" t="s">
        <v>1238</v>
      </c>
      <c r="AD466" s="154">
        <v>0</v>
      </c>
      <c r="AE466" s="154">
        <v>1</v>
      </c>
    </row>
    <row r="467" spans="1:31" s="154" customFormat="1" ht="12" hidden="1">
      <c r="A467" s="154">
        <v>2018</v>
      </c>
      <c r="B467" s="154" t="s">
        <v>1239</v>
      </c>
      <c r="C467" s="154" t="s">
        <v>1240</v>
      </c>
      <c r="D467" s="154" t="s">
        <v>618</v>
      </c>
      <c r="E467" s="154" t="s">
        <v>619</v>
      </c>
      <c r="F467" s="154" t="s">
        <v>1235</v>
      </c>
      <c r="G467" s="154" t="s">
        <v>1046</v>
      </c>
      <c r="H467" s="154" t="s">
        <v>645</v>
      </c>
      <c r="I467" s="154" t="s">
        <v>23</v>
      </c>
      <c r="J467" s="154" t="s">
        <v>1236</v>
      </c>
      <c r="K467" s="154" t="s">
        <v>263</v>
      </c>
      <c r="L467" s="158" t="s">
        <v>672</v>
      </c>
      <c r="M467" s="154" t="s">
        <v>601</v>
      </c>
      <c r="N467" s="154" t="s">
        <v>1076</v>
      </c>
      <c r="O467" s="154" t="s">
        <v>690</v>
      </c>
      <c r="P467" s="156">
        <v>16000</v>
      </c>
      <c r="Q467" s="156">
        <v>0</v>
      </c>
      <c r="R467" s="156">
        <v>0</v>
      </c>
      <c r="S467" s="154">
        <v>97229</v>
      </c>
      <c r="T467" s="154" t="s">
        <v>1237</v>
      </c>
      <c r="U467" s="154">
        <v>3</v>
      </c>
      <c r="V467" s="154">
        <v>501</v>
      </c>
      <c r="W467" s="154">
        <v>5</v>
      </c>
      <c r="X467" s="154">
        <v>0</v>
      </c>
      <c r="Y467" s="154">
        <v>3</v>
      </c>
      <c r="Z467" s="154">
        <v>0</v>
      </c>
      <c r="AA467" s="154" t="s">
        <v>1241</v>
      </c>
      <c r="AD467" s="154">
        <v>0</v>
      </c>
      <c r="AE467" s="154">
        <v>1</v>
      </c>
    </row>
    <row r="468" spans="1:31" s="154" customFormat="1" ht="12" hidden="1">
      <c r="A468" s="154">
        <v>2018</v>
      </c>
      <c r="B468" s="154" t="s">
        <v>1239</v>
      </c>
      <c r="C468" s="154" t="s">
        <v>1240</v>
      </c>
      <c r="D468" s="154" t="s">
        <v>618</v>
      </c>
      <c r="E468" s="154" t="s">
        <v>619</v>
      </c>
      <c r="F468" s="154" t="s">
        <v>1235</v>
      </c>
      <c r="G468" s="154" t="s">
        <v>1046</v>
      </c>
      <c r="H468" s="154" t="s">
        <v>645</v>
      </c>
      <c r="I468" s="154" t="s">
        <v>23</v>
      </c>
      <c r="J468" s="154" t="s">
        <v>1236</v>
      </c>
      <c r="K468" s="154" t="s">
        <v>263</v>
      </c>
      <c r="L468" s="158" t="s">
        <v>672</v>
      </c>
      <c r="M468" s="154" t="s">
        <v>614</v>
      </c>
      <c r="N468" s="154" t="s">
        <v>1099</v>
      </c>
      <c r="O468" s="154" t="s">
        <v>690</v>
      </c>
      <c r="P468" s="156">
        <v>1975680</v>
      </c>
      <c r="Q468" s="156">
        <v>0</v>
      </c>
      <c r="R468" s="156">
        <v>0</v>
      </c>
      <c r="S468" s="154">
        <v>97230</v>
      </c>
      <c r="T468" s="154" t="s">
        <v>1237</v>
      </c>
      <c r="U468" s="154">
        <v>3</v>
      </c>
      <c r="V468" s="154">
        <v>501</v>
      </c>
      <c r="W468" s="154">
        <v>5</v>
      </c>
      <c r="X468" s="154">
        <v>0</v>
      </c>
      <c r="Y468" s="154">
        <v>2</v>
      </c>
      <c r="Z468" s="154">
        <v>0</v>
      </c>
      <c r="AA468" s="154" t="s">
        <v>1241</v>
      </c>
      <c r="AD468" s="154">
        <v>0</v>
      </c>
      <c r="AE468" s="154">
        <v>1</v>
      </c>
    </row>
    <row r="469" spans="1:31" s="154" customFormat="1" ht="12">
      <c r="A469" s="154">
        <v>2018</v>
      </c>
      <c r="B469" s="154" t="s">
        <v>1242</v>
      </c>
      <c r="C469" s="154" t="s">
        <v>1243</v>
      </c>
      <c r="D469" s="154" t="s">
        <v>618</v>
      </c>
      <c r="E469" s="154" t="s">
        <v>737</v>
      </c>
      <c r="F469" s="154" t="s">
        <v>891</v>
      </c>
      <c r="G469" s="154" t="s">
        <v>1046</v>
      </c>
      <c r="H469" s="154" t="s">
        <v>645</v>
      </c>
      <c r="I469" s="154" t="s">
        <v>27</v>
      </c>
      <c r="J469" s="154" t="s">
        <v>892</v>
      </c>
      <c r="K469" s="154" t="s">
        <v>29</v>
      </c>
      <c r="L469" s="158" t="s">
        <v>681</v>
      </c>
      <c r="M469" s="154" t="s">
        <v>601</v>
      </c>
      <c r="N469" s="154" t="s">
        <v>1076</v>
      </c>
      <c r="O469" s="154" t="s">
        <v>603</v>
      </c>
      <c r="P469" s="156">
        <v>541592</v>
      </c>
      <c r="Q469" s="156">
        <v>541592</v>
      </c>
      <c r="R469" s="156">
        <v>281628</v>
      </c>
      <c r="S469" s="154">
        <v>97231</v>
      </c>
      <c r="T469" s="154" t="s">
        <v>893</v>
      </c>
      <c r="U469" s="154">
        <v>3</v>
      </c>
      <c r="V469" s="154">
        <v>507</v>
      </c>
      <c r="W469" s="154">
        <v>5</v>
      </c>
      <c r="X469" s="154">
        <v>0</v>
      </c>
      <c r="Y469" s="154">
        <v>3</v>
      </c>
      <c r="Z469" s="154">
        <v>0</v>
      </c>
      <c r="AA469" s="154" t="s">
        <v>1244</v>
      </c>
      <c r="AD469" s="154">
        <v>1</v>
      </c>
      <c r="AE469" s="154">
        <v>1</v>
      </c>
    </row>
    <row r="470" spans="1:31" s="154" customFormat="1" ht="12">
      <c r="A470" s="154">
        <v>2018</v>
      </c>
      <c r="B470" s="154" t="s">
        <v>1242</v>
      </c>
      <c r="C470" s="154" t="s">
        <v>1243</v>
      </c>
      <c r="D470" s="154" t="s">
        <v>618</v>
      </c>
      <c r="E470" s="154" t="s">
        <v>737</v>
      </c>
      <c r="F470" s="154" t="s">
        <v>891</v>
      </c>
      <c r="G470" s="154" t="s">
        <v>1046</v>
      </c>
      <c r="H470" s="154" t="s">
        <v>645</v>
      </c>
      <c r="I470" s="154" t="s">
        <v>27</v>
      </c>
      <c r="J470" s="154" t="s">
        <v>892</v>
      </c>
      <c r="K470" s="154" t="s">
        <v>29</v>
      </c>
      <c r="L470" s="158" t="s">
        <v>681</v>
      </c>
      <c r="M470" s="154" t="s">
        <v>614</v>
      </c>
      <c r="N470" s="154" t="s">
        <v>1099</v>
      </c>
      <c r="O470" s="154" t="s">
        <v>603</v>
      </c>
      <c r="P470" s="156">
        <v>2166366</v>
      </c>
      <c r="Q470" s="156">
        <v>2166366</v>
      </c>
      <c r="R470" s="156">
        <v>758228</v>
      </c>
      <c r="S470" s="154">
        <v>97232</v>
      </c>
      <c r="T470" s="154" t="s">
        <v>893</v>
      </c>
      <c r="U470" s="154">
        <v>3</v>
      </c>
      <c r="V470" s="154">
        <v>507</v>
      </c>
      <c r="W470" s="154">
        <v>5</v>
      </c>
      <c r="X470" s="154">
        <v>0</v>
      </c>
      <c r="Y470" s="154">
        <v>2</v>
      </c>
      <c r="Z470" s="154">
        <v>0</v>
      </c>
      <c r="AA470" s="154" t="s">
        <v>1244</v>
      </c>
      <c r="AD470" s="154">
        <v>0</v>
      </c>
      <c r="AE470" s="154">
        <v>1</v>
      </c>
    </row>
    <row r="471" spans="1:31" s="154" customFormat="1" ht="12" hidden="1">
      <c r="A471" s="154">
        <v>2018</v>
      </c>
      <c r="B471" s="154" t="s">
        <v>1245</v>
      </c>
      <c r="C471" s="154" t="s">
        <v>1246</v>
      </c>
      <c r="D471" s="154" t="s">
        <v>618</v>
      </c>
      <c r="E471" s="154" t="s">
        <v>619</v>
      </c>
      <c r="F471" s="154" t="s">
        <v>1247</v>
      </c>
      <c r="G471" s="154" t="s">
        <v>873</v>
      </c>
      <c r="H471" s="154" t="s">
        <v>1231</v>
      </c>
      <c r="I471" s="154" t="s">
        <v>17</v>
      </c>
      <c r="J471" s="154" t="s">
        <v>945</v>
      </c>
      <c r="K471" s="154" t="s">
        <v>66</v>
      </c>
      <c r="L471" s="158" t="s">
        <v>681</v>
      </c>
      <c r="M471" s="154" t="s">
        <v>614</v>
      </c>
      <c r="N471" s="154" t="s">
        <v>1099</v>
      </c>
      <c r="O471" s="154" t="s">
        <v>603</v>
      </c>
      <c r="P471" s="156">
        <v>799899</v>
      </c>
      <c r="Q471" s="156">
        <v>0</v>
      </c>
      <c r="R471" s="156">
        <v>0</v>
      </c>
      <c r="S471" s="154">
        <v>97233</v>
      </c>
      <c r="T471" s="154" t="s">
        <v>1248</v>
      </c>
      <c r="U471" s="154">
        <v>3</v>
      </c>
      <c r="V471" s="154">
        <v>501</v>
      </c>
      <c r="W471" s="154">
        <v>5</v>
      </c>
      <c r="X471" s="154">
        <v>0</v>
      </c>
      <c r="Y471" s="154">
        <v>2</v>
      </c>
      <c r="Z471" s="154">
        <v>0</v>
      </c>
      <c r="AA471" s="154" t="s">
        <v>1249</v>
      </c>
      <c r="AD471" s="154">
        <v>0</v>
      </c>
      <c r="AE471" s="154">
        <v>1</v>
      </c>
    </row>
    <row r="472" spans="1:31" s="154" customFormat="1" ht="12">
      <c r="A472" s="154">
        <v>2018</v>
      </c>
      <c r="B472" s="154" t="s">
        <v>1187</v>
      </c>
      <c r="C472" s="154" t="s">
        <v>1188</v>
      </c>
      <c r="D472" s="154" t="s">
        <v>618</v>
      </c>
      <c r="E472" s="154" t="s">
        <v>737</v>
      </c>
      <c r="F472" s="154" t="s">
        <v>1189</v>
      </c>
      <c r="G472" s="154" t="s">
        <v>1046</v>
      </c>
      <c r="H472" s="154" t="s">
        <v>645</v>
      </c>
      <c r="I472" s="154" t="s">
        <v>35</v>
      </c>
      <c r="J472" s="154" t="s">
        <v>662</v>
      </c>
      <c r="K472" s="154" t="s">
        <v>36</v>
      </c>
      <c r="L472" s="158" t="s">
        <v>672</v>
      </c>
      <c r="M472" s="154" t="s">
        <v>601</v>
      </c>
      <c r="N472" s="154" t="s">
        <v>1076</v>
      </c>
      <c r="O472" s="154" t="s">
        <v>603</v>
      </c>
      <c r="P472" s="156">
        <v>104986</v>
      </c>
      <c r="Q472" s="156">
        <v>104986</v>
      </c>
      <c r="R472" s="156">
        <v>26000</v>
      </c>
      <c r="S472" s="154">
        <v>97262</v>
      </c>
      <c r="T472" s="154" t="s">
        <v>1190</v>
      </c>
      <c r="U472" s="154">
        <v>3</v>
      </c>
      <c r="V472" s="154">
        <v>501</v>
      </c>
      <c r="W472" s="154">
        <v>5</v>
      </c>
      <c r="X472" s="154">
        <v>0</v>
      </c>
      <c r="Y472" s="154">
        <v>3</v>
      </c>
      <c r="Z472" s="154">
        <v>0</v>
      </c>
      <c r="AA472" s="154" t="s">
        <v>1191</v>
      </c>
      <c r="AD472" s="154">
        <v>0</v>
      </c>
      <c r="AE472" s="154">
        <v>1</v>
      </c>
    </row>
    <row r="473" spans="1:31" s="154" customFormat="1" ht="12">
      <c r="A473" s="154">
        <v>2018</v>
      </c>
      <c r="B473" s="154" t="s">
        <v>1187</v>
      </c>
      <c r="C473" s="154" t="s">
        <v>1188</v>
      </c>
      <c r="D473" s="154" t="s">
        <v>618</v>
      </c>
      <c r="E473" s="154" t="s">
        <v>737</v>
      </c>
      <c r="F473" s="154" t="s">
        <v>1189</v>
      </c>
      <c r="G473" s="154" t="s">
        <v>1046</v>
      </c>
      <c r="H473" s="154" t="s">
        <v>645</v>
      </c>
      <c r="I473" s="154" t="s">
        <v>35</v>
      </c>
      <c r="J473" s="154" t="s">
        <v>662</v>
      </c>
      <c r="K473" s="154" t="s">
        <v>36</v>
      </c>
      <c r="L473" s="158" t="s">
        <v>672</v>
      </c>
      <c r="M473" s="154" t="s">
        <v>614</v>
      </c>
      <c r="N473" s="154" t="s">
        <v>1099</v>
      </c>
      <c r="O473" s="154" t="s">
        <v>603</v>
      </c>
      <c r="P473" s="156">
        <v>1903853</v>
      </c>
      <c r="Q473" s="156">
        <v>1903853</v>
      </c>
      <c r="R473" s="156">
        <v>437441.8</v>
      </c>
      <c r="S473" s="154">
        <v>97263</v>
      </c>
      <c r="T473" s="154" t="s">
        <v>1190</v>
      </c>
      <c r="U473" s="154">
        <v>3</v>
      </c>
      <c r="V473" s="154">
        <v>501</v>
      </c>
      <c r="W473" s="154">
        <v>5</v>
      </c>
      <c r="X473" s="154">
        <v>0</v>
      </c>
      <c r="Y473" s="154">
        <v>2</v>
      </c>
      <c r="Z473" s="154">
        <v>0</v>
      </c>
      <c r="AA473" s="154" t="s">
        <v>1191</v>
      </c>
      <c r="AD473" s="154">
        <v>0</v>
      </c>
      <c r="AE473" s="154">
        <v>1</v>
      </c>
    </row>
    <row r="474" spans="1:31" s="154" customFormat="1" ht="12" hidden="1">
      <c r="A474" s="154">
        <v>2019</v>
      </c>
      <c r="B474" s="154" t="s">
        <v>1250</v>
      </c>
      <c r="C474" s="154" t="s">
        <v>1251</v>
      </c>
      <c r="D474" s="154" t="s">
        <v>618</v>
      </c>
      <c r="E474" s="154" t="s">
        <v>679</v>
      </c>
      <c r="F474" s="154" t="s">
        <v>679</v>
      </c>
      <c r="G474" s="154" t="s">
        <v>1046</v>
      </c>
      <c r="H474" s="154" t="s">
        <v>645</v>
      </c>
      <c r="I474" s="154" t="s">
        <v>17</v>
      </c>
      <c r="J474" s="154" t="s">
        <v>680</v>
      </c>
      <c r="K474" s="154" t="s">
        <v>37</v>
      </c>
      <c r="L474" s="154" t="s">
        <v>681</v>
      </c>
      <c r="M474" s="154" t="s">
        <v>1252</v>
      </c>
      <c r="N474" s="154" t="s">
        <v>1253</v>
      </c>
      <c r="O474" s="154" t="s">
        <v>603</v>
      </c>
      <c r="P474" s="156">
        <v>0</v>
      </c>
      <c r="Q474" s="156">
        <v>1059651.06</v>
      </c>
      <c r="R474" s="156">
        <v>0</v>
      </c>
      <c r="S474" s="154">
        <v>98473</v>
      </c>
      <c r="T474" s="154" t="s">
        <v>682</v>
      </c>
      <c r="U474" s="154">
        <v>3</v>
      </c>
      <c r="V474" s="154">
        <v>506</v>
      </c>
      <c r="W474" s="154">
        <v>5</v>
      </c>
      <c r="X474" s="154">
        <v>0</v>
      </c>
      <c r="Y474" s="154">
        <v>3</v>
      </c>
      <c r="Z474" s="154">
        <v>0</v>
      </c>
      <c r="AA474" s="154" t="s">
        <v>1254</v>
      </c>
      <c r="AD474" s="154">
        <v>0</v>
      </c>
      <c r="AE474" s="154">
        <v>1</v>
      </c>
    </row>
    <row r="475" spans="1:31" s="154" customFormat="1" ht="12">
      <c r="A475" s="154">
        <v>2019</v>
      </c>
      <c r="B475" s="154" t="s">
        <v>1192</v>
      </c>
      <c r="C475" s="154" t="s">
        <v>1193</v>
      </c>
      <c r="D475" s="154" t="s">
        <v>618</v>
      </c>
      <c r="E475" s="154" t="s">
        <v>782</v>
      </c>
      <c r="F475" s="154" t="s">
        <v>782</v>
      </c>
      <c r="G475" s="154" t="s">
        <v>1046</v>
      </c>
      <c r="H475" s="154" t="s">
        <v>645</v>
      </c>
      <c r="I475" s="154" t="s">
        <v>17</v>
      </c>
      <c r="J475" s="154" t="s">
        <v>680</v>
      </c>
      <c r="K475" s="154" t="s">
        <v>783</v>
      </c>
      <c r="L475" s="154" t="s">
        <v>681</v>
      </c>
      <c r="M475" s="154" t="s">
        <v>1252</v>
      </c>
      <c r="N475" s="154" t="s">
        <v>1253</v>
      </c>
      <c r="O475" s="154" t="s">
        <v>603</v>
      </c>
      <c r="P475" s="156">
        <v>1050000</v>
      </c>
      <c r="Q475" s="156">
        <v>2023474.2999999998</v>
      </c>
      <c r="R475" s="156">
        <v>2023473.2999999998</v>
      </c>
      <c r="S475" s="154">
        <v>98486</v>
      </c>
      <c r="T475" s="154" t="s">
        <v>784</v>
      </c>
      <c r="U475" s="154">
        <v>3</v>
      </c>
      <c r="V475" s="154">
        <v>501</v>
      </c>
      <c r="W475" s="154">
        <v>5</v>
      </c>
      <c r="X475" s="154">
        <v>0</v>
      </c>
      <c r="Y475" s="154">
        <v>3</v>
      </c>
      <c r="Z475" s="154">
        <v>0</v>
      </c>
      <c r="AA475" s="154" t="s">
        <v>1194</v>
      </c>
      <c r="AD475" s="154">
        <v>0</v>
      </c>
      <c r="AE475" s="154">
        <v>1</v>
      </c>
    </row>
    <row r="476" spans="1:31" s="154" customFormat="1" ht="12">
      <c r="A476" s="154">
        <v>2019</v>
      </c>
      <c r="B476" s="154" t="s">
        <v>1192</v>
      </c>
      <c r="C476" s="154" t="s">
        <v>1193</v>
      </c>
      <c r="D476" s="154" t="s">
        <v>618</v>
      </c>
      <c r="E476" s="154" t="s">
        <v>782</v>
      </c>
      <c r="F476" s="154" t="s">
        <v>782</v>
      </c>
      <c r="G476" s="154" t="s">
        <v>1046</v>
      </c>
      <c r="H476" s="154" t="s">
        <v>645</v>
      </c>
      <c r="I476" s="154" t="s">
        <v>17</v>
      </c>
      <c r="J476" s="154" t="s">
        <v>680</v>
      </c>
      <c r="K476" s="154" t="s">
        <v>783</v>
      </c>
      <c r="L476" s="154" t="s">
        <v>681</v>
      </c>
      <c r="M476" s="154" t="s">
        <v>1255</v>
      </c>
      <c r="N476" s="154" t="s">
        <v>1256</v>
      </c>
      <c r="O476" s="154" t="s">
        <v>603</v>
      </c>
      <c r="P476" s="156">
        <v>39371908</v>
      </c>
      <c r="Q476" s="156">
        <v>27618346</v>
      </c>
      <c r="R476" s="156">
        <v>23767090.879999999</v>
      </c>
      <c r="S476" s="154">
        <v>98487</v>
      </c>
      <c r="T476" s="154" t="s">
        <v>784</v>
      </c>
      <c r="U476" s="154">
        <v>3</v>
      </c>
      <c r="V476" s="154">
        <v>501</v>
      </c>
      <c r="W476" s="154">
        <v>5</v>
      </c>
      <c r="X476" s="154">
        <v>0</v>
      </c>
      <c r="Y476" s="154">
        <v>3</v>
      </c>
      <c r="Z476" s="154">
        <v>0</v>
      </c>
      <c r="AA476" s="154" t="s">
        <v>1194</v>
      </c>
      <c r="AD476" s="154">
        <v>0</v>
      </c>
      <c r="AE476" s="154">
        <v>1</v>
      </c>
    </row>
    <row r="477" spans="1:31" s="154" customFormat="1" ht="12">
      <c r="A477" s="154">
        <v>2019</v>
      </c>
      <c r="B477" s="154" t="s">
        <v>1192</v>
      </c>
      <c r="C477" s="154" t="s">
        <v>1193</v>
      </c>
      <c r="D477" s="154" t="s">
        <v>618</v>
      </c>
      <c r="E477" s="154" t="s">
        <v>782</v>
      </c>
      <c r="F477" s="154" t="s">
        <v>782</v>
      </c>
      <c r="G477" s="154" t="s">
        <v>1046</v>
      </c>
      <c r="H477" s="154" t="s">
        <v>645</v>
      </c>
      <c r="I477" s="154" t="s">
        <v>17</v>
      </c>
      <c r="J477" s="154" t="s">
        <v>680</v>
      </c>
      <c r="K477" s="154" t="s">
        <v>783</v>
      </c>
      <c r="L477" s="154" t="s">
        <v>681</v>
      </c>
      <c r="M477" s="154" t="s">
        <v>1257</v>
      </c>
      <c r="N477" s="154" t="s">
        <v>1258</v>
      </c>
      <c r="O477" s="154" t="s">
        <v>603</v>
      </c>
      <c r="P477" s="156">
        <v>0</v>
      </c>
      <c r="Q477" s="156">
        <v>10637265.18</v>
      </c>
      <c r="R477" s="156">
        <v>10637265.18</v>
      </c>
      <c r="S477" s="154">
        <v>98488</v>
      </c>
      <c r="T477" s="154" t="s">
        <v>784</v>
      </c>
      <c r="U477" s="154">
        <v>3</v>
      </c>
      <c r="V477" s="154">
        <v>501</v>
      </c>
      <c r="W477" s="154">
        <v>5</v>
      </c>
      <c r="X477" s="154">
        <v>0</v>
      </c>
      <c r="Y477" s="154">
        <v>3</v>
      </c>
      <c r="Z477" s="154">
        <v>0</v>
      </c>
      <c r="AA477" s="154" t="s">
        <v>1194</v>
      </c>
      <c r="AD477" s="154">
        <v>0</v>
      </c>
      <c r="AE477" s="154">
        <v>1</v>
      </c>
    </row>
    <row r="478" spans="1:31" s="154" customFormat="1" ht="12" hidden="1">
      <c r="A478" s="154">
        <v>2019</v>
      </c>
      <c r="B478" s="154" t="s">
        <v>1259</v>
      </c>
      <c r="C478" s="154" t="s">
        <v>1260</v>
      </c>
      <c r="D478" s="154" t="s">
        <v>618</v>
      </c>
      <c r="E478" s="154" t="s">
        <v>880</v>
      </c>
      <c r="F478" s="154" t="s">
        <v>880</v>
      </c>
      <c r="G478" s="154" t="s">
        <v>1046</v>
      </c>
      <c r="H478" s="154" t="s">
        <v>645</v>
      </c>
      <c r="I478" s="154" t="s">
        <v>803</v>
      </c>
      <c r="J478" s="154" t="s">
        <v>881</v>
      </c>
      <c r="K478" s="154" t="s">
        <v>382</v>
      </c>
      <c r="L478" s="154" t="s">
        <v>600</v>
      </c>
      <c r="M478" s="154" t="s">
        <v>1255</v>
      </c>
      <c r="N478" s="154" t="s">
        <v>1256</v>
      </c>
      <c r="O478" s="154" t="s">
        <v>603</v>
      </c>
      <c r="P478" s="156">
        <v>10000</v>
      </c>
      <c r="Q478" s="156">
        <v>10000</v>
      </c>
      <c r="R478" s="156">
        <v>0</v>
      </c>
      <c r="S478" s="154">
        <v>98799</v>
      </c>
      <c r="T478" s="154" t="s">
        <v>882</v>
      </c>
      <c r="U478" s="154">
        <v>3</v>
      </c>
      <c r="V478" s="154">
        <v>501</v>
      </c>
      <c r="W478" s="154">
        <v>5</v>
      </c>
      <c r="X478" s="154">
        <v>0</v>
      </c>
      <c r="Y478" s="154">
        <v>3</v>
      </c>
      <c r="Z478" s="154">
        <v>0</v>
      </c>
      <c r="AA478" s="154" t="s">
        <v>1261</v>
      </c>
      <c r="AD478" s="154">
        <v>0</v>
      </c>
      <c r="AE478" s="154">
        <v>1</v>
      </c>
    </row>
    <row r="479" spans="1:31" s="154" customFormat="1" ht="12" hidden="1">
      <c r="A479" s="154">
        <v>2019</v>
      </c>
      <c r="B479" s="154" t="s">
        <v>1160</v>
      </c>
      <c r="C479" s="154" t="s">
        <v>1161</v>
      </c>
      <c r="D479" s="154" t="s">
        <v>618</v>
      </c>
      <c r="E479" s="154" t="s">
        <v>1162</v>
      </c>
      <c r="F479" s="154" t="s">
        <v>1162</v>
      </c>
      <c r="G479" s="154" t="s">
        <v>1046</v>
      </c>
      <c r="H479" s="154" t="s">
        <v>646</v>
      </c>
      <c r="I479" s="154" t="s">
        <v>17</v>
      </c>
      <c r="J479" s="154" t="s">
        <v>1163</v>
      </c>
      <c r="K479" s="154" t="s">
        <v>62</v>
      </c>
      <c r="L479" s="154" t="s">
        <v>681</v>
      </c>
      <c r="M479" s="154" t="s">
        <v>1262</v>
      </c>
      <c r="N479" s="154" t="s">
        <v>1263</v>
      </c>
      <c r="O479" s="154" t="s">
        <v>603</v>
      </c>
      <c r="P479" s="156">
        <v>331616</v>
      </c>
      <c r="Q479" s="156">
        <v>331616</v>
      </c>
      <c r="R479" s="156">
        <v>0</v>
      </c>
      <c r="S479" s="154">
        <v>98846</v>
      </c>
      <c r="T479" s="154" t="s">
        <v>1164</v>
      </c>
      <c r="U479" s="154">
        <v>3</v>
      </c>
      <c r="V479" s="154">
        <v>501</v>
      </c>
      <c r="W479" s="154">
        <v>5</v>
      </c>
      <c r="X479" s="154">
        <v>0</v>
      </c>
      <c r="Y479" s="154">
        <v>2</v>
      </c>
      <c r="Z479" s="154">
        <v>0</v>
      </c>
      <c r="AA479" s="154" t="s">
        <v>1165</v>
      </c>
      <c r="AD479" s="154">
        <v>0</v>
      </c>
      <c r="AE479" s="154">
        <v>0</v>
      </c>
    </row>
    <row r="480" spans="1:31" s="154" customFormat="1" ht="12" hidden="1">
      <c r="A480" s="154">
        <v>2019</v>
      </c>
      <c r="B480" s="154" t="s">
        <v>1264</v>
      </c>
      <c r="C480" s="154" t="s">
        <v>1265</v>
      </c>
      <c r="D480" s="154" t="s">
        <v>649</v>
      </c>
      <c r="E480" s="154" t="s">
        <v>1266</v>
      </c>
      <c r="F480" s="154" t="s">
        <v>1009</v>
      </c>
      <c r="G480" s="154" t="s">
        <v>1046</v>
      </c>
      <c r="H480" s="154" t="s">
        <v>645</v>
      </c>
      <c r="I480" s="154" t="s">
        <v>1017</v>
      </c>
      <c r="J480" s="154" t="s">
        <v>1219</v>
      </c>
      <c r="K480" s="154" t="s">
        <v>1220</v>
      </c>
      <c r="L480" s="154" t="s">
        <v>681</v>
      </c>
      <c r="M480" s="154" t="s">
        <v>1267</v>
      </c>
      <c r="N480" s="154" t="s">
        <v>1268</v>
      </c>
      <c r="O480" s="154" t="s">
        <v>690</v>
      </c>
      <c r="P480" s="156">
        <v>0</v>
      </c>
      <c r="Q480" s="156">
        <v>51965</v>
      </c>
      <c r="R480" s="156">
        <v>0</v>
      </c>
      <c r="S480" s="154">
        <v>100726</v>
      </c>
      <c r="T480" s="154" t="s">
        <v>1019</v>
      </c>
      <c r="U480" s="154">
        <v>1</v>
      </c>
      <c r="V480" s="154">
        <v>505</v>
      </c>
      <c r="W480" s="154">
        <v>5</v>
      </c>
      <c r="X480" s="154">
        <v>0</v>
      </c>
      <c r="Y480" s="154">
        <v>1</v>
      </c>
      <c r="Z480" s="154">
        <v>0</v>
      </c>
      <c r="AA480" s="154" t="s">
        <v>1269</v>
      </c>
      <c r="AD480" s="154">
        <v>0</v>
      </c>
      <c r="AE480" s="154">
        <v>0</v>
      </c>
    </row>
    <row r="481" spans="1:31" s="154" customFormat="1" ht="12">
      <c r="A481" s="154">
        <v>2019</v>
      </c>
      <c r="B481" s="154" t="s">
        <v>1170</v>
      </c>
      <c r="C481" s="154" t="s">
        <v>1171</v>
      </c>
      <c r="D481" s="154" t="s">
        <v>618</v>
      </c>
      <c r="E481" s="154" t="s">
        <v>1172</v>
      </c>
      <c r="F481" s="154" t="s">
        <v>1172</v>
      </c>
      <c r="G481" s="154" t="s">
        <v>1046</v>
      </c>
      <c r="H481" s="154" t="s">
        <v>645</v>
      </c>
      <c r="I481" s="154" t="s">
        <v>20</v>
      </c>
      <c r="J481" s="154" t="s">
        <v>1173</v>
      </c>
      <c r="K481" s="154" t="s">
        <v>339</v>
      </c>
      <c r="L481" s="154" t="s">
        <v>681</v>
      </c>
      <c r="M481" s="154" t="s">
        <v>1262</v>
      </c>
      <c r="N481" s="154" t="s">
        <v>1263</v>
      </c>
      <c r="O481" s="154" t="s">
        <v>603</v>
      </c>
      <c r="P481" s="156">
        <v>0</v>
      </c>
      <c r="Q481" s="156">
        <v>141876.81</v>
      </c>
      <c r="R481" s="156">
        <v>141876.81</v>
      </c>
      <c r="S481" s="154">
        <v>100740</v>
      </c>
      <c r="T481" s="154" t="s">
        <v>1174</v>
      </c>
      <c r="U481" s="154">
        <v>3</v>
      </c>
      <c r="V481" s="154">
        <v>507</v>
      </c>
      <c r="W481" s="154">
        <v>5</v>
      </c>
      <c r="X481" s="154">
        <v>0</v>
      </c>
      <c r="Y481" s="154">
        <v>2</v>
      </c>
      <c r="Z481" s="154">
        <v>0</v>
      </c>
      <c r="AA481" s="154" t="s">
        <v>1175</v>
      </c>
      <c r="AD481" s="154">
        <v>0</v>
      </c>
      <c r="AE481" s="154">
        <v>1</v>
      </c>
    </row>
    <row r="482" spans="1:31" s="154" customFormat="1" ht="12" hidden="1">
      <c r="A482" s="154">
        <v>2019</v>
      </c>
      <c r="B482" s="154" t="s">
        <v>1270</v>
      </c>
      <c r="C482" s="154" t="s">
        <v>1271</v>
      </c>
      <c r="D482" s="154" t="s">
        <v>649</v>
      </c>
      <c r="E482" s="154" t="s">
        <v>1009</v>
      </c>
      <c r="F482" s="154" t="s">
        <v>1009</v>
      </c>
      <c r="G482" s="154" t="s">
        <v>1046</v>
      </c>
      <c r="H482" s="154" t="s">
        <v>645</v>
      </c>
      <c r="I482" s="154" t="s">
        <v>20</v>
      </c>
      <c r="J482" s="154" t="s">
        <v>1272</v>
      </c>
      <c r="K482" s="154" t="s">
        <v>1273</v>
      </c>
      <c r="L482" s="154" t="s">
        <v>681</v>
      </c>
      <c r="M482" s="154" t="s">
        <v>1274</v>
      </c>
      <c r="N482" s="154" t="s">
        <v>1275</v>
      </c>
      <c r="O482" s="154" t="s">
        <v>603</v>
      </c>
      <c r="P482" s="156">
        <v>0</v>
      </c>
      <c r="Q482" s="156">
        <v>363398.8</v>
      </c>
      <c r="R482" s="156">
        <v>0</v>
      </c>
      <c r="S482" s="154">
        <v>100744</v>
      </c>
      <c r="T482" s="154" t="s">
        <v>1276</v>
      </c>
      <c r="U482" s="154">
        <v>1</v>
      </c>
      <c r="V482" s="154">
        <v>507</v>
      </c>
      <c r="W482" s="154">
        <v>5</v>
      </c>
      <c r="X482" s="154">
        <v>0</v>
      </c>
      <c r="Y482" s="154">
        <v>3</v>
      </c>
      <c r="Z482" s="154">
        <v>0</v>
      </c>
      <c r="AA482" s="154" t="s">
        <v>1277</v>
      </c>
      <c r="AD482" s="154">
        <v>0</v>
      </c>
      <c r="AE482" s="154">
        <v>0</v>
      </c>
    </row>
    <row r="483" spans="1:31" s="154" customFormat="1" ht="12" hidden="1">
      <c r="A483" s="154">
        <v>2019</v>
      </c>
      <c r="B483" s="154" t="s">
        <v>1200</v>
      </c>
      <c r="C483" s="154" t="s">
        <v>1201</v>
      </c>
      <c r="D483" s="154" t="s">
        <v>618</v>
      </c>
      <c r="E483" s="154" t="s">
        <v>1202</v>
      </c>
      <c r="F483" s="154" t="s">
        <v>1202</v>
      </c>
      <c r="G483" s="154" t="s">
        <v>610</v>
      </c>
      <c r="H483" s="154" t="s">
        <v>609</v>
      </c>
      <c r="I483" s="154" t="s">
        <v>17</v>
      </c>
      <c r="J483" s="154" t="s">
        <v>1203</v>
      </c>
      <c r="K483" s="154" t="s">
        <v>71</v>
      </c>
      <c r="L483" s="154" t="s">
        <v>672</v>
      </c>
      <c r="M483" s="154" t="s">
        <v>1255</v>
      </c>
      <c r="N483" s="154" t="s">
        <v>1256</v>
      </c>
      <c r="O483" s="154" t="s">
        <v>603</v>
      </c>
      <c r="P483" s="156">
        <v>0</v>
      </c>
      <c r="Q483" s="156">
        <v>84195.29</v>
      </c>
      <c r="R483" s="156">
        <v>0</v>
      </c>
      <c r="S483" s="154">
        <v>100745</v>
      </c>
      <c r="T483" s="154" t="s">
        <v>1204</v>
      </c>
      <c r="U483" s="154">
        <v>3</v>
      </c>
      <c r="V483" s="154">
        <v>507</v>
      </c>
      <c r="W483" s="154">
        <v>5</v>
      </c>
      <c r="X483" s="154">
        <v>0</v>
      </c>
      <c r="Y483" s="154">
        <v>3</v>
      </c>
      <c r="Z483" s="154">
        <v>0</v>
      </c>
      <c r="AA483" s="154" t="s">
        <v>1205</v>
      </c>
      <c r="AD483" s="154">
        <v>0</v>
      </c>
      <c r="AE483" s="154">
        <v>1</v>
      </c>
    </row>
    <row r="484" spans="1:31" s="154" customFormat="1" ht="12" hidden="1">
      <c r="A484" s="154">
        <v>2019</v>
      </c>
      <c r="B484" s="154" t="s">
        <v>1200</v>
      </c>
      <c r="C484" s="154" t="s">
        <v>1201</v>
      </c>
      <c r="D484" s="154" t="s">
        <v>618</v>
      </c>
      <c r="E484" s="154" t="s">
        <v>1202</v>
      </c>
      <c r="F484" s="154" t="s">
        <v>1202</v>
      </c>
      <c r="G484" s="154" t="s">
        <v>610</v>
      </c>
      <c r="H484" s="154" t="s">
        <v>609</v>
      </c>
      <c r="I484" s="154" t="s">
        <v>17</v>
      </c>
      <c r="J484" s="154" t="s">
        <v>1203</v>
      </c>
      <c r="K484" s="154" t="s">
        <v>71</v>
      </c>
      <c r="L484" s="154" t="s">
        <v>672</v>
      </c>
      <c r="M484" s="154" t="s">
        <v>1262</v>
      </c>
      <c r="N484" s="154" t="s">
        <v>1263</v>
      </c>
      <c r="O484" s="154" t="s">
        <v>603</v>
      </c>
      <c r="P484" s="156">
        <v>336781</v>
      </c>
      <c r="Q484" s="156">
        <v>336781</v>
      </c>
      <c r="R484" s="156">
        <v>0</v>
      </c>
      <c r="S484" s="154">
        <v>100746</v>
      </c>
      <c r="T484" s="154" t="s">
        <v>1204</v>
      </c>
      <c r="U484" s="154">
        <v>3</v>
      </c>
      <c r="V484" s="154">
        <v>507</v>
      </c>
      <c r="W484" s="154">
        <v>5</v>
      </c>
      <c r="X484" s="154">
        <v>0</v>
      </c>
      <c r="Y484" s="154">
        <v>2</v>
      </c>
      <c r="Z484" s="154">
        <v>0</v>
      </c>
      <c r="AA484" s="154" t="s">
        <v>1205</v>
      </c>
      <c r="AD484" s="154">
        <v>0</v>
      </c>
      <c r="AE484" s="154">
        <v>1</v>
      </c>
    </row>
    <row r="485" spans="1:31" s="154" customFormat="1" ht="12" hidden="1">
      <c r="A485" s="154">
        <v>2019</v>
      </c>
      <c r="B485" s="154" t="s">
        <v>1206</v>
      </c>
      <c r="C485" s="154" t="s">
        <v>1207</v>
      </c>
      <c r="D485" s="154" t="s">
        <v>594</v>
      </c>
      <c r="E485" s="154" t="s">
        <v>1278</v>
      </c>
      <c r="F485" s="154" t="s">
        <v>596</v>
      </c>
      <c r="G485" s="154" t="s">
        <v>1046</v>
      </c>
      <c r="H485" s="154" t="s">
        <v>645</v>
      </c>
      <c r="I485" s="154" t="s">
        <v>17</v>
      </c>
      <c r="J485" s="154" t="s">
        <v>1208</v>
      </c>
      <c r="K485" s="154" t="s">
        <v>165</v>
      </c>
      <c r="L485" s="154" t="s">
        <v>600</v>
      </c>
      <c r="M485" s="154" t="s">
        <v>1262</v>
      </c>
      <c r="N485" s="154" t="s">
        <v>1263</v>
      </c>
      <c r="O485" s="154" t="s">
        <v>603</v>
      </c>
      <c r="P485" s="156">
        <v>3183885</v>
      </c>
      <c r="Q485" s="156">
        <v>1</v>
      </c>
      <c r="R485" s="156">
        <v>0</v>
      </c>
      <c r="S485" s="154">
        <v>100747</v>
      </c>
      <c r="T485" s="154" t="s">
        <v>1209</v>
      </c>
      <c r="U485" s="154">
        <v>1</v>
      </c>
      <c r="V485" s="154">
        <v>501</v>
      </c>
      <c r="W485" s="154">
        <v>5</v>
      </c>
      <c r="X485" s="154">
        <v>0</v>
      </c>
      <c r="Y485" s="154">
        <v>2</v>
      </c>
      <c r="Z485" s="154">
        <v>0</v>
      </c>
      <c r="AA485" s="154" t="s">
        <v>1210</v>
      </c>
      <c r="AD485" s="154">
        <v>0</v>
      </c>
      <c r="AE485" s="154">
        <v>1</v>
      </c>
    </row>
    <row r="486" spans="1:31" s="154" customFormat="1" ht="12">
      <c r="A486" s="154">
        <v>2019</v>
      </c>
      <c r="B486" s="154" t="s">
        <v>1211</v>
      </c>
      <c r="C486" s="154" t="s">
        <v>1212</v>
      </c>
      <c r="D486" s="154" t="s">
        <v>594</v>
      </c>
      <c r="E486" s="154" t="s">
        <v>1279</v>
      </c>
      <c r="F486" s="154" t="s">
        <v>596</v>
      </c>
      <c r="G486" s="154" t="s">
        <v>1046</v>
      </c>
      <c r="H486" s="154" t="s">
        <v>645</v>
      </c>
      <c r="I486" s="154" t="s">
        <v>17</v>
      </c>
      <c r="J486" s="154" t="s">
        <v>753</v>
      </c>
      <c r="K486" s="154" t="s">
        <v>100</v>
      </c>
      <c r="L486" s="154" t="s">
        <v>600</v>
      </c>
      <c r="M486" s="154" t="s">
        <v>1262</v>
      </c>
      <c r="N486" s="154" t="s">
        <v>1263</v>
      </c>
      <c r="O486" s="154" t="s">
        <v>603</v>
      </c>
      <c r="P486" s="156">
        <v>2206870</v>
      </c>
      <c r="Q486" s="156">
        <v>188755.98</v>
      </c>
      <c r="R486" s="156">
        <v>188755.98</v>
      </c>
      <c r="S486" s="154">
        <v>100748</v>
      </c>
      <c r="T486" s="154" t="s">
        <v>1213</v>
      </c>
      <c r="U486" s="154">
        <v>1</v>
      </c>
      <c r="V486" s="154">
        <v>501</v>
      </c>
      <c r="W486" s="154">
        <v>5</v>
      </c>
      <c r="X486" s="154">
        <v>0</v>
      </c>
      <c r="Y486" s="154">
        <v>2</v>
      </c>
      <c r="Z486" s="154">
        <v>0</v>
      </c>
      <c r="AA486" s="154" t="s">
        <v>1214</v>
      </c>
      <c r="AD486" s="154">
        <v>0</v>
      </c>
      <c r="AE486" s="154">
        <v>1</v>
      </c>
    </row>
    <row r="487" spans="1:31" s="154" customFormat="1" ht="12">
      <c r="A487" s="154">
        <v>2019</v>
      </c>
      <c r="B487" s="154" t="s">
        <v>1280</v>
      </c>
      <c r="C487" s="154" t="s">
        <v>1281</v>
      </c>
      <c r="D487" s="154" t="s">
        <v>594</v>
      </c>
      <c r="E487" s="154" t="s">
        <v>1282</v>
      </c>
      <c r="F487" s="154" t="s">
        <v>596</v>
      </c>
      <c r="G487" s="154" t="s">
        <v>1046</v>
      </c>
      <c r="H487" s="154" t="s">
        <v>645</v>
      </c>
      <c r="I487" s="154" t="s">
        <v>17</v>
      </c>
      <c r="J487" s="154" t="s">
        <v>1283</v>
      </c>
      <c r="K487" s="154" t="s">
        <v>1284</v>
      </c>
      <c r="L487" s="154" t="s">
        <v>600</v>
      </c>
      <c r="M487" s="154" t="s">
        <v>1262</v>
      </c>
      <c r="N487" s="154" t="s">
        <v>1263</v>
      </c>
      <c r="O487" s="154" t="s">
        <v>603</v>
      </c>
      <c r="P487" s="156">
        <v>0</v>
      </c>
      <c r="Q487" s="156">
        <v>1289203</v>
      </c>
      <c r="R487" s="156">
        <v>1289203</v>
      </c>
      <c r="S487" s="154">
        <v>100749</v>
      </c>
      <c r="T487" s="154" t="s">
        <v>1285</v>
      </c>
      <c r="U487" s="154">
        <v>1</v>
      </c>
      <c r="V487" s="154">
        <v>501</v>
      </c>
      <c r="W487" s="154">
        <v>5</v>
      </c>
      <c r="X487" s="154">
        <v>0</v>
      </c>
      <c r="Y487" s="154">
        <v>2</v>
      </c>
      <c r="Z487" s="154">
        <v>0</v>
      </c>
      <c r="AA487" s="154" t="s">
        <v>1286</v>
      </c>
      <c r="AD487" s="154">
        <v>1</v>
      </c>
      <c r="AE487" s="154">
        <v>1</v>
      </c>
    </row>
    <row r="488" spans="1:31" s="154" customFormat="1" ht="12">
      <c r="A488" s="154">
        <v>2019</v>
      </c>
      <c r="B488" s="154" t="s">
        <v>1007</v>
      </c>
      <c r="C488" s="154" t="s">
        <v>1008</v>
      </c>
      <c r="D488" s="154" t="s">
        <v>649</v>
      </c>
      <c r="E488" s="154" t="s">
        <v>1009</v>
      </c>
      <c r="F488" s="154" t="s">
        <v>1009</v>
      </c>
      <c r="G488" s="154" t="s">
        <v>1046</v>
      </c>
      <c r="H488" s="154" t="s">
        <v>645</v>
      </c>
      <c r="I488" s="154" t="s">
        <v>35</v>
      </c>
      <c r="J488" s="154" t="s">
        <v>1010</v>
      </c>
      <c r="K488" s="154" t="s">
        <v>41</v>
      </c>
      <c r="L488" s="154" t="s">
        <v>681</v>
      </c>
      <c r="M488" s="154" t="s">
        <v>1262</v>
      </c>
      <c r="N488" s="154" t="s">
        <v>1287</v>
      </c>
      <c r="O488" s="154" t="s">
        <v>603</v>
      </c>
      <c r="P488" s="156">
        <v>0</v>
      </c>
      <c r="Q488" s="156">
        <v>26707962.439999994</v>
      </c>
      <c r="R488" s="156">
        <v>5304546.1300000008</v>
      </c>
      <c r="S488" s="154">
        <v>100750</v>
      </c>
      <c r="T488" s="154" t="s">
        <v>1013</v>
      </c>
      <c r="U488" s="154">
        <v>1</v>
      </c>
      <c r="V488" s="154">
        <v>501</v>
      </c>
      <c r="W488" s="154">
        <v>5</v>
      </c>
      <c r="X488" s="154">
        <v>0</v>
      </c>
      <c r="Y488" s="154">
        <v>2</v>
      </c>
      <c r="Z488" s="154">
        <v>0</v>
      </c>
      <c r="AA488" s="154" t="s">
        <v>1014</v>
      </c>
      <c r="AD488" s="154">
        <v>0</v>
      </c>
      <c r="AE488" s="154">
        <v>1</v>
      </c>
    </row>
    <row r="489" spans="1:31" s="154" customFormat="1" ht="12">
      <c r="A489" s="154">
        <v>2019</v>
      </c>
      <c r="B489" s="154" t="s">
        <v>1007</v>
      </c>
      <c r="C489" s="154" t="s">
        <v>1008</v>
      </c>
      <c r="D489" s="154" t="s">
        <v>649</v>
      </c>
      <c r="E489" s="154" t="s">
        <v>1009</v>
      </c>
      <c r="F489" s="154" t="s">
        <v>1009</v>
      </c>
      <c r="G489" s="154" t="s">
        <v>1046</v>
      </c>
      <c r="H489" s="154" t="s">
        <v>645</v>
      </c>
      <c r="I489" s="154" t="s">
        <v>35</v>
      </c>
      <c r="J489" s="154" t="s">
        <v>1010</v>
      </c>
      <c r="K489" s="154" t="s">
        <v>41</v>
      </c>
      <c r="L489" s="154" t="s">
        <v>681</v>
      </c>
      <c r="M489" s="154" t="s">
        <v>1288</v>
      </c>
      <c r="N489" s="154" t="s">
        <v>1287</v>
      </c>
      <c r="O489" s="154" t="s">
        <v>603</v>
      </c>
      <c r="P489" s="156">
        <v>0</v>
      </c>
      <c r="Q489" s="156">
        <v>4348545.63</v>
      </c>
      <c r="R489" s="156">
        <v>4348545.63</v>
      </c>
      <c r="S489" s="154">
        <v>100751</v>
      </c>
      <c r="T489" s="154" t="s">
        <v>1013</v>
      </c>
      <c r="U489" s="154">
        <v>1</v>
      </c>
      <c r="V489" s="154">
        <v>501</v>
      </c>
      <c r="W489" s="154">
        <v>5</v>
      </c>
      <c r="X489" s="154">
        <v>0</v>
      </c>
      <c r="Y489" s="154">
        <v>2</v>
      </c>
      <c r="Z489" s="154">
        <v>0</v>
      </c>
      <c r="AA489" s="154" t="s">
        <v>1014</v>
      </c>
      <c r="AD489" s="154">
        <v>0</v>
      </c>
      <c r="AE489" s="154">
        <v>1</v>
      </c>
    </row>
    <row r="490" spans="1:31" s="154" customFormat="1" ht="12" hidden="1">
      <c r="A490" s="154">
        <v>2019</v>
      </c>
      <c r="B490" s="154" t="s">
        <v>1215</v>
      </c>
      <c r="C490" s="154" t="s">
        <v>794</v>
      </c>
      <c r="D490" s="154" t="s">
        <v>618</v>
      </c>
      <c r="E490" s="154" t="s">
        <v>795</v>
      </c>
      <c r="F490" s="154" t="s">
        <v>795</v>
      </c>
      <c r="G490" s="154" t="s">
        <v>1046</v>
      </c>
      <c r="H490" s="154" t="s">
        <v>645</v>
      </c>
      <c r="I490" s="154" t="s">
        <v>31</v>
      </c>
      <c r="J490" s="154" t="s">
        <v>599</v>
      </c>
      <c r="K490" s="154" t="s">
        <v>168</v>
      </c>
      <c r="L490" s="154" t="s">
        <v>600</v>
      </c>
      <c r="M490" s="154" t="s">
        <v>1255</v>
      </c>
      <c r="N490" s="154" t="s">
        <v>1289</v>
      </c>
      <c r="O490" s="154" t="s">
        <v>603</v>
      </c>
      <c r="P490" s="156">
        <v>1000000</v>
      </c>
      <c r="Q490" s="156">
        <v>1000000</v>
      </c>
      <c r="R490" s="156">
        <v>0</v>
      </c>
      <c r="S490" s="154">
        <v>100754</v>
      </c>
      <c r="T490" s="154" t="s">
        <v>604</v>
      </c>
      <c r="U490" s="154">
        <v>3</v>
      </c>
      <c r="V490" s="154">
        <v>501</v>
      </c>
      <c r="W490" s="154">
        <v>5</v>
      </c>
      <c r="X490" s="154">
        <v>0</v>
      </c>
      <c r="Y490" s="154">
        <v>3</v>
      </c>
      <c r="Z490" s="154">
        <v>0</v>
      </c>
      <c r="AA490" s="154" t="s">
        <v>1216</v>
      </c>
      <c r="AD490" s="154">
        <v>0</v>
      </c>
      <c r="AE490" s="154">
        <v>0</v>
      </c>
    </row>
    <row r="491" spans="1:31" s="154" customFormat="1" ht="12">
      <c r="A491" s="154">
        <v>2019</v>
      </c>
      <c r="B491" s="154" t="s">
        <v>1217</v>
      </c>
      <c r="C491" s="154" t="s">
        <v>1218</v>
      </c>
      <c r="D491" s="154" t="s">
        <v>649</v>
      </c>
      <c r="E491" s="154" t="s">
        <v>1290</v>
      </c>
      <c r="F491" s="154" t="s">
        <v>1009</v>
      </c>
      <c r="G491" s="154" t="s">
        <v>1291</v>
      </c>
      <c r="H491" s="154" t="s">
        <v>801</v>
      </c>
      <c r="I491" s="154" t="s">
        <v>1017</v>
      </c>
      <c r="J491" s="154" t="s">
        <v>1219</v>
      </c>
      <c r="K491" s="154" t="s">
        <v>1220</v>
      </c>
      <c r="L491" s="154" t="s">
        <v>600</v>
      </c>
      <c r="M491" s="154" t="s">
        <v>1288</v>
      </c>
      <c r="N491" s="154" t="s">
        <v>1263</v>
      </c>
      <c r="O491" s="154" t="s">
        <v>603</v>
      </c>
      <c r="P491" s="156">
        <v>1000500</v>
      </c>
      <c r="Q491" s="156">
        <v>1000500</v>
      </c>
      <c r="R491" s="156">
        <v>478715.83</v>
      </c>
      <c r="S491" s="154">
        <v>100772</v>
      </c>
      <c r="T491" s="154" t="s">
        <v>1019</v>
      </c>
      <c r="U491" s="154">
        <v>1</v>
      </c>
      <c r="V491" s="154">
        <v>301</v>
      </c>
      <c r="W491" s="154">
        <v>3</v>
      </c>
      <c r="X491" s="154">
        <v>0</v>
      </c>
      <c r="Y491" s="154">
        <v>2</v>
      </c>
      <c r="Z491" s="154">
        <v>0</v>
      </c>
      <c r="AA491" s="154" t="s">
        <v>1221</v>
      </c>
      <c r="AD491" s="154">
        <v>0</v>
      </c>
      <c r="AE491" s="154">
        <v>0</v>
      </c>
    </row>
    <row r="492" spans="1:31" s="154" customFormat="1" ht="12">
      <c r="A492" s="154">
        <v>2019</v>
      </c>
      <c r="B492" s="154" t="s">
        <v>1015</v>
      </c>
      <c r="C492" s="154" t="s">
        <v>1016</v>
      </c>
      <c r="D492" s="154" t="s">
        <v>649</v>
      </c>
      <c r="E492" s="154" t="s">
        <v>1009</v>
      </c>
      <c r="F492" s="154" t="s">
        <v>1009</v>
      </c>
      <c r="G492" s="154" t="s">
        <v>1046</v>
      </c>
      <c r="H492" s="154" t="s">
        <v>645</v>
      </c>
      <c r="I492" s="154" t="s">
        <v>1017</v>
      </c>
      <c r="J492" s="154" t="s">
        <v>1219</v>
      </c>
      <c r="K492" s="154" t="s">
        <v>1220</v>
      </c>
      <c r="L492" s="154" t="s">
        <v>681</v>
      </c>
      <c r="M492" s="154" t="s">
        <v>1288</v>
      </c>
      <c r="N492" s="154" t="s">
        <v>1287</v>
      </c>
      <c r="O492" s="154" t="s">
        <v>603</v>
      </c>
      <c r="P492" s="156">
        <v>0</v>
      </c>
      <c r="Q492" s="156">
        <v>1737215.6300000001</v>
      </c>
      <c r="R492" s="156">
        <v>1615822.73</v>
      </c>
      <c r="S492" s="154">
        <v>100779</v>
      </c>
      <c r="T492" s="154" t="s">
        <v>1019</v>
      </c>
      <c r="U492" s="154">
        <v>1</v>
      </c>
      <c r="V492" s="154">
        <v>501</v>
      </c>
      <c r="W492" s="154">
        <v>5</v>
      </c>
      <c r="X492" s="154">
        <v>0</v>
      </c>
      <c r="Y492" s="154">
        <v>2</v>
      </c>
      <c r="Z492" s="154">
        <v>0</v>
      </c>
      <c r="AA492" s="154" t="s">
        <v>1020</v>
      </c>
      <c r="AD492" s="154">
        <v>0</v>
      </c>
      <c r="AE492" s="154">
        <v>0</v>
      </c>
    </row>
    <row r="493" spans="1:31" s="154" customFormat="1" ht="12" hidden="1">
      <c r="A493" s="154">
        <v>2019</v>
      </c>
      <c r="B493" s="154" t="s">
        <v>1292</v>
      </c>
      <c r="C493" s="154" t="s">
        <v>1293</v>
      </c>
      <c r="D493" s="154" t="s">
        <v>618</v>
      </c>
      <c r="E493" s="154" t="s">
        <v>727</v>
      </c>
      <c r="F493" s="154" t="s">
        <v>727</v>
      </c>
      <c r="G493" s="154" t="s">
        <v>1046</v>
      </c>
      <c r="H493" s="154" t="s">
        <v>645</v>
      </c>
      <c r="I493" s="154" t="s">
        <v>23</v>
      </c>
      <c r="J493" s="154" t="s">
        <v>717</v>
      </c>
      <c r="K493" s="154" t="s">
        <v>54</v>
      </c>
      <c r="L493" s="154" t="s">
        <v>681</v>
      </c>
      <c r="M493" s="154" t="s">
        <v>1252</v>
      </c>
      <c r="N493" s="154" t="s">
        <v>1253</v>
      </c>
      <c r="O493" s="154" t="s">
        <v>603</v>
      </c>
      <c r="P493" s="156">
        <v>0</v>
      </c>
      <c r="Q493" s="156">
        <v>201352</v>
      </c>
      <c r="R493" s="156">
        <v>0</v>
      </c>
      <c r="S493" s="154">
        <v>100787</v>
      </c>
      <c r="T493" s="154" t="s">
        <v>728</v>
      </c>
      <c r="U493" s="154">
        <v>3</v>
      </c>
      <c r="V493" s="154">
        <v>100</v>
      </c>
      <c r="W493" s="154">
        <v>1</v>
      </c>
      <c r="X493" s="154">
        <v>0</v>
      </c>
      <c r="Y493" s="154">
        <v>3</v>
      </c>
      <c r="Z493" s="154">
        <v>0</v>
      </c>
      <c r="AA493" s="154" t="s">
        <v>1294</v>
      </c>
      <c r="AD493" s="154">
        <v>0</v>
      </c>
      <c r="AE493" s="154">
        <v>1</v>
      </c>
    </row>
    <row r="494" spans="1:31" s="154" customFormat="1" ht="12" hidden="1">
      <c r="A494" s="154">
        <v>2019</v>
      </c>
      <c r="B494" s="154" t="s">
        <v>1105</v>
      </c>
      <c r="C494" s="154" t="s">
        <v>1177</v>
      </c>
      <c r="D494" s="154" t="s">
        <v>659</v>
      </c>
      <c r="E494" s="154" t="s">
        <v>1071</v>
      </c>
      <c r="F494" s="154" t="s">
        <v>1071</v>
      </c>
      <c r="G494" s="154" t="s">
        <v>1046</v>
      </c>
      <c r="H494" s="154" t="s">
        <v>645</v>
      </c>
      <c r="I494" s="154" t="s">
        <v>803</v>
      </c>
      <c r="J494" s="154" t="s">
        <v>1119</v>
      </c>
      <c r="K494" s="154" t="s">
        <v>1225</v>
      </c>
      <c r="L494" s="154" t="s">
        <v>600</v>
      </c>
      <c r="M494" s="154" t="s">
        <v>1252</v>
      </c>
      <c r="N494" s="154" t="s">
        <v>1295</v>
      </c>
      <c r="O494" s="154" t="s">
        <v>603</v>
      </c>
      <c r="P494" s="156">
        <v>257250</v>
      </c>
      <c r="Q494" s="156">
        <v>0</v>
      </c>
      <c r="R494" s="156">
        <v>0</v>
      </c>
      <c r="S494" s="154">
        <v>100803</v>
      </c>
      <c r="T494" s="154" t="s">
        <v>1226</v>
      </c>
      <c r="U494" s="154">
        <v>2</v>
      </c>
      <c r="V494" s="154">
        <v>501</v>
      </c>
      <c r="W494" s="154">
        <v>5</v>
      </c>
      <c r="X494" s="154">
        <v>0</v>
      </c>
      <c r="Y494" s="154">
        <v>3</v>
      </c>
      <c r="Z494" s="154">
        <v>0</v>
      </c>
      <c r="AA494" s="154" t="s">
        <v>1110</v>
      </c>
      <c r="AD494" s="154">
        <v>0</v>
      </c>
      <c r="AE494" s="154">
        <v>0</v>
      </c>
    </row>
    <row r="495" spans="1:31" s="154" customFormat="1" ht="12" hidden="1">
      <c r="A495" s="154">
        <v>2019</v>
      </c>
      <c r="B495" s="154" t="s">
        <v>1105</v>
      </c>
      <c r="C495" s="154" t="s">
        <v>1177</v>
      </c>
      <c r="D495" s="154" t="s">
        <v>659</v>
      </c>
      <c r="E495" s="154" t="s">
        <v>1071</v>
      </c>
      <c r="F495" s="154" t="s">
        <v>1071</v>
      </c>
      <c r="G495" s="154" t="s">
        <v>1046</v>
      </c>
      <c r="H495" s="154" t="s">
        <v>645</v>
      </c>
      <c r="I495" s="154" t="s">
        <v>803</v>
      </c>
      <c r="J495" s="154" t="s">
        <v>1119</v>
      </c>
      <c r="K495" s="154" t="s">
        <v>1225</v>
      </c>
      <c r="L495" s="154" t="s">
        <v>600</v>
      </c>
      <c r="M495" s="154" t="s">
        <v>1255</v>
      </c>
      <c r="N495" s="154" t="s">
        <v>1256</v>
      </c>
      <c r="O495" s="154" t="s">
        <v>603</v>
      </c>
      <c r="P495" s="156">
        <v>0</v>
      </c>
      <c r="Q495" s="156">
        <v>42758</v>
      </c>
      <c r="R495" s="156">
        <v>0</v>
      </c>
      <c r="S495" s="154">
        <v>100804</v>
      </c>
      <c r="T495" s="154" t="s">
        <v>1226</v>
      </c>
      <c r="U495" s="154">
        <v>2</v>
      </c>
      <c r="V495" s="154">
        <v>501</v>
      </c>
      <c r="W495" s="154">
        <v>5</v>
      </c>
      <c r="X495" s="154">
        <v>0</v>
      </c>
      <c r="Y495" s="154">
        <v>3</v>
      </c>
      <c r="Z495" s="154">
        <v>0</v>
      </c>
      <c r="AA495" s="154" t="s">
        <v>1110</v>
      </c>
      <c r="AD495" s="154">
        <v>0</v>
      </c>
      <c r="AE495" s="154">
        <v>0</v>
      </c>
    </row>
    <row r="496" spans="1:31" s="154" customFormat="1" ht="12">
      <c r="A496" s="154">
        <v>2019</v>
      </c>
      <c r="B496" s="154" t="s">
        <v>1105</v>
      </c>
      <c r="C496" s="154" t="s">
        <v>1177</v>
      </c>
      <c r="D496" s="154" t="s">
        <v>659</v>
      </c>
      <c r="E496" s="154" t="s">
        <v>1071</v>
      </c>
      <c r="F496" s="154" t="s">
        <v>1071</v>
      </c>
      <c r="G496" s="154" t="s">
        <v>1046</v>
      </c>
      <c r="H496" s="154" t="s">
        <v>645</v>
      </c>
      <c r="I496" s="154" t="s">
        <v>803</v>
      </c>
      <c r="J496" s="154" t="s">
        <v>1119</v>
      </c>
      <c r="K496" s="154" t="s">
        <v>1225</v>
      </c>
      <c r="L496" s="154" t="s">
        <v>600</v>
      </c>
      <c r="M496" s="154" t="s">
        <v>1255</v>
      </c>
      <c r="N496" s="154" t="s">
        <v>1275</v>
      </c>
      <c r="O496" s="154" t="s">
        <v>603</v>
      </c>
      <c r="P496" s="156">
        <v>322369.5</v>
      </c>
      <c r="Q496" s="156">
        <v>1621160.4</v>
      </c>
      <c r="R496" s="156">
        <v>1199400.665</v>
      </c>
      <c r="S496" s="154">
        <v>100805</v>
      </c>
      <c r="T496" s="154" t="s">
        <v>1226</v>
      </c>
      <c r="U496" s="154">
        <v>2</v>
      </c>
      <c r="V496" s="154">
        <v>501</v>
      </c>
      <c r="W496" s="154">
        <v>5</v>
      </c>
      <c r="X496" s="154">
        <v>0</v>
      </c>
      <c r="Y496" s="154">
        <v>3</v>
      </c>
      <c r="Z496" s="154">
        <v>0</v>
      </c>
      <c r="AA496" s="154" t="s">
        <v>1110</v>
      </c>
      <c r="AD496" s="154">
        <v>0</v>
      </c>
      <c r="AE496" s="154">
        <v>0</v>
      </c>
    </row>
    <row r="497" spans="1:31" s="154" customFormat="1" ht="12" hidden="1">
      <c r="A497" s="154">
        <v>2019</v>
      </c>
      <c r="B497" s="154" t="s">
        <v>1105</v>
      </c>
      <c r="C497" s="154" t="s">
        <v>1177</v>
      </c>
      <c r="D497" s="154" t="s">
        <v>659</v>
      </c>
      <c r="E497" s="154" t="s">
        <v>1071</v>
      </c>
      <c r="F497" s="154" t="s">
        <v>1071</v>
      </c>
      <c r="G497" s="154" t="s">
        <v>1046</v>
      </c>
      <c r="H497" s="154" t="s">
        <v>645</v>
      </c>
      <c r="I497" s="154" t="s">
        <v>803</v>
      </c>
      <c r="J497" s="154" t="s">
        <v>1119</v>
      </c>
      <c r="K497" s="154" t="s">
        <v>1225</v>
      </c>
      <c r="L497" s="154" t="s">
        <v>600</v>
      </c>
      <c r="M497" s="154" t="s">
        <v>1255</v>
      </c>
      <c r="N497" s="154" t="s">
        <v>1289</v>
      </c>
      <c r="O497" s="154" t="s">
        <v>603</v>
      </c>
      <c r="P497" s="156">
        <v>0</v>
      </c>
      <c r="Q497" s="156">
        <v>12972.5</v>
      </c>
      <c r="R497" s="156">
        <v>0</v>
      </c>
      <c r="S497" s="154">
        <v>100806</v>
      </c>
      <c r="T497" s="154" t="s">
        <v>1226</v>
      </c>
      <c r="U497" s="154">
        <v>2</v>
      </c>
      <c r="V497" s="154">
        <v>501</v>
      </c>
      <c r="W497" s="154">
        <v>5</v>
      </c>
      <c r="X497" s="154">
        <v>0</v>
      </c>
      <c r="Y497" s="154">
        <v>3</v>
      </c>
      <c r="Z497" s="154">
        <v>0</v>
      </c>
      <c r="AA497" s="154" t="s">
        <v>1110</v>
      </c>
      <c r="AD497" s="154">
        <v>0</v>
      </c>
      <c r="AE497" s="154">
        <v>0</v>
      </c>
    </row>
    <row r="498" spans="1:31" s="154" customFormat="1" ht="12" hidden="1">
      <c r="A498" s="154">
        <v>2019</v>
      </c>
      <c r="B498" s="154" t="s">
        <v>1105</v>
      </c>
      <c r="C498" s="154" t="s">
        <v>1177</v>
      </c>
      <c r="D498" s="154" t="s">
        <v>659</v>
      </c>
      <c r="E498" s="154" t="s">
        <v>1071</v>
      </c>
      <c r="F498" s="154" t="s">
        <v>1071</v>
      </c>
      <c r="G498" s="154" t="s">
        <v>1046</v>
      </c>
      <c r="H498" s="154" t="s">
        <v>645</v>
      </c>
      <c r="I498" s="154" t="s">
        <v>803</v>
      </c>
      <c r="J498" s="154" t="s">
        <v>1107</v>
      </c>
      <c r="K498" s="154" t="s">
        <v>1227</v>
      </c>
      <c r="L498" s="154" t="s">
        <v>600</v>
      </c>
      <c r="M498" s="154" t="s">
        <v>1252</v>
      </c>
      <c r="N498" s="154" t="s">
        <v>1295</v>
      </c>
      <c r="O498" s="154" t="s">
        <v>603</v>
      </c>
      <c r="P498" s="156">
        <v>257250</v>
      </c>
      <c r="Q498" s="156">
        <v>0</v>
      </c>
      <c r="R498" s="156">
        <v>0</v>
      </c>
      <c r="S498" s="154">
        <v>100807</v>
      </c>
      <c r="T498" s="154" t="s">
        <v>1228</v>
      </c>
      <c r="U498" s="154">
        <v>2</v>
      </c>
      <c r="V498" s="154">
        <v>501</v>
      </c>
      <c r="W498" s="154">
        <v>5</v>
      </c>
      <c r="X498" s="154">
        <v>0</v>
      </c>
      <c r="Y498" s="154">
        <v>3</v>
      </c>
      <c r="Z498" s="154">
        <v>0</v>
      </c>
      <c r="AA498" s="154" t="s">
        <v>1110</v>
      </c>
      <c r="AD498" s="154">
        <v>0</v>
      </c>
      <c r="AE498" s="154">
        <v>0</v>
      </c>
    </row>
    <row r="499" spans="1:31" s="154" customFormat="1" ht="12" hidden="1">
      <c r="A499" s="154">
        <v>2019</v>
      </c>
      <c r="B499" s="154" t="s">
        <v>1105</v>
      </c>
      <c r="C499" s="154" t="s">
        <v>1177</v>
      </c>
      <c r="D499" s="154" t="s">
        <v>659</v>
      </c>
      <c r="E499" s="154" t="s">
        <v>1071</v>
      </c>
      <c r="F499" s="154" t="s">
        <v>1071</v>
      </c>
      <c r="G499" s="154" t="s">
        <v>1046</v>
      </c>
      <c r="H499" s="154" t="s">
        <v>645</v>
      </c>
      <c r="I499" s="154" t="s">
        <v>803</v>
      </c>
      <c r="J499" s="154" t="s">
        <v>1107</v>
      </c>
      <c r="K499" s="154" t="s">
        <v>1227</v>
      </c>
      <c r="L499" s="154" t="s">
        <v>600</v>
      </c>
      <c r="M499" s="154" t="s">
        <v>1255</v>
      </c>
      <c r="N499" s="154" t="s">
        <v>1256</v>
      </c>
      <c r="O499" s="154" t="s">
        <v>603</v>
      </c>
      <c r="P499" s="156">
        <v>0</v>
      </c>
      <c r="Q499" s="156">
        <v>42758</v>
      </c>
      <c r="R499" s="156">
        <v>0</v>
      </c>
      <c r="S499" s="154">
        <v>100808</v>
      </c>
      <c r="T499" s="154" t="s">
        <v>1228</v>
      </c>
      <c r="U499" s="154">
        <v>2</v>
      </c>
      <c r="V499" s="154">
        <v>501</v>
      </c>
      <c r="W499" s="154">
        <v>5</v>
      </c>
      <c r="X499" s="154">
        <v>0</v>
      </c>
      <c r="Y499" s="154">
        <v>3</v>
      </c>
      <c r="Z499" s="154">
        <v>0</v>
      </c>
      <c r="AA499" s="154" t="s">
        <v>1110</v>
      </c>
      <c r="AD499" s="154">
        <v>0</v>
      </c>
      <c r="AE499" s="154">
        <v>0</v>
      </c>
    </row>
    <row r="500" spans="1:31" s="154" customFormat="1" ht="12">
      <c r="A500" s="154">
        <v>2019</v>
      </c>
      <c r="B500" s="154" t="s">
        <v>1105</v>
      </c>
      <c r="C500" s="154" t="s">
        <v>1177</v>
      </c>
      <c r="D500" s="154" t="s">
        <v>659</v>
      </c>
      <c r="E500" s="154" t="s">
        <v>1071</v>
      </c>
      <c r="F500" s="154" t="s">
        <v>1071</v>
      </c>
      <c r="G500" s="154" t="s">
        <v>1046</v>
      </c>
      <c r="H500" s="154" t="s">
        <v>645</v>
      </c>
      <c r="I500" s="154" t="s">
        <v>803</v>
      </c>
      <c r="J500" s="154" t="s">
        <v>1107</v>
      </c>
      <c r="K500" s="154" t="s">
        <v>1227</v>
      </c>
      <c r="L500" s="154" t="s">
        <v>600</v>
      </c>
      <c r="M500" s="154" t="s">
        <v>1255</v>
      </c>
      <c r="N500" s="154" t="s">
        <v>1275</v>
      </c>
      <c r="O500" s="154" t="s">
        <v>603</v>
      </c>
      <c r="P500" s="156">
        <v>322369.5</v>
      </c>
      <c r="Q500" s="156">
        <v>1621160.4</v>
      </c>
      <c r="R500" s="156">
        <v>1199400.665</v>
      </c>
      <c r="S500" s="154">
        <v>100809</v>
      </c>
      <c r="T500" s="154" t="s">
        <v>1228</v>
      </c>
      <c r="U500" s="154">
        <v>2</v>
      </c>
      <c r="V500" s="154">
        <v>501</v>
      </c>
      <c r="W500" s="154">
        <v>5</v>
      </c>
      <c r="X500" s="154">
        <v>0</v>
      </c>
      <c r="Y500" s="154">
        <v>3</v>
      </c>
      <c r="Z500" s="154">
        <v>0</v>
      </c>
      <c r="AA500" s="154" t="s">
        <v>1110</v>
      </c>
      <c r="AD500" s="154">
        <v>0</v>
      </c>
      <c r="AE500" s="154">
        <v>0</v>
      </c>
    </row>
    <row r="501" spans="1:31" s="154" customFormat="1" ht="12" hidden="1">
      <c r="A501" s="154">
        <v>2019</v>
      </c>
      <c r="B501" s="154" t="s">
        <v>1105</v>
      </c>
      <c r="C501" s="154" t="s">
        <v>1177</v>
      </c>
      <c r="D501" s="154" t="s">
        <v>659</v>
      </c>
      <c r="E501" s="154" t="s">
        <v>1071</v>
      </c>
      <c r="F501" s="154" t="s">
        <v>1071</v>
      </c>
      <c r="G501" s="154" t="s">
        <v>1046</v>
      </c>
      <c r="H501" s="154" t="s">
        <v>645</v>
      </c>
      <c r="I501" s="154" t="s">
        <v>803</v>
      </c>
      <c r="J501" s="154" t="s">
        <v>1107</v>
      </c>
      <c r="K501" s="154" t="s">
        <v>1227</v>
      </c>
      <c r="L501" s="154" t="s">
        <v>600</v>
      </c>
      <c r="M501" s="154" t="s">
        <v>1255</v>
      </c>
      <c r="N501" s="154" t="s">
        <v>1289</v>
      </c>
      <c r="O501" s="154" t="s">
        <v>603</v>
      </c>
      <c r="P501" s="156">
        <v>0</v>
      </c>
      <c r="Q501" s="156">
        <v>12972.5</v>
      </c>
      <c r="R501" s="156">
        <v>0</v>
      </c>
      <c r="S501" s="154">
        <v>100810</v>
      </c>
      <c r="T501" s="154" t="s">
        <v>1228</v>
      </c>
      <c r="U501" s="154">
        <v>2</v>
      </c>
      <c r="V501" s="154">
        <v>501</v>
      </c>
      <c r="W501" s="154">
        <v>5</v>
      </c>
      <c r="X501" s="154">
        <v>0</v>
      </c>
      <c r="Y501" s="154">
        <v>3</v>
      </c>
      <c r="Z501" s="154">
        <v>0</v>
      </c>
      <c r="AA501" s="154" t="s">
        <v>1110</v>
      </c>
      <c r="AD501" s="154">
        <v>0</v>
      </c>
      <c r="AE501" s="154">
        <v>0</v>
      </c>
    </row>
    <row r="502" spans="1:31" s="154" customFormat="1" ht="12" hidden="1">
      <c r="A502" s="154">
        <v>2019</v>
      </c>
      <c r="B502" s="154" t="s">
        <v>1031</v>
      </c>
      <c r="C502" s="154" t="s">
        <v>1032</v>
      </c>
      <c r="D502" s="154" t="s">
        <v>618</v>
      </c>
      <c r="E502" s="154" t="s">
        <v>1033</v>
      </c>
      <c r="F502" s="154" t="s">
        <v>1033</v>
      </c>
      <c r="G502" s="154" t="s">
        <v>1046</v>
      </c>
      <c r="H502" s="154" t="s">
        <v>646</v>
      </c>
      <c r="I502" s="154" t="s">
        <v>23</v>
      </c>
      <c r="J502" s="154" t="s">
        <v>1034</v>
      </c>
      <c r="K502" s="154" t="s">
        <v>67</v>
      </c>
      <c r="L502" s="154" t="s">
        <v>672</v>
      </c>
      <c r="M502" s="154" t="s">
        <v>1252</v>
      </c>
      <c r="N502" s="154" t="s">
        <v>1295</v>
      </c>
      <c r="O502" s="154" t="s">
        <v>603</v>
      </c>
      <c r="P502" s="156">
        <v>0</v>
      </c>
      <c r="Q502" s="156">
        <v>79228.5</v>
      </c>
      <c r="R502" s="156">
        <v>55197.259999999995</v>
      </c>
      <c r="S502" s="154">
        <v>100815</v>
      </c>
      <c r="T502" s="154" t="s">
        <v>1035</v>
      </c>
      <c r="U502" s="154">
        <v>3</v>
      </c>
      <c r="V502" s="154">
        <v>507</v>
      </c>
      <c r="W502" s="154">
        <v>5</v>
      </c>
      <c r="X502" s="154">
        <v>0</v>
      </c>
      <c r="Y502" s="154">
        <v>3</v>
      </c>
      <c r="Z502" s="154">
        <v>0</v>
      </c>
      <c r="AA502" s="154" t="s">
        <v>1036</v>
      </c>
      <c r="AD502" s="154">
        <v>1</v>
      </c>
      <c r="AE502" s="154">
        <v>1</v>
      </c>
    </row>
    <row r="503" spans="1:31" s="154" customFormat="1" ht="12" hidden="1">
      <c r="A503" s="154">
        <v>2019</v>
      </c>
      <c r="B503" s="154" t="s">
        <v>1031</v>
      </c>
      <c r="C503" s="154" t="s">
        <v>1032</v>
      </c>
      <c r="D503" s="154" t="s">
        <v>618</v>
      </c>
      <c r="E503" s="154" t="s">
        <v>1033</v>
      </c>
      <c r="F503" s="154" t="s">
        <v>1033</v>
      </c>
      <c r="G503" s="154" t="s">
        <v>1046</v>
      </c>
      <c r="H503" s="154" t="s">
        <v>646</v>
      </c>
      <c r="I503" s="154" t="s">
        <v>23</v>
      </c>
      <c r="J503" s="154" t="s">
        <v>1034</v>
      </c>
      <c r="K503" s="154" t="s">
        <v>67</v>
      </c>
      <c r="L503" s="154" t="s">
        <v>672</v>
      </c>
      <c r="M503" s="154" t="s">
        <v>1262</v>
      </c>
      <c r="N503" s="154" t="s">
        <v>1263</v>
      </c>
      <c r="O503" s="154" t="s">
        <v>603</v>
      </c>
      <c r="P503" s="156">
        <v>202800</v>
      </c>
      <c r="Q503" s="156">
        <v>202800</v>
      </c>
      <c r="R503" s="156">
        <v>109200</v>
      </c>
      <c r="S503" s="154">
        <v>100816</v>
      </c>
      <c r="T503" s="154" t="s">
        <v>1035</v>
      </c>
      <c r="U503" s="154">
        <v>3</v>
      </c>
      <c r="V503" s="154">
        <v>507</v>
      </c>
      <c r="W503" s="154">
        <v>5</v>
      </c>
      <c r="X503" s="154">
        <v>0</v>
      </c>
      <c r="Y503" s="154">
        <v>2</v>
      </c>
      <c r="Z503" s="154">
        <v>0</v>
      </c>
      <c r="AA503" s="154" t="s">
        <v>1036</v>
      </c>
      <c r="AD503" s="154">
        <v>0</v>
      </c>
      <c r="AE503" s="154">
        <v>1</v>
      </c>
    </row>
    <row r="504" spans="1:31" s="154" customFormat="1" ht="12" hidden="1">
      <c r="A504" s="154">
        <v>2019</v>
      </c>
      <c r="B504" s="154" t="s">
        <v>1031</v>
      </c>
      <c r="C504" s="154" t="s">
        <v>1032</v>
      </c>
      <c r="D504" s="154" t="s">
        <v>618</v>
      </c>
      <c r="E504" s="154" t="s">
        <v>1033</v>
      </c>
      <c r="F504" s="154" t="s">
        <v>1033</v>
      </c>
      <c r="G504" s="154" t="s">
        <v>1046</v>
      </c>
      <c r="H504" s="154" t="s">
        <v>646</v>
      </c>
      <c r="I504" s="154" t="s">
        <v>23</v>
      </c>
      <c r="J504" s="154" t="s">
        <v>1034</v>
      </c>
      <c r="K504" s="154" t="s">
        <v>67</v>
      </c>
      <c r="L504" s="154" t="s">
        <v>672</v>
      </c>
      <c r="M504" s="154" t="s">
        <v>1288</v>
      </c>
      <c r="N504" s="154" t="s">
        <v>1263</v>
      </c>
      <c r="O504" s="154" t="s">
        <v>603</v>
      </c>
      <c r="P504" s="156">
        <v>0</v>
      </c>
      <c r="Q504" s="156">
        <v>109200</v>
      </c>
      <c r="R504" s="156">
        <v>109200</v>
      </c>
      <c r="S504" s="154">
        <v>100817</v>
      </c>
      <c r="T504" s="154" t="s">
        <v>1035</v>
      </c>
      <c r="U504" s="154">
        <v>3</v>
      </c>
      <c r="V504" s="154">
        <v>507</v>
      </c>
      <c r="W504" s="154">
        <v>5</v>
      </c>
      <c r="X504" s="154">
        <v>0</v>
      </c>
      <c r="Y504" s="154">
        <v>2</v>
      </c>
      <c r="Z504" s="154">
        <v>0</v>
      </c>
      <c r="AA504" s="154" t="s">
        <v>1036</v>
      </c>
      <c r="AD504" s="154">
        <v>0</v>
      </c>
      <c r="AE504" s="154">
        <v>1</v>
      </c>
    </row>
    <row r="505" spans="1:31" s="154" customFormat="1" ht="12" hidden="1">
      <c r="A505" s="154">
        <v>2019</v>
      </c>
      <c r="B505" s="154" t="s">
        <v>1116</v>
      </c>
      <c r="C505" s="154" t="s">
        <v>1117</v>
      </c>
      <c r="D505" s="154" t="s">
        <v>649</v>
      </c>
      <c r="E505" s="154" t="s">
        <v>1118</v>
      </c>
      <c r="F505" s="154" t="s">
        <v>1118</v>
      </c>
      <c r="G505" s="154" t="s">
        <v>1046</v>
      </c>
      <c r="H505" s="154" t="s">
        <v>645</v>
      </c>
      <c r="I505" s="154" t="s">
        <v>803</v>
      </c>
      <c r="J505" s="154" t="s">
        <v>1119</v>
      </c>
      <c r="K505" s="154" t="s">
        <v>1120</v>
      </c>
      <c r="L505" s="154" t="s">
        <v>681</v>
      </c>
      <c r="M505" s="154" t="s">
        <v>1255</v>
      </c>
      <c r="N505" s="154" t="s">
        <v>1256</v>
      </c>
      <c r="O505" s="154" t="s">
        <v>603</v>
      </c>
      <c r="P505" s="156">
        <v>3697</v>
      </c>
      <c r="Q505" s="156">
        <v>3697</v>
      </c>
      <c r="R505" s="156">
        <v>0</v>
      </c>
      <c r="S505" s="154">
        <v>100818</v>
      </c>
      <c r="T505" s="154" t="s">
        <v>1121</v>
      </c>
      <c r="U505" s="154">
        <v>1</v>
      </c>
      <c r="V505" s="154">
        <v>501</v>
      </c>
      <c r="W505" s="154">
        <v>5</v>
      </c>
      <c r="X505" s="154">
        <v>0</v>
      </c>
      <c r="Y505" s="154">
        <v>3</v>
      </c>
      <c r="Z505" s="154">
        <v>0</v>
      </c>
      <c r="AA505" s="154" t="s">
        <v>1122</v>
      </c>
      <c r="AD505" s="154">
        <v>0</v>
      </c>
      <c r="AE505" s="154">
        <v>0</v>
      </c>
    </row>
    <row r="506" spans="1:31" s="154" customFormat="1" ht="12">
      <c r="A506" s="154">
        <v>2019</v>
      </c>
      <c r="B506" s="154" t="s">
        <v>1116</v>
      </c>
      <c r="C506" s="154" t="s">
        <v>1117</v>
      </c>
      <c r="D506" s="154" t="s">
        <v>649</v>
      </c>
      <c r="E506" s="154" t="s">
        <v>1118</v>
      </c>
      <c r="F506" s="154" t="s">
        <v>1118</v>
      </c>
      <c r="G506" s="154" t="s">
        <v>1046</v>
      </c>
      <c r="H506" s="154" t="s">
        <v>645</v>
      </c>
      <c r="I506" s="154" t="s">
        <v>803</v>
      </c>
      <c r="J506" s="154" t="s">
        <v>1119</v>
      </c>
      <c r="K506" s="154" t="s">
        <v>1120</v>
      </c>
      <c r="L506" s="154" t="s">
        <v>681</v>
      </c>
      <c r="M506" s="154" t="s">
        <v>1296</v>
      </c>
      <c r="N506" s="154" t="s">
        <v>1295</v>
      </c>
      <c r="O506" s="154" t="s">
        <v>603</v>
      </c>
      <c r="P506" s="156">
        <v>0</v>
      </c>
      <c r="Q506" s="156">
        <v>55618.34</v>
      </c>
      <c r="R506" s="156">
        <v>20592.25</v>
      </c>
      <c r="S506" s="154">
        <v>100819</v>
      </c>
      <c r="T506" s="154" t="s">
        <v>1121</v>
      </c>
      <c r="U506" s="154">
        <v>1</v>
      </c>
      <c r="V506" s="154">
        <v>501</v>
      </c>
      <c r="W506" s="154">
        <v>5</v>
      </c>
      <c r="X506" s="154">
        <v>0</v>
      </c>
      <c r="Y506" s="154">
        <v>3</v>
      </c>
      <c r="Z506" s="154">
        <v>0</v>
      </c>
      <c r="AA506" s="154" t="s">
        <v>1122</v>
      </c>
      <c r="AD506" s="154">
        <v>0</v>
      </c>
      <c r="AE506" s="154">
        <v>0</v>
      </c>
    </row>
    <row r="507" spans="1:31" s="154" customFormat="1" ht="12">
      <c r="A507" s="154">
        <v>2019</v>
      </c>
      <c r="B507" s="154" t="s">
        <v>1116</v>
      </c>
      <c r="C507" s="154" t="s">
        <v>1117</v>
      </c>
      <c r="D507" s="154" t="s">
        <v>649</v>
      </c>
      <c r="E507" s="154" t="s">
        <v>1118</v>
      </c>
      <c r="F507" s="154" t="s">
        <v>1118</v>
      </c>
      <c r="G507" s="154" t="s">
        <v>1046</v>
      </c>
      <c r="H507" s="154" t="s">
        <v>645</v>
      </c>
      <c r="I507" s="154" t="s">
        <v>803</v>
      </c>
      <c r="J507" s="154" t="s">
        <v>1119</v>
      </c>
      <c r="K507" s="154" t="s">
        <v>1120</v>
      </c>
      <c r="L507" s="154" t="s">
        <v>681</v>
      </c>
      <c r="M507" s="154" t="s">
        <v>1262</v>
      </c>
      <c r="N507" s="154" t="s">
        <v>1263</v>
      </c>
      <c r="O507" s="154" t="s">
        <v>603</v>
      </c>
      <c r="P507" s="156">
        <v>0</v>
      </c>
      <c r="Q507" s="156">
        <v>76580.429999999993</v>
      </c>
      <c r="R507" s="156">
        <v>76580.429999999993</v>
      </c>
      <c r="S507" s="154">
        <v>100820</v>
      </c>
      <c r="T507" s="154" t="s">
        <v>1121</v>
      </c>
      <c r="U507" s="154">
        <v>1</v>
      </c>
      <c r="V507" s="154">
        <v>501</v>
      </c>
      <c r="W507" s="154">
        <v>5</v>
      </c>
      <c r="X507" s="154">
        <v>0</v>
      </c>
      <c r="Y507" s="154">
        <v>2</v>
      </c>
      <c r="Z507" s="154">
        <v>0</v>
      </c>
      <c r="AA507" s="154" t="s">
        <v>1122</v>
      </c>
      <c r="AD507" s="154">
        <v>0</v>
      </c>
      <c r="AE507" s="154">
        <v>0</v>
      </c>
    </row>
    <row r="508" spans="1:31" s="154" customFormat="1" ht="12">
      <c r="A508" s="154">
        <v>2019</v>
      </c>
      <c r="B508" s="154" t="s">
        <v>1123</v>
      </c>
      <c r="C508" s="154" t="s">
        <v>1124</v>
      </c>
      <c r="D508" s="154" t="s">
        <v>649</v>
      </c>
      <c r="E508" s="154" t="s">
        <v>1118</v>
      </c>
      <c r="F508" s="154" t="s">
        <v>1118</v>
      </c>
      <c r="G508" s="154" t="s">
        <v>1291</v>
      </c>
      <c r="H508" s="154" t="s">
        <v>801</v>
      </c>
      <c r="I508" s="154" t="s">
        <v>803</v>
      </c>
      <c r="J508" s="154" t="s">
        <v>1119</v>
      </c>
      <c r="K508" s="154" t="s">
        <v>310</v>
      </c>
      <c r="L508" s="154" t="s">
        <v>681</v>
      </c>
      <c r="M508" s="154" t="s">
        <v>1296</v>
      </c>
      <c r="N508" s="154" t="s">
        <v>1295</v>
      </c>
      <c r="O508" s="154" t="s">
        <v>603</v>
      </c>
      <c r="P508" s="156">
        <v>0</v>
      </c>
      <c r="Q508" s="156">
        <v>68849.22</v>
      </c>
      <c r="R508" s="156">
        <v>68849.22</v>
      </c>
      <c r="S508" s="154">
        <v>100821</v>
      </c>
      <c r="T508" s="154" t="s">
        <v>1125</v>
      </c>
      <c r="U508" s="154">
        <v>1</v>
      </c>
      <c r="V508" s="154">
        <v>501</v>
      </c>
      <c r="W508" s="154">
        <v>5</v>
      </c>
      <c r="X508" s="154">
        <v>0</v>
      </c>
      <c r="Y508" s="154">
        <v>3</v>
      </c>
      <c r="Z508" s="154">
        <v>0</v>
      </c>
      <c r="AA508" s="154" t="s">
        <v>1126</v>
      </c>
      <c r="AD508" s="154">
        <v>0</v>
      </c>
      <c r="AE508" s="154">
        <v>0</v>
      </c>
    </row>
    <row r="509" spans="1:31" s="154" customFormat="1" ht="12" hidden="1">
      <c r="A509" s="154">
        <v>2019</v>
      </c>
      <c r="B509" s="154" t="s">
        <v>1297</v>
      </c>
      <c r="C509" s="154" t="s">
        <v>1298</v>
      </c>
      <c r="D509" s="154" t="s">
        <v>649</v>
      </c>
      <c r="E509" s="154" t="s">
        <v>1118</v>
      </c>
      <c r="F509" s="154" t="s">
        <v>1118</v>
      </c>
      <c r="G509" s="154" t="s">
        <v>1046</v>
      </c>
      <c r="H509" s="154" t="s">
        <v>645</v>
      </c>
      <c r="I509" s="154" t="s">
        <v>38</v>
      </c>
      <c r="J509" s="154" t="s">
        <v>662</v>
      </c>
      <c r="K509" s="154" t="s">
        <v>215</v>
      </c>
      <c r="L509" s="154" t="s">
        <v>600</v>
      </c>
      <c r="M509" s="154" t="s">
        <v>1262</v>
      </c>
      <c r="N509" s="154" t="s">
        <v>1263</v>
      </c>
      <c r="O509" s="154" t="s">
        <v>603</v>
      </c>
      <c r="P509" s="156">
        <v>1043722</v>
      </c>
      <c r="Q509" s="156">
        <v>1043722</v>
      </c>
      <c r="R509" s="156">
        <v>0</v>
      </c>
      <c r="S509" s="154">
        <v>100822</v>
      </c>
      <c r="T509" s="154" t="s">
        <v>1299</v>
      </c>
      <c r="U509" s="154">
        <v>1</v>
      </c>
      <c r="V509" s="154">
        <v>501</v>
      </c>
      <c r="W509" s="154">
        <v>5</v>
      </c>
      <c r="X509" s="154">
        <v>0</v>
      </c>
      <c r="Y509" s="154">
        <v>2</v>
      </c>
      <c r="Z509" s="154">
        <v>1</v>
      </c>
      <c r="AA509" s="154" t="s">
        <v>1300</v>
      </c>
      <c r="AD509" s="154">
        <v>0</v>
      </c>
      <c r="AE509" s="154">
        <v>0</v>
      </c>
    </row>
    <row r="510" spans="1:31" s="154" customFormat="1" ht="12" hidden="1">
      <c r="A510" s="154">
        <v>2019</v>
      </c>
      <c r="B510" s="154" t="s">
        <v>1301</v>
      </c>
      <c r="C510" s="154" t="s">
        <v>1302</v>
      </c>
      <c r="D510" s="154" t="s">
        <v>649</v>
      </c>
      <c r="E510" s="154" t="s">
        <v>1118</v>
      </c>
      <c r="F510" s="154" t="s">
        <v>1118</v>
      </c>
      <c r="G510" s="154" t="s">
        <v>1046</v>
      </c>
      <c r="H510" s="154" t="s">
        <v>645</v>
      </c>
      <c r="I510" s="154" t="s">
        <v>38</v>
      </c>
      <c r="J510" s="154" t="s">
        <v>662</v>
      </c>
      <c r="K510" s="154" t="s">
        <v>300</v>
      </c>
      <c r="L510" s="154" t="s">
        <v>600</v>
      </c>
      <c r="M510" s="154" t="s">
        <v>1255</v>
      </c>
      <c r="N510" s="154" t="s">
        <v>1256</v>
      </c>
      <c r="O510" s="154" t="s">
        <v>603</v>
      </c>
      <c r="P510" s="156">
        <v>0</v>
      </c>
      <c r="Q510" s="156">
        <v>25743.21</v>
      </c>
      <c r="R510" s="156">
        <v>0</v>
      </c>
      <c r="S510" s="154">
        <v>100823</v>
      </c>
      <c r="T510" s="154" t="s">
        <v>1303</v>
      </c>
      <c r="U510" s="154">
        <v>1</v>
      </c>
      <c r="V510" s="154">
        <v>501</v>
      </c>
      <c r="W510" s="154">
        <v>5</v>
      </c>
      <c r="X510" s="154">
        <v>0</v>
      </c>
      <c r="Y510" s="154">
        <v>3</v>
      </c>
      <c r="Z510" s="154">
        <v>1</v>
      </c>
      <c r="AA510" s="154" t="s">
        <v>1304</v>
      </c>
      <c r="AD510" s="154">
        <v>0</v>
      </c>
      <c r="AE510" s="154">
        <v>0</v>
      </c>
    </row>
    <row r="511" spans="1:31" s="154" customFormat="1" ht="12">
      <c r="A511" s="154">
        <v>2019</v>
      </c>
      <c r="B511" s="154" t="s">
        <v>1301</v>
      </c>
      <c r="C511" s="154" t="s">
        <v>1302</v>
      </c>
      <c r="D511" s="154" t="s">
        <v>649</v>
      </c>
      <c r="E511" s="154" t="s">
        <v>1118</v>
      </c>
      <c r="F511" s="154" t="s">
        <v>1118</v>
      </c>
      <c r="G511" s="154" t="s">
        <v>1046</v>
      </c>
      <c r="H511" s="154" t="s">
        <v>645</v>
      </c>
      <c r="I511" s="154" t="s">
        <v>38</v>
      </c>
      <c r="J511" s="154" t="s">
        <v>662</v>
      </c>
      <c r="K511" s="154" t="s">
        <v>300</v>
      </c>
      <c r="L511" s="154" t="s">
        <v>600</v>
      </c>
      <c r="M511" s="154" t="s">
        <v>1262</v>
      </c>
      <c r="N511" s="154" t="s">
        <v>1263</v>
      </c>
      <c r="O511" s="154" t="s">
        <v>603</v>
      </c>
      <c r="P511" s="156">
        <v>508173</v>
      </c>
      <c r="Q511" s="156">
        <v>999783.17</v>
      </c>
      <c r="R511" s="156">
        <v>894788.54</v>
      </c>
      <c r="S511" s="154">
        <v>100824</v>
      </c>
      <c r="T511" s="154" t="s">
        <v>1303</v>
      </c>
      <c r="U511" s="154">
        <v>1</v>
      </c>
      <c r="V511" s="154">
        <v>501</v>
      </c>
      <c r="W511" s="154">
        <v>5</v>
      </c>
      <c r="X511" s="154">
        <v>0</v>
      </c>
      <c r="Y511" s="154">
        <v>2</v>
      </c>
      <c r="Z511" s="154">
        <v>1</v>
      </c>
      <c r="AA511" s="154" t="s">
        <v>1304</v>
      </c>
      <c r="AD511" s="154">
        <v>1</v>
      </c>
      <c r="AE511" s="154">
        <v>0</v>
      </c>
    </row>
    <row r="512" spans="1:31" s="154" customFormat="1" ht="12" hidden="1">
      <c r="A512" s="154">
        <v>2019</v>
      </c>
      <c r="B512" s="154" t="s">
        <v>1305</v>
      </c>
      <c r="C512" s="154" t="s">
        <v>1306</v>
      </c>
      <c r="D512" s="154" t="s">
        <v>649</v>
      </c>
      <c r="E512" s="154" t="s">
        <v>1118</v>
      </c>
      <c r="F512" s="154" t="s">
        <v>1118</v>
      </c>
      <c r="G512" s="154" t="s">
        <v>1046</v>
      </c>
      <c r="H512" s="154" t="s">
        <v>645</v>
      </c>
      <c r="I512" s="154" t="s">
        <v>38</v>
      </c>
      <c r="J512" s="154" t="s">
        <v>1307</v>
      </c>
      <c r="K512" s="154" t="s">
        <v>1308</v>
      </c>
      <c r="L512" s="154" t="s">
        <v>600</v>
      </c>
      <c r="M512" s="154" t="s">
        <v>1262</v>
      </c>
      <c r="N512" s="154" t="s">
        <v>1263</v>
      </c>
      <c r="O512" s="154" t="s">
        <v>603</v>
      </c>
      <c r="P512" s="156">
        <v>664986</v>
      </c>
      <c r="Q512" s="156">
        <v>664986</v>
      </c>
      <c r="R512" s="156">
        <v>0</v>
      </c>
      <c r="S512" s="154">
        <v>100825</v>
      </c>
      <c r="T512" s="154" t="s">
        <v>1309</v>
      </c>
      <c r="U512" s="154">
        <v>1</v>
      </c>
      <c r="V512" s="154">
        <v>501</v>
      </c>
      <c r="W512" s="154">
        <v>5</v>
      </c>
      <c r="X512" s="154">
        <v>0</v>
      </c>
      <c r="Y512" s="154">
        <v>2</v>
      </c>
      <c r="Z512" s="154">
        <v>1</v>
      </c>
      <c r="AA512" s="154" t="s">
        <v>1310</v>
      </c>
      <c r="AD512" s="154">
        <v>0</v>
      </c>
      <c r="AE512" s="154">
        <v>1</v>
      </c>
    </row>
    <row r="513" spans="1:31" s="154" customFormat="1" ht="12">
      <c r="A513" s="154">
        <v>2019</v>
      </c>
      <c r="B513" s="154" t="s">
        <v>1311</v>
      </c>
      <c r="C513" s="154" t="s">
        <v>1312</v>
      </c>
      <c r="D513" s="154" t="s">
        <v>649</v>
      </c>
      <c r="E513" s="154" t="s">
        <v>1118</v>
      </c>
      <c r="F513" s="154" t="s">
        <v>1118</v>
      </c>
      <c r="G513" s="154" t="s">
        <v>1046</v>
      </c>
      <c r="H513" s="154" t="s">
        <v>645</v>
      </c>
      <c r="I513" s="154" t="s">
        <v>38</v>
      </c>
      <c r="J513" s="154" t="s">
        <v>1136</v>
      </c>
      <c r="K513" s="154" t="s">
        <v>304</v>
      </c>
      <c r="L513" s="154" t="s">
        <v>600</v>
      </c>
      <c r="M513" s="154" t="s">
        <v>1255</v>
      </c>
      <c r="N513" s="154" t="s">
        <v>1289</v>
      </c>
      <c r="O513" s="154" t="s">
        <v>603</v>
      </c>
      <c r="P513" s="156">
        <v>0</v>
      </c>
      <c r="Q513" s="156">
        <v>341890.36</v>
      </c>
      <c r="R513" s="156">
        <v>306945.42</v>
      </c>
      <c r="S513" s="154">
        <v>100826</v>
      </c>
      <c r="T513" s="154" t="s">
        <v>1137</v>
      </c>
      <c r="U513" s="154">
        <v>1</v>
      </c>
      <c r="V513" s="154">
        <v>501</v>
      </c>
      <c r="W513" s="154">
        <v>5</v>
      </c>
      <c r="X513" s="154">
        <v>0</v>
      </c>
      <c r="Y513" s="154">
        <v>3</v>
      </c>
      <c r="Z513" s="154">
        <v>1</v>
      </c>
      <c r="AA513" s="154" t="s">
        <v>1313</v>
      </c>
      <c r="AD513" s="154">
        <v>1</v>
      </c>
      <c r="AE513" s="154">
        <v>0</v>
      </c>
    </row>
    <row r="514" spans="1:31" s="154" customFormat="1" ht="12">
      <c r="A514" s="154">
        <v>2019</v>
      </c>
      <c r="B514" s="154" t="s">
        <v>1311</v>
      </c>
      <c r="C514" s="154" t="s">
        <v>1312</v>
      </c>
      <c r="D514" s="154" t="s">
        <v>649</v>
      </c>
      <c r="E514" s="154" t="s">
        <v>1118</v>
      </c>
      <c r="F514" s="154" t="s">
        <v>1118</v>
      </c>
      <c r="G514" s="154" t="s">
        <v>1046</v>
      </c>
      <c r="H514" s="154" t="s">
        <v>645</v>
      </c>
      <c r="I514" s="154" t="s">
        <v>38</v>
      </c>
      <c r="J514" s="154" t="s">
        <v>1136</v>
      </c>
      <c r="K514" s="154" t="s">
        <v>304</v>
      </c>
      <c r="L514" s="154" t="s">
        <v>600</v>
      </c>
      <c r="M514" s="154" t="s">
        <v>1262</v>
      </c>
      <c r="N514" s="154" t="s">
        <v>1263</v>
      </c>
      <c r="O514" s="154" t="s">
        <v>603</v>
      </c>
      <c r="P514" s="156">
        <v>515036</v>
      </c>
      <c r="Q514" s="156">
        <v>1574665.4800000002</v>
      </c>
      <c r="R514" s="156">
        <v>1257844.0000000002</v>
      </c>
      <c r="S514" s="154">
        <v>100827</v>
      </c>
      <c r="T514" s="154" t="s">
        <v>1137</v>
      </c>
      <c r="U514" s="154">
        <v>1</v>
      </c>
      <c r="V514" s="154">
        <v>501</v>
      </c>
      <c r="W514" s="154">
        <v>5</v>
      </c>
      <c r="X514" s="154">
        <v>0</v>
      </c>
      <c r="Y514" s="154">
        <v>2</v>
      </c>
      <c r="Z514" s="154">
        <v>1</v>
      </c>
      <c r="AA514" s="154" t="s">
        <v>1313</v>
      </c>
      <c r="AD514" s="154">
        <v>0</v>
      </c>
      <c r="AE514" s="154">
        <v>0</v>
      </c>
    </row>
    <row r="515" spans="1:31" s="154" customFormat="1" ht="12">
      <c r="A515" s="154">
        <v>2019</v>
      </c>
      <c r="B515" s="154" t="s">
        <v>1139</v>
      </c>
      <c r="C515" s="154" t="s">
        <v>1186</v>
      </c>
      <c r="D515" s="154" t="s">
        <v>649</v>
      </c>
      <c r="E515" s="154" t="s">
        <v>1118</v>
      </c>
      <c r="F515" s="154" t="s">
        <v>1118</v>
      </c>
      <c r="G515" s="154" t="s">
        <v>1046</v>
      </c>
      <c r="H515" s="154" t="s">
        <v>645</v>
      </c>
      <c r="I515" s="154" t="s">
        <v>803</v>
      </c>
      <c r="J515" s="154" t="s">
        <v>1119</v>
      </c>
      <c r="K515" s="154" t="s">
        <v>1120</v>
      </c>
      <c r="L515" s="154" t="s">
        <v>681</v>
      </c>
      <c r="M515" s="154" t="s">
        <v>1296</v>
      </c>
      <c r="N515" s="154" t="s">
        <v>1295</v>
      </c>
      <c r="O515" s="154" t="s">
        <v>603</v>
      </c>
      <c r="P515" s="156">
        <v>0</v>
      </c>
      <c r="Q515" s="156">
        <v>45337.5</v>
      </c>
      <c r="R515" s="156">
        <v>45337.5</v>
      </c>
      <c r="S515" s="154">
        <v>100828</v>
      </c>
      <c r="T515" s="154" t="s">
        <v>1121</v>
      </c>
      <c r="U515" s="154">
        <v>1</v>
      </c>
      <c r="V515" s="154">
        <v>501</v>
      </c>
      <c r="W515" s="154">
        <v>5</v>
      </c>
      <c r="X515" s="154">
        <v>0</v>
      </c>
      <c r="Y515" s="154">
        <v>3</v>
      </c>
      <c r="Z515" s="154">
        <v>0</v>
      </c>
      <c r="AA515" s="154" t="s">
        <v>1141</v>
      </c>
      <c r="AD515" s="154">
        <v>0</v>
      </c>
      <c r="AE515" s="154">
        <v>0</v>
      </c>
    </row>
    <row r="516" spans="1:31" s="154" customFormat="1" ht="12" hidden="1">
      <c r="A516" s="154">
        <v>2019</v>
      </c>
      <c r="B516" s="154" t="s">
        <v>1142</v>
      </c>
      <c r="C516" s="154" t="s">
        <v>1143</v>
      </c>
      <c r="D516" s="154" t="s">
        <v>649</v>
      </c>
      <c r="E516" s="154" t="s">
        <v>1118</v>
      </c>
      <c r="F516" s="154" t="s">
        <v>1118</v>
      </c>
      <c r="G516" s="154" t="s">
        <v>1046</v>
      </c>
      <c r="H516" s="154" t="s">
        <v>645</v>
      </c>
      <c r="I516" s="154" t="s">
        <v>803</v>
      </c>
      <c r="J516" s="154" t="s">
        <v>1119</v>
      </c>
      <c r="K516" s="154" t="s">
        <v>1120</v>
      </c>
      <c r="L516" s="154" t="s">
        <v>681</v>
      </c>
      <c r="M516" s="154" t="s">
        <v>1296</v>
      </c>
      <c r="N516" s="154" t="s">
        <v>1295</v>
      </c>
      <c r="O516" s="154" t="s">
        <v>603</v>
      </c>
      <c r="P516" s="156">
        <v>0</v>
      </c>
      <c r="Q516" s="156">
        <v>51009.47</v>
      </c>
      <c r="R516" s="156">
        <v>0</v>
      </c>
      <c r="S516" s="154">
        <v>100829</v>
      </c>
      <c r="T516" s="154" t="s">
        <v>1121</v>
      </c>
      <c r="U516" s="154">
        <v>1</v>
      </c>
      <c r="V516" s="154">
        <v>501</v>
      </c>
      <c r="W516" s="154">
        <v>5</v>
      </c>
      <c r="X516" s="154">
        <v>0</v>
      </c>
      <c r="Y516" s="154">
        <v>3</v>
      </c>
      <c r="Z516" s="154">
        <v>0</v>
      </c>
      <c r="AA516" s="154" t="s">
        <v>1144</v>
      </c>
      <c r="AD516" s="154">
        <v>0</v>
      </c>
      <c r="AE516" s="154">
        <v>0</v>
      </c>
    </row>
    <row r="517" spans="1:31" s="154" customFormat="1" ht="12" hidden="1">
      <c r="A517" s="154">
        <v>2019</v>
      </c>
      <c r="B517" s="154" t="s">
        <v>1229</v>
      </c>
      <c r="C517" s="154" t="s">
        <v>1230</v>
      </c>
      <c r="D517" s="154" t="s">
        <v>618</v>
      </c>
      <c r="E517" s="154" t="s">
        <v>752</v>
      </c>
      <c r="F517" s="154" t="s">
        <v>752</v>
      </c>
      <c r="G517" s="154" t="s">
        <v>873</v>
      </c>
      <c r="H517" s="154" t="s">
        <v>1231</v>
      </c>
      <c r="I517" s="154" t="s">
        <v>17</v>
      </c>
      <c r="J517" s="154" t="s">
        <v>753</v>
      </c>
      <c r="K517" s="154" t="s">
        <v>46</v>
      </c>
      <c r="L517" s="154" t="s">
        <v>681</v>
      </c>
      <c r="M517" s="154" t="s">
        <v>1252</v>
      </c>
      <c r="N517" s="154" t="s">
        <v>1253</v>
      </c>
      <c r="O517" s="154" t="s">
        <v>603</v>
      </c>
      <c r="P517" s="156">
        <v>0</v>
      </c>
      <c r="Q517" s="156">
        <v>240603</v>
      </c>
      <c r="R517" s="156">
        <v>0</v>
      </c>
      <c r="S517" s="154">
        <v>100848</v>
      </c>
      <c r="T517" s="154" t="s">
        <v>754</v>
      </c>
      <c r="U517" s="154">
        <v>3</v>
      </c>
      <c r="V517" s="154">
        <v>501</v>
      </c>
      <c r="W517" s="154">
        <v>5</v>
      </c>
      <c r="X517" s="154">
        <v>0</v>
      </c>
      <c r="Y517" s="154">
        <v>3</v>
      </c>
      <c r="Z517" s="154">
        <v>0</v>
      </c>
      <c r="AA517" s="154" t="s">
        <v>1232</v>
      </c>
      <c r="AD517" s="154">
        <v>0</v>
      </c>
      <c r="AE517" s="154">
        <v>1</v>
      </c>
    </row>
    <row r="518" spans="1:31" s="154" customFormat="1" ht="12" hidden="1">
      <c r="A518" s="154">
        <v>2019</v>
      </c>
      <c r="B518" s="154" t="s">
        <v>1229</v>
      </c>
      <c r="C518" s="154" t="s">
        <v>1230</v>
      </c>
      <c r="D518" s="154" t="s">
        <v>618</v>
      </c>
      <c r="E518" s="154" t="s">
        <v>752</v>
      </c>
      <c r="F518" s="154" t="s">
        <v>752</v>
      </c>
      <c r="G518" s="154" t="s">
        <v>873</v>
      </c>
      <c r="H518" s="154" t="s">
        <v>1231</v>
      </c>
      <c r="I518" s="154" t="s">
        <v>17</v>
      </c>
      <c r="J518" s="154" t="s">
        <v>753</v>
      </c>
      <c r="K518" s="154" t="s">
        <v>46</v>
      </c>
      <c r="L518" s="154" t="s">
        <v>681</v>
      </c>
      <c r="M518" s="154" t="s">
        <v>1262</v>
      </c>
      <c r="N518" s="154" t="s">
        <v>1263</v>
      </c>
      <c r="O518" s="154" t="s">
        <v>603</v>
      </c>
      <c r="P518" s="156">
        <v>962411</v>
      </c>
      <c r="Q518" s="156">
        <v>962411</v>
      </c>
      <c r="R518" s="156">
        <v>0</v>
      </c>
      <c r="S518" s="154">
        <v>100849</v>
      </c>
      <c r="T518" s="154" t="s">
        <v>754</v>
      </c>
      <c r="U518" s="154">
        <v>3</v>
      </c>
      <c r="V518" s="154">
        <v>501</v>
      </c>
      <c r="W518" s="154">
        <v>5</v>
      </c>
      <c r="X518" s="154">
        <v>0</v>
      </c>
      <c r="Y518" s="154">
        <v>2</v>
      </c>
      <c r="Z518" s="154">
        <v>0</v>
      </c>
      <c r="AA518" s="154" t="s">
        <v>1232</v>
      </c>
      <c r="AD518" s="154">
        <v>0</v>
      </c>
      <c r="AE518" s="154">
        <v>1</v>
      </c>
    </row>
    <row r="519" spans="1:31" s="154" customFormat="1" ht="12" hidden="1">
      <c r="A519" s="154">
        <v>2019</v>
      </c>
      <c r="B519" s="154" t="s">
        <v>1233</v>
      </c>
      <c r="C519" s="154" t="s">
        <v>1234</v>
      </c>
      <c r="D519" s="154" t="s">
        <v>618</v>
      </c>
      <c r="E519" s="154" t="s">
        <v>1235</v>
      </c>
      <c r="F519" s="154" t="s">
        <v>1235</v>
      </c>
      <c r="G519" s="154" t="s">
        <v>1046</v>
      </c>
      <c r="H519" s="154" t="s">
        <v>645</v>
      </c>
      <c r="I519" s="154" t="s">
        <v>23</v>
      </c>
      <c r="J519" s="154" t="s">
        <v>1236</v>
      </c>
      <c r="K519" s="154" t="s">
        <v>263</v>
      </c>
      <c r="L519" s="154" t="s">
        <v>672</v>
      </c>
      <c r="M519" s="154" t="s">
        <v>1255</v>
      </c>
      <c r="N519" s="154" t="s">
        <v>1256</v>
      </c>
      <c r="O519" s="154" t="s">
        <v>603</v>
      </c>
      <c r="P519" s="156">
        <v>16000</v>
      </c>
      <c r="Q519" s="156">
        <v>69125.350000000006</v>
      </c>
      <c r="R519" s="156">
        <v>0</v>
      </c>
      <c r="S519" s="154">
        <v>100850</v>
      </c>
      <c r="T519" s="154" t="s">
        <v>1237</v>
      </c>
      <c r="U519" s="154">
        <v>3</v>
      </c>
      <c r="V519" s="154">
        <v>507</v>
      </c>
      <c r="W519" s="154">
        <v>5</v>
      </c>
      <c r="X519" s="154">
        <v>0</v>
      </c>
      <c r="Y519" s="154">
        <v>3</v>
      </c>
      <c r="Z519" s="154">
        <v>0</v>
      </c>
      <c r="AA519" s="154" t="s">
        <v>1238</v>
      </c>
      <c r="AD519" s="154">
        <v>0</v>
      </c>
      <c r="AE519" s="154">
        <v>1</v>
      </c>
    </row>
    <row r="520" spans="1:31" s="154" customFormat="1" ht="12" hidden="1">
      <c r="A520" s="154">
        <v>2019</v>
      </c>
      <c r="B520" s="154" t="s">
        <v>1233</v>
      </c>
      <c r="C520" s="154" t="s">
        <v>1234</v>
      </c>
      <c r="D520" s="154" t="s">
        <v>618</v>
      </c>
      <c r="E520" s="154" t="s">
        <v>1235</v>
      </c>
      <c r="F520" s="154" t="s">
        <v>1235</v>
      </c>
      <c r="G520" s="154" t="s">
        <v>1046</v>
      </c>
      <c r="H520" s="154" t="s">
        <v>645</v>
      </c>
      <c r="I520" s="154" t="s">
        <v>23</v>
      </c>
      <c r="J520" s="154" t="s">
        <v>1236</v>
      </c>
      <c r="K520" s="154" t="s">
        <v>263</v>
      </c>
      <c r="L520" s="154" t="s">
        <v>672</v>
      </c>
      <c r="M520" s="154" t="s">
        <v>1296</v>
      </c>
      <c r="N520" s="154" t="s">
        <v>1253</v>
      </c>
      <c r="O520" s="154" t="s">
        <v>603</v>
      </c>
      <c r="P520" s="156">
        <v>0</v>
      </c>
      <c r="Q520" s="156">
        <v>91474.95</v>
      </c>
      <c r="R520" s="156">
        <v>0</v>
      </c>
      <c r="S520" s="154">
        <v>100851</v>
      </c>
      <c r="T520" s="154" t="s">
        <v>1237</v>
      </c>
      <c r="U520" s="154">
        <v>3</v>
      </c>
      <c r="V520" s="154">
        <v>507</v>
      </c>
      <c r="W520" s="154">
        <v>5</v>
      </c>
      <c r="X520" s="154">
        <v>0</v>
      </c>
      <c r="Y520" s="154">
        <v>3</v>
      </c>
      <c r="Z520" s="154">
        <v>0</v>
      </c>
      <c r="AA520" s="154" t="s">
        <v>1238</v>
      </c>
      <c r="AD520" s="154">
        <v>0</v>
      </c>
      <c r="AE520" s="154">
        <v>1</v>
      </c>
    </row>
    <row r="521" spans="1:31" s="154" customFormat="1" ht="12">
      <c r="A521" s="154">
        <v>2019</v>
      </c>
      <c r="B521" s="154" t="s">
        <v>1233</v>
      </c>
      <c r="C521" s="154" t="s">
        <v>1234</v>
      </c>
      <c r="D521" s="154" t="s">
        <v>618</v>
      </c>
      <c r="E521" s="154" t="s">
        <v>1235</v>
      </c>
      <c r="F521" s="154" t="s">
        <v>1235</v>
      </c>
      <c r="G521" s="154" t="s">
        <v>1046</v>
      </c>
      <c r="H521" s="154" t="s">
        <v>645</v>
      </c>
      <c r="I521" s="154" t="s">
        <v>23</v>
      </c>
      <c r="J521" s="154" t="s">
        <v>1236</v>
      </c>
      <c r="K521" s="154" t="s">
        <v>263</v>
      </c>
      <c r="L521" s="154" t="s">
        <v>672</v>
      </c>
      <c r="M521" s="154" t="s">
        <v>1262</v>
      </c>
      <c r="N521" s="154" t="s">
        <v>1263</v>
      </c>
      <c r="O521" s="154" t="s">
        <v>603</v>
      </c>
      <c r="P521" s="156">
        <v>740880</v>
      </c>
      <c r="Q521" s="156">
        <v>1919200</v>
      </c>
      <c r="R521" s="156">
        <v>779826</v>
      </c>
      <c r="S521" s="154">
        <v>100852</v>
      </c>
      <c r="T521" s="154" t="s">
        <v>1237</v>
      </c>
      <c r="U521" s="154">
        <v>3</v>
      </c>
      <c r="V521" s="154">
        <v>507</v>
      </c>
      <c r="W521" s="154">
        <v>5</v>
      </c>
      <c r="X521" s="154">
        <v>0</v>
      </c>
      <c r="Y521" s="154">
        <v>2</v>
      </c>
      <c r="Z521" s="154">
        <v>0</v>
      </c>
      <c r="AA521" s="154" t="s">
        <v>1238</v>
      </c>
      <c r="AD521" s="154">
        <v>1</v>
      </c>
      <c r="AE521" s="154">
        <v>1</v>
      </c>
    </row>
    <row r="522" spans="1:31" s="154" customFormat="1" ht="12" hidden="1">
      <c r="A522" s="154">
        <v>2019</v>
      </c>
      <c r="B522" s="154" t="s">
        <v>1242</v>
      </c>
      <c r="C522" s="154" t="s">
        <v>1243</v>
      </c>
      <c r="D522" s="154" t="s">
        <v>618</v>
      </c>
      <c r="E522" s="154" t="s">
        <v>891</v>
      </c>
      <c r="F522" s="154" t="s">
        <v>891</v>
      </c>
      <c r="G522" s="154" t="s">
        <v>1046</v>
      </c>
      <c r="H522" s="154" t="s">
        <v>645</v>
      </c>
      <c r="I522" s="154" t="s">
        <v>27</v>
      </c>
      <c r="J522" s="154" t="s">
        <v>892</v>
      </c>
      <c r="K522" s="154" t="s">
        <v>29</v>
      </c>
      <c r="L522" s="154" t="s">
        <v>681</v>
      </c>
      <c r="M522" s="154" t="s">
        <v>1262</v>
      </c>
      <c r="N522" s="154" t="s">
        <v>1263</v>
      </c>
      <c r="O522" s="154" t="s">
        <v>603</v>
      </c>
      <c r="P522" s="156">
        <v>1247828</v>
      </c>
      <c r="Q522" s="156">
        <v>1247828</v>
      </c>
      <c r="R522" s="156">
        <v>0</v>
      </c>
      <c r="S522" s="154">
        <v>100853</v>
      </c>
      <c r="T522" s="154" t="s">
        <v>893</v>
      </c>
      <c r="U522" s="154">
        <v>3</v>
      </c>
      <c r="V522" s="154">
        <v>507</v>
      </c>
      <c r="W522" s="154">
        <v>5</v>
      </c>
      <c r="X522" s="154">
        <v>0</v>
      </c>
      <c r="Y522" s="154">
        <v>2</v>
      </c>
      <c r="Z522" s="154">
        <v>0</v>
      </c>
      <c r="AA522" s="154" t="s">
        <v>1244</v>
      </c>
      <c r="AD522" s="154">
        <v>0</v>
      </c>
      <c r="AE522" s="154">
        <v>1</v>
      </c>
    </row>
    <row r="523" spans="1:31" s="154" customFormat="1" ht="12" hidden="1">
      <c r="A523" s="154">
        <v>2019</v>
      </c>
      <c r="B523" s="154" t="s">
        <v>1245</v>
      </c>
      <c r="C523" s="154" t="s">
        <v>1246</v>
      </c>
      <c r="D523" s="154" t="s">
        <v>618</v>
      </c>
      <c r="E523" s="154" t="s">
        <v>1247</v>
      </c>
      <c r="F523" s="154" t="s">
        <v>1247</v>
      </c>
      <c r="G523" s="154" t="s">
        <v>873</v>
      </c>
      <c r="H523" s="154" t="s">
        <v>1231</v>
      </c>
      <c r="I523" s="154" t="s">
        <v>17</v>
      </c>
      <c r="J523" s="154" t="s">
        <v>945</v>
      </c>
      <c r="K523" s="154" t="s">
        <v>66</v>
      </c>
      <c r="L523" s="154" t="s">
        <v>681</v>
      </c>
      <c r="M523" s="154" t="s">
        <v>1262</v>
      </c>
      <c r="N523" s="154" t="s">
        <v>1263</v>
      </c>
      <c r="O523" s="154" t="s">
        <v>603</v>
      </c>
      <c r="P523" s="156">
        <v>799899</v>
      </c>
      <c r="Q523" s="156">
        <v>799899</v>
      </c>
      <c r="R523" s="156">
        <v>0</v>
      </c>
      <c r="S523" s="154">
        <v>100854</v>
      </c>
      <c r="T523" s="154" t="s">
        <v>1248</v>
      </c>
      <c r="U523" s="154">
        <v>3</v>
      </c>
      <c r="V523" s="154">
        <v>501</v>
      </c>
      <c r="W523" s="154">
        <v>5</v>
      </c>
      <c r="X523" s="154">
        <v>0</v>
      </c>
      <c r="Y523" s="154">
        <v>2</v>
      </c>
      <c r="Z523" s="154">
        <v>0</v>
      </c>
      <c r="AA523" s="154" t="s">
        <v>1249</v>
      </c>
      <c r="AD523" s="154">
        <v>0</v>
      </c>
      <c r="AE523" s="154">
        <v>1</v>
      </c>
    </row>
    <row r="524" spans="1:31" s="154" customFormat="1" ht="12" hidden="1">
      <c r="A524" s="154">
        <v>2019</v>
      </c>
      <c r="B524" s="154" t="s">
        <v>1314</v>
      </c>
      <c r="C524" s="154" t="s">
        <v>1315</v>
      </c>
      <c r="D524" s="154" t="s">
        <v>618</v>
      </c>
      <c r="E524" s="154" t="s">
        <v>1316</v>
      </c>
      <c r="F524" s="154" t="s">
        <v>1316</v>
      </c>
      <c r="G524" s="154" t="s">
        <v>1046</v>
      </c>
      <c r="H524" s="154" t="s">
        <v>645</v>
      </c>
      <c r="I524" s="154" t="s">
        <v>35</v>
      </c>
      <c r="J524" s="154" t="s">
        <v>898</v>
      </c>
      <c r="K524" s="154" t="s">
        <v>175</v>
      </c>
      <c r="L524" s="154" t="s">
        <v>681</v>
      </c>
      <c r="M524" s="154" t="s">
        <v>1255</v>
      </c>
      <c r="N524" s="154" t="s">
        <v>1256</v>
      </c>
      <c r="O524" s="154" t="s">
        <v>603</v>
      </c>
      <c r="P524" s="156">
        <v>151800</v>
      </c>
      <c r="Q524" s="156">
        <v>151800</v>
      </c>
      <c r="R524" s="156">
        <v>0</v>
      </c>
      <c r="S524" s="154">
        <v>100880</v>
      </c>
      <c r="T524" s="154" t="s">
        <v>1317</v>
      </c>
      <c r="U524" s="154">
        <v>3</v>
      </c>
      <c r="V524" s="154">
        <v>501</v>
      </c>
      <c r="W524" s="154">
        <v>5</v>
      </c>
      <c r="X524" s="154">
        <v>0</v>
      </c>
      <c r="Y524" s="154">
        <v>3</v>
      </c>
      <c r="Z524" s="154">
        <v>0</v>
      </c>
      <c r="AA524" s="154" t="s">
        <v>1318</v>
      </c>
      <c r="AD524" s="154">
        <v>0</v>
      </c>
      <c r="AE524" s="154">
        <v>1</v>
      </c>
    </row>
    <row r="525" spans="1:31" s="154" customFormat="1" ht="12" hidden="1">
      <c r="A525" s="154">
        <v>2019</v>
      </c>
      <c r="B525" s="154" t="s">
        <v>1314</v>
      </c>
      <c r="C525" s="154" t="s">
        <v>1315</v>
      </c>
      <c r="D525" s="154" t="s">
        <v>618</v>
      </c>
      <c r="E525" s="154" t="s">
        <v>1316</v>
      </c>
      <c r="F525" s="154" t="s">
        <v>1316</v>
      </c>
      <c r="G525" s="154" t="s">
        <v>1046</v>
      </c>
      <c r="H525" s="154" t="s">
        <v>645</v>
      </c>
      <c r="I525" s="154" t="s">
        <v>35</v>
      </c>
      <c r="J525" s="154" t="s">
        <v>898</v>
      </c>
      <c r="K525" s="154" t="s">
        <v>175</v>
      </c>
      <c r="L525" s="154" t="s">
        <v>681</v>
      </c>
      <c r="M525" s="154" t="s">
        <v>1262</v>
      </c>
      <c r="N525" s="154" t="s">
        <v>1263</v>
      </c>
      <c r="O525" s="154" t="s">
        <v>603</v>
      </c>
      <c r="P525" s="156">
        <v>607353</v>
      </c>
      <c r="Q525" s="156">
        <v>607353</v>
      </c>
      <c r="R525" s="156">
        <v>0</v>
      </c>
      <c r="S525" s="154">
        <v>100881</v>
      </c>
      <c r="T525" s="154" t="s">
        <v>1317</v>
      </c>
      <c r="U525" s="154">
        <v>3</v>
      </c>
      <c r="V525" s="154">
        <v>501</v>
      </c>
      <c r="W525" s="154">
        <v>5</v>
      </c>
      <c r="X525" s="154">
        <v>0</v>
      </c>
      <c r="Y525" s="154">
        <v>2</v>
      </c>
      <c r="Z525" s="154">
        <v>0</v>
      </c>
      <c r="AA525" s="154" t="s">
        <v>1318</v>
      </c>
      <c r="AD525" s="154">
        <v>0</v>
      </c>
      <c r="AE525" s="154">
        <v>1</v>
      </c>
    </row>
    <row r="526" spans="1:31" s="154" customFormat="1" ht="12">
      <c r="A526" s="154">
        <v>2019</v>
      </c>
      <c r="B526" s="154" t="s">
        <v>1187</v>
      </c>
      <c r="C526" s="154" t="s">
        <v>1188</v>
      </c>
      <c r="D526" s="154" t="s">
        <v>618</v>
      </c>
      <c r="E526" s="154" t="s">
        <v>1189</v>
      </c>
      <c r="F526" s="154" t="s">
        <v>1189</v>
      </c>
      <c r="G526" s="154" t="s">
        <v>1046</v>
      </c>
      <c r="H526" s="154" t="s">
        <v>645</v>
      </c>
      <c r="I526" s="154" t="s">
        <v>35</v>
      </c>
      <c r="J526" s="154" t="s">
        <v>662</v>
      </c>
      <c r="K526" s="154" t="s">
        <v>36</v>
      </c>
      <c r="L526" s="154" t="s">
        <v>672</v>
      </c>
      <c r="M526" s="154" t="s">
        <v>1255</v>
      </c>
      <c r="N526" s="154" t="s">
        <v>1256</v>
      </c>
      <c r="O526" s="154" t="s">
        <v>603</v>
      </c>
      <c r="P526" s="156">
        <v>0</v>
      </c>
      <c r="Q526" s="156">
        <v>78000</v>
      </c>
      <c r="R526" s="156">
        <v>52000</v>
      </c>
      <c r="S526" s="154">
        <v>100882</v>
      </c>
      <c r="T526" s="154" t="s">
        <v>1190</v>
      </c>
      <c r="U526" s="154">
        <v>3</v>
      </c>
      <c r="V526" s="154">
        <v>501</v>
      </c>
      <c r="W526" s="154">
        <v>5</v>
      </c>
      <c r="X526" s="154">
        <v>0</v>
      </c>
      <c r="Y526" s="154">
        <v>3</v>
      </c>
      <c r="Z526" s="154">
        <v>0</v>
      </c>
      <c r="AA526" s="154" t="s">
        <v>1191</v>
      </c>
      <c r="AD526" s="154">
        <v>0</v>
      </c>
      <c r="AE526" s="154">
        <v>1</v>
      </c>
    </row>
    <row r="527" spans="1:31" s="154" customFormat="1" ht="12">
      <c r="A527" s="154">
        <v>2019</v>
      </c>
      <c r="B527" s="154" t="s">
        <v>1187</v>
      </c>
      <c r="C527" s="154" t="s">
        <v>1188</v>
      </c>
      <c r="D527" s="154" t="s">
        <v>618</v>
      </c>
      <c r="E527" s="154" t="s">
        <v>1189</v>
      </c>
      <c r="F527" s="154" t="s">
        <v>1189</v>
      </c>
      <c r="G527" s="154" t="s">
        <v>1046</v>
      </c>
      <c r="H527" s="154" t="s">
        <v>645</v>
      </c>
      <c r="I527" s="154" t="s">
        <v>35</v>
      </c>
      <c r="J527" s="154" t="s">
        <v>662</v>
      </c>
      <c r="K527" s="154" t="s">
        <v>36</v>
      </c>
      <c r="L527" s="154" t="s">
        <v>672</v>
      </c>
      <c r="M527" s="154" t="s">
        <v>1262</v>
      </c>
      <c r="N527" s="154" t="s">
        <v>1263</v>
      </c>
      <c r="O527" s="154" t="s">
        <v>603</v>
      </c>
      <c r="P527" s="156">
        <v>0</v>
      </c>
      <c r="Q527" s="156">
        <v>1312325.3999999999</v>
      </c>
      <c r="R527" s="156">
        <v>874833.6</v>
      </c>
      <c r="S527" s="154">
        <v>100883</v>
      </c>
      <c r="T527" s="154" t="s">
        <v>1190</v>
      </c>
      <c r="U527" s="154">
        <v>3</v>
      </c>
      <c r="V527" s="154">
        <v>501</v>
      </c>
      <c r="W527" s="154">
        <v>5</v>
      </c>
      <c r="X527" s="154">
        <v>0</v>
      </c>
      <c r="Y527" s="154">
        <v>2</v>
      </c>
      <c r="Z527" s="154">
        <v>0</v>
      </c>
      <c r="AA527" s="154" t="s">
        <v>1191</v>
      </c>
      <c r="AD527" s="154">
        <v>0</v>
      </c>
      <c r="AE527" s="154">
        <v>1</v>
      </c>
    </row>
    <row r="528" spans="1:31" s="154" customFormat="1" ht="12">
      <c r="A528" s="154">
        <v>2020</v>
      </c>
      <c r="B528" s="154" t="s">
        <v>1192</v>
      </c>
      <c r="C528" s="154" t="s">
        <v>1193</v>
      </c>
      <c r="D528" s="154" t="s">
        <v>1319</v>
      </c>
      <c r="E528" s="154" t="s">
        <v>782</v>
      </c>
      <c r="F528" s="154" t="s">
        <v>782</v>
      </c>
      <c r="G528" s="154" t="s">
        <v>1046</v>
      </c>
      <c r="H528" s="154" t="s">
        <v>645</v>
      </c>
      <c r="I528" s="154" t="s">
        <v>17</v>
      </c>
      <c r="J528" s="154" t="s">
        <v>680</v>
      </c>
      <c r="K528" s="154" t="s">
        <v>783</v>
      </c>
      <c r="L528" s="154" t="s">
        <v>681</v>
      </c>
      <c r="M528" s="154" t="s">
        <v>1320</v>
      </c>
      <c r="N528" s="154" t="s">
        <v>1258</v>
      </c>
      <c r="O528" s="154" t="s">
        <v>603</v>
      </c>
      <c r="P528" s="156">
        <v>0</v>
      </c>
      <c r="Q528" s="156">
        <v>3824985.12</v>
      </c>
      <c r="R528" s="156">
        <v>3824985.12</v>
      </c>
      <c r="S528" s="154">
        <v>102081</v>
      </c>
      <c r="T528" s="154" t="s">
        <v>784</v>
      </c>
      <c r="U528" s="154">
        <v>3</v>
      </c>
      <c r="V528" s="154">
        <v>501</v>
      </c>
      <c r="W528" s="154">
        <v>5</v>
      </c>
      <c r="X528" s="154">
        <v>0</v>
      </c>
      <c r="Y528" s="154">
        <v>3</v>
      </c>
      <c r="Z528" s="154">
        <v>0</v>
      </c>
      <c r="AA528" s="154" t="s">
        <v>1194</v>
      </c>
      <c r="AD528" s="154">
        <v>0</v>
      </c>
      <c r="AE528" s="154">
        <v>1</v>
      </c>
    </row>
    <row r="529" spans="1:31" s="154" customFormat="1" ht="12" hidden="1">
      <c r="A529" s="154">
        <v>2020</v>
      </c>
      <c r="B529" s="154" t="s">
        <v>1264</v>
      </c>
      <c r="C529" s="154" t="s">
        <v>1265</v>
      </c>
      <c r="D529" s="154" t="s">
        <v>1321</v>
      </c>
      <c r="E529" s="154" t="s">
        <v>1009</v>
      </c>
      <c r="F529" s="154" t="s">
        <v>1266</v>
      </c>
      <c r="G529" s="154" t="s">
        <v>1046</v>
      </c>
      <c r="H529" s="154" t="s">
        <v>645</v>
      </c>
      <c r="I529" s="154" t="s">
        <v>1017</v>
      </c>
      <c r="J529" s="154" t="s">
        <v>1219</v>
      </c>
      <c r="K529" s="154" t="s">
        <v>1220</v>
      </c>
      <c r="L529" s="154" t="s">
        <v>681</v>
      </c>
      <c r="M529" s="154" t="s">
        <v>1322</v>
      </c>
      <c r="N529" s="154" t="s">
        <v>1323</v>
      </c>
      <c r="O529" s="154" t="s">
        <v>690</v>
      </c>
      <c r="P529" s="156">
        <v>1309086</v>
      </c>
      <c r="Q529" s="156">
        <v>1309086</v>
      </c>
      <c r="R529" s="156">
        <v>0</v>
      </c>
      <c r="S529" s="154">
        <v>104084</v>
      </c>
      <c r="T529" s="154" t="s">
        <v>1019</v>
      </c>
      <c r="U529" s="154">
        <v>1</v>
      </c>
      <c r="V529" s="154">
        <v>505</v>
      </c>
      <c r="W529" s="154">
        <v>5</v>
      </c>
      <c r="X529" s="154">
        <v>0</v>
      </c>
      <c r="Y529" s="154">
        <v>1</v>
      </c>
      <c r="Z529" s="154">
        <v>0</v>
      </c>
      <c r="AA529" s="154" t="s">
        <v>1269</v>
      </c>
      <c r="AD529" s="154">
        <v>0</v>
      </c>
      <c r="AE529" s="154">
        <v>0</v>
      </c>
    </row>
    <row r="530" spans="1:31" s="154" customFormat="1" ht="12" hidden="1">
      <c r="A530" s="154">
        <v>2020</v>
      </c>
      <c r="B530" s="154" t="s">
        <v>1197</v>
      </c>
      <c r="C530" s="154" t="s">
        <v>1198</v>
      </c>
      <c r="D530" s="154" t="s">
        <v>1321</v>
      </c>
      <c r="E530" s="154" t="s">
        <v>1009</v>
      </c>
      <c r="F530" s="154" t="s">
        <v>1009</v>
      </c>
      <c r="G530" s="154" t="s">
        <v>1046</v>
      </c>
      <c r="H530" s="154" t="s">
        <v>645</v>
      </c>
      <c r="I530" s="154" t="s">
        <v>20</v>
      </c>
      <c r="J530" s="154" t="s">
        <v>789</v>
      </c>
      <c r="K530" s="154" t="s">
        <v>790</v>
      </c>
      <c r="L530" s="154" t="s">
        <v>672</v>
      </c>
      <c r="M530" s="154" t="s">
        <v>1324</v>
      </c>
      <c r="N530" s="154" t="s">
        <v>1287</v>
      </c>
      <c r="O530" s="154" t="s">
        <v>603</v>
      </c>
      <c r="P530" s="156">
        <v>0</v>
      </c>
      <c r="Q530" s="156">
        <v>45200</v>
      </c>
      <c r="R530" s="156">
        <v>0</v>
      </c>
      <c r="S530" s="154">
        <v>104096</v>
      </c>
      <c r="T530" s="154" t="s">
        <v>791</v>
      </c>
      <c r="U530" s="154">
        <v>1</v>
      </c>
      <c r="V530" s="154">
        <v>501</v>
      </c>
      <c r="W530" s="154">
        <v>5</v>
      </c>
      <c r="X530" s="154">
        <v>0</v>
      </c>
      <c r="Y530" s="154">
        <v>2</v>
      </c>
      <c r="Z530" s="154">
        <v>1</v>
      </c>
      <c r="AA530" s="154" t="s">
        <v>1199</v>
      </c>
      <c r="AD530" s="154">
        <v>0</v>
      </c>
      <c r="AE530" s="154">
        <v>0</v>
      </c>
    </row>
    <row r="531" spans="1:31" s="154" customFormat="1" ht="12" hidden="1">
      <c r="A531" s="154">
        <v>2020</v>
      </c>
      <c r="B531" s="154" t="s">
        <v>1270</v>
      </c>
      <c r="C531" s="154" t="s">
        <v>1271</v>
      </c>
      <c r="D531" s="154" t="s">
        <v>1321</v>
      </c>
      <c r="E531" s="154" t="s">
        <v>1009</v>
      </c>
      <c r="F531" s="154" t="s">
        <v>1009</v>
      </c>
      <c r="G531" s="154" t="s">
        <v>1046</v>
      </c>
      <c r="H531" s="154" t="s">
        <v>645</v>
      </c>
      <c r="I531" s="154" t="s">
        <v>20</v>
      </c>
      <c r="J531" s="154" t="s">
        <v>1272</v>
      </c>
      <c r="K531" s="154" t="s">
        <v>1273</v>
      </c>
      <c r="L531" s="154" t="s">
        <v>681</v>
      </c>
      <c r="M531" s="154" t="s">
        <v>1325</v>
      </c>
      <c r="N531" s="154" t="s">
        <v>1275</v>
      </c>
      <c r="O531" s="154" t="s">
        <v>603</v>
      </c>
      <c r="P531" s="156">
        <v>655482</v>
      </c>
      <c r="Q531" s="156">
        <v>655482</v>
      </c>
      <c r="R531" s="156">
        <v>0</v>
      </c>
      <c r="S531" s="154">
        <v>104097</v>
      </c>
      <c r="T531" s="154" t="s">
        <v>1276</v>
      </c>
      <c r="U531" s="154">
        <v>1</v>
      </c>
      <c r="V531" s="154">
        <v>507</v>
      </c>
      <c r="W531" s="154">
        <v>5</v>
      </c>
      <c r="X531" s="154">
        <v>0</v>
      </c>
      <c r="Y531" s="154">
        <v>3</v>
      </c>
      <c r="Z531" s="154">
        <v>0</v>
      </c>
      <c r="AA531" s="154" t="s">
        <v>1277</v>
      </c>
      <c r="AD531" s="154">
        <v>0</v>
      </c>
      <c r="AE531" s="154">
        <v>0</v>
      </c>
    </row>
    <row r="532" spans="1:31" s="154" customFormat="1" ht="12" hidden="1">
      <c r="A532" s="154">
        <v>2020</v>
      </c>
      <c r="B532" s="154" t="s">
        <v>1200</v>
      </c>
      <c r="C532" s="154" t="s">
        <v>1201</v>
      </c>
      <c r="D532" s="154" t="s">
        <v>1319</v>
      </c>
      <c r="E532" s="154" t="s">
        <v>1202</v>
      </c>
      <c r="F532" s="154" t="s">
        <v>1202</v>
      </c>
      <c r="G532" s="154" t="s">
        <v>610</v>
      </c>
      <c r="H532" s="154" t="s">
        <v>609</v>
      </c>
      <c r="I532" s="154" t="s">
        <v>17</v>
      </c>
      <c r="J532" s="154" t="s">
        <v>1203</v>
      </c>
      <c r="K532" s="154" t="s">
        <v>71</v>
      </c>
      <c r="L532" s="154" t="s">
        <v>672</v>
      </c>
      <c r="M532" s="154" t="s">
        <v>1326</v>
      </c>
      <c r="N532" s="154" t="s">
        <v>1263</v>
      </c>
      <c r="O532" s="154" t="s">
        <v>603</v>
      </c>
      <c r="P532" s="156">
        <v>0</v>
      </c>
      <c r="Q532" s="156">
        <v>336781</v>
      </c>
      <c r="R532" s="156">
        <v>0</v>
      </c>
      <c r="S532" s="154">
        <v>104098</v>
      </c>
      <c r="T532" s="154" t="s">
        <v>1204</v>
      </c>
      <c r="U532" s="154">
        <v>3</v>
      </c>
      <c r="V532" s="154">
        <v>507</v>
      </c>
      <c r="W532" s="154">
        <v>5</v>
      </c>
      <c r="X532" s="154">
        <v>0</v>
      </c>
      <c r="Y532" s="154">
        <v>2</v>
      </c>
      <c r="Z532" s="154">
        <v>0</v>
      </c>
      <c r="AA532" s="154" t="s">
        <v>1205</v>
      </c>
      <c r="AD532" s="154">
        <v>0</v>
      </c>
      <c r="AE532" s="154">
        <v>1</v>
      </c>
    </row>
    <row r="533" spans="1:31" s="154" customFormat="1" ht="12" hidden="1">
      <c r="A533" s="154">
        <v>2020</v>
      </c>
      <c r="B533" s="154" t="s">
        <v>1200</v>
      </c>
      <c r="C533" s="154" t="s">
        <v>1201</v>
      </c>
      <c r="D533" s="154" t="s">
        <v>1319</v>
      </c>
      <c r="E533" s="154" t="s">
        <v>1202</v>
      </c>
      <c r="F533" s="154" t="s">
        <v>1202</v>
      </c>
      <c r="G533" s="154" t="s">
        <v>610</v>
      </c>
      <c r="H533" s="154" t="s">
        <v>609</v>
      </c>
      <c r="I533" s="154" t="s">
        <v>17</v>
      </c>
      <c r="J533" s="154" t="s">
        <v>1203</v>
      </c>
      <c r="K533" s="154" t="s">
        <v>71</v>
      </c>
      <c r="L533" s="154" t="s">
        <v>672</v>
      </c>
      <c r="M533" s="154" t="s">
        <v>1327</v>
      </c>
      <c r="N533" s="154" t="s">
        <v>1256</v>
      </c>
      <c r="O533" s="154" t="s">
        <v>603</v>
      </c>
      <c r="P533" s="156">
        <v>0</v>
      </c>
      <c r="Q533" s="156">
        <v>84195</v>
      </c>
      <c r="R533" s="156">
        <v>0</v>
      </c>
      <c r="S533" s="154">
        <v>104099</v>
      </c>
      <c r="T533" s="154" t="s">
        <v>1204</v>
      </c>
      <c r="U533" s="154">
        <v>3</v>
      </c>
      <c r="V533" s="154">
        <v>507</v>
      </c>
      <c r="W533" s="154">
        <v>5</v>
      </c>
      <c r="X533" s="154">
        <v>0</v>
      </c>
      <c r="Y533" s="154">
        <v>3</v>
      </c>
      <c r="Z533" s="154">
        <v>0</v>
      </c>
      <c r="AA533" s="154" t="s">
        <v>1205</v>
      </c>
      <c r="AD533" s="154">
        <v>0</v>
      </c>
      <c r="AE533" s="154">
        <v>1</v>
      </c>
    </row>
    <row r="534" spans="1:31" s="154" customFormat="1" ht="12" hidden="1">
      <c r="A534" s="154">
        <v>2020</v>
      </c>
      <c r="B534" s="154" t="s">
        <v>1206</v>
      </c>
      <c r="C534" s="154" t="s">
        <v>1207</v>
      </c>
      <c r="D534" s="154" t="s">
        <v>594</v>
      </c>
      <c r="E534" s="154" t="s">
        <v>596</v>
      </c>
      <c r="F534" s="154" t="s">
        <v>1278</v>
      </c>
      <c r="G534" s="154" t="s">
        <v>1046</v>
      </c>
      <c r="H534" s="154" t="s">
        <v>645</v>
      </c>
      <c r="I534" s="154" t="s">
        <v>17</v>
      </c>
      <c r="J534" s="154" t="s">
        <v>1208</v>
      </c>
      <c r="K534" s="154" t="s">
        <v>165</v>
      </c>
      <c r="L534" s="154" t="s">
        <v>600</v>
      </c>
      <c r="M534" s="154" t="s">
        <v>1326</v>
      </c>
      <c r="N534" s="154" t="s">
        <v>1263</v>
      </c>
      <c r="O534" s="154" t="s">
        <v>603</v>
      </c>
      <c r="P534" s="156">
        <v>1129343</v>
      </c>
      <c r="Q534" s="156">
        <v>918378.75</v>
      </c>
      <c r="R534" s="156">
        <v>0</v>
      </c>
      <c r="S534" s="154">
        <v>104100</v>
      </c>
      <c r="T534" s="154" t="s">
        <v>1209</v>
      </c>
      <c r="U534" s="154">
        <v>1</v>
      </c>
      <c r="V534" s="154">
        <v>501</v>
      </c>
      <c r="W534" s="154">
        <v>5</v>
      </c>
      <c r="X534" s="154">
        <v>0</v>
      </c>
      <c r="Y534" s="154">
        <v>2</v>
      </c>
      <c r="Z534" s="154">
        <v>0</v>
      </c>
      <c r="AA534" s="154" t="s">
        <v>1210</v>
      </c>
      <c r="AD534" s="154">
        <v>0</v>
      </c>
      <c r="AE534" s="154">
        <v>1</v>
      </c>
    </row>
    <row r="535" spans="1:31" s="154" customFormat="1" ht="12">
      <c r="A535" s="154">
        <v>2020</v>
      </c>
      <c r="B535" s="154" t="s">
        <v>1211</v>
      </c>
      <c r="C535" s="154" t="s">
        <v>1212</v>
      </c>
      <c r="D535" s="154" t="s">
        <v>594</v>
      </c>
      <c r="E535" s="154" t="s">
        <v>596</v>
      </c>
      <c r="F535" s="154" t="s">
        <v>1279</v>
      </c>
      <c r="G535" s="154" t="s">
        <v>1046</v>
      </c>
      <c r="H535" s="154" t="s">
        <v>645</v>
      </c>
      <c r="I535" s="154" t="s">
        <v>17</v>
      </c>
      <c r="J535" s="154" t="s">
        <v>753</v>
      </c>
      <c r="K535" s="154" t="s">
        <v>100</v>
      </c>
      <c r="L535" s="154" t="s">
        <v>600</v>
      </c>
      <c r="M535" s="154" t="s">
        <v>1326</v>
      </c>
      <c r="N535" s="154" t="s">
        <v>1263</v>
      </c>
      <c r="O535" s="154" t="s">
        <v>603</v>
      </c>
      <c r="P535" s="156">
        <v>3172145</v>
      </c>
      <c r="Q535" s="156">
        <v>944874.99999999988</v>
      </c>
      <c r="R535" s="156">
        <v>943319.11999999988</v>
      </c>
      <c r="S535" s="154">
        <v>104101</v>
      </c>
      <c r="T535" s="154" t="s">
        <v>1213</v>
      </c>
      <c r="U535" s="154">
        <v>1</v>
      </c>
      <c r="V535" s="154">
        <v>501</v>
      </c>
      <c r="W535" s="154">
        <v>5</v>
      </c>
      <c r="X535" s="154">
        <v>0</v>
      </c>
      <c r="Y535" s="154">
        <v>2</v>
      </c>
      <c r="Z535" s="154">
        <v>0</v>
      </c>
      <c r="AA535" s="154" t="s">
        <v>1214</v>
      </c>
      <c r="AD535" s="154">
        <v>0</v>
      </c>
      <c r="AE535" s="154">
        <v>1</v>
      </c>
    </row>
    <row r="536" spans="1:31" s="154" customFormat="1" ht="12">
      <c r="A536" s="154">
        <v>2020</v>
      </c>
      <c r="B536" s="154" t="s">
        <v>1280</v>
      </c>
      <c r="C536" s="154" t="s">
        <v>1281</v>
      </c>
      <c r="D536" s="154" t="s">
        <v>594</v>
      </c>
      <c r="E536" s="154" t="s">
        <v>596</v>
      </c>
      <c r="F536" s="154" t="s">
        <v>1282</v>
      </c>
      <c r="G536" s="154" t="s">
        <v>1046</v>
      </c>
      <c r="H536" s="154" t="s">
        <v>645</v>
      </c>
      <c r="I536" s="154" t="s">
        <v>17</v>
      </c>
      <c r="J536" s="154" t="s">
        <v>1283</v>
      </c>
      <c r="K536" s="154" t="s">
        <v>1284</v>
      </c>
      <c r="L536" s="154" t="s">
        <v>600</v>
      </c>
      <c r="M536" s="154" t="s">
        <v>1326</v>
      </c>
      <c r="N536" s="154" t="s">
        <v>1263</v>
      </c>
      <c r="O536" s="154" t="s">
        <v>603</v>
      </c>
      <c r="P536" s="156">
        <v>720507</v>
      </c>
      <c r="Q536" s="156">
        <v>1204880.8400000001</v>
      </c>
      <c r="R536" s="156">
        <v>1145067.29</v>
      </c>
      <c r="S536" s="154">
        <v>104102</v>
      </c>
      <c r="T536" s="154" t="s">
        <v>1285</v>
      </c>
      <c r="U536" s="154">
        <v>1</v>
      </c>
      <c r="V536" s="154">
        <v>501</v>
      </c>
      <c r="W536" s="154">
        <v>5</v>
      </c>
      <c r="X536" s="154">
        <v>0</v>
      </c>
      <c r="Y536" s="154">
        <v>2</v>
      </c>
      <c r="Z536" s="154">
        <v>0</v>
      </c>
      <c r="AA536" s="154" t="s">
        <v>1286</v>
      </c>
      <c r="AD536" s="154">
        <v>0</v>
      </c>
      <c r="AE536" s="154">
        <v>1</v>
      </c>
    </row>
    <row r="537" spans="1:31" s="154" customFormat="1" ht="12">
      <c r="A537" s="154">
        <v>2020</v>
      </c>
      <c r="B537" s="154" t="s">
        <v>1280</v>
      </c>
      <c r="C537" s="154" t="s">
        <v>1281</v>
      </c>
      <c r="D537" s="154" t="s">
        <v>594</v>
      </c>
      <c r="E537" s="154" t="s">
        <v>596</v>
      </c>
      <c r="F537" s="154" t="s">
        <v>1282</v>
      </c>
      <c r="G537" s="154" t="s">
        <v>1046</v>
      </c>
      <c r="H537" s="154" t="s">
        <v>645</v>
      </c>
      <c r="I537" s="154" t="s">
        <v>17</v>
      </c>
      <c r="J537" s="154" t="s">
        <v>1283</v>
      </c>
      <c r="K537" s="154" t="s">
        <v>1284</v>
      </c>
      <c r="L537" s="154" t="s">
        <v>600</v>
      </c>
      <c r="M537" s="154" t="s">
        <v>1327</v>
      </c>
      <c r="N537" s="154" t="s">
        <v>1289</v>
      </c>
      <c r="O537" s="154" t="s">
        <v>603</v>
      </c>
      <c r="P537" s="156">
        <v>0</v>
      </c>
      <c r="Q537" s="156">
        <v>19996.900000000001</v>
      </c>
      <c r="R537" s="156">
        <v>19996.900000000001</v>
      </c>
      <c r="S537" s="154">
        <v>104103</v>
      </c>
      <c r="T537" s="154" t="s">
        <v>1285</v>
      </c>
      <c r="U537" s="154">
        <v>1</v>
      </c>
      <c r="V537" s="154">
        <v>501</v>
      </c>
      <c r="W537" s="154">
        <v>5</v>
      </c>
      <c r="X537" s="154">
        <v>0</v>
      </c>
      <c r="Y537" s="154">
        <v>3</v>
      </c>
      <c r="Z537" s="154">
        <v>0</v>
      </c>
      <c r="AA537" s="154" t="s">
        <v>1286</v>
      </c>
      <c r="AD537" s="154">
        <v>0</v>
      </c>
      <c r="AE537" s="154">
        <v>1</v>
      </c>
    </row>
    <row r="538" spans="1:31" s="154" customFormat="1" ht="12">
      <c r="A538" s="154">
        <v>2020</v>
      </c>
      <c r="B538" s="154" t="s">
        <v>1007</v>
      </c>
      <c r="C538" s="154" t="s">
        <v>1008</v>
      </c>
      <c r="D538" s="154" t="s">
        <v>1321</v>
      </c>
      <c r="E538" s="154" t="s">
        <v>1009</v>
      </c>
      <c r="F538" s="154" t="s">
        <v>1009</v>
      </c>
      <c r="G538" s="154" t="s">
        <v>1046</v>
      </c>
      <c r="H538" s="154" t="s">
        <v>645</v>
      </c>
      <c r="I538" s="154" t="s">
        <v>35</v>
      </c>
      <c r="J538" s="154" t="s">
        <v>1010</v>
      </c>
      <c r="K538" s="154" t="s">
        <v>41</v>
      </c>
      <c r="L538" s="154" t="s">
        <v>681</v>
      </c>
      <c r="M538" s="154" t="s">
        <v>1324</v>
      </c>
      <c r="N538" s="154" t="s">
        <v>1287</v>
      </c>
      <c r="O538" s="154" t="s">
        <v>603</v>
      </c>
      <c r="P538" s="156">
        <v>98775</v>
      </c>
      <c r="Q538" s="156">
        <v>55446.31</v>
      </c>
      <c r="R538" s="156">
        <v>55446.31</v>
      </c>
      <c r="S538" s="154">
        <v>104104</v>
      </c>
      <c r="T538" s="154" t="s">
        <v>1013</v>
      </c>
      <c r="U538" s="154">
        <v>1</v>
      </c>
      <c r="V538" s="154">
        <v>501</v>
      </c>
      <c r="W538" s="154">
        <v>5</v>
      </c>
      <c r="X538" s="154">
        <v>0</v>
      </c>
      <c r="Y538" s="154">
        <v>2</v>
      </c>
      <c r="Z538" s="154">
        <v>0</v>
      </c>
      <c r="AA538" s="154" t="s">
        <v>1014</v>
      </c>
      <c r="AD538" s="154">
        <v>0</v>
      </c>
      <c r="AE538" s="154">
        <v>1</v>
      </c>
    </row>
    <row r="539" spans="1:31" s="154" customFormat="1" ht="12" hidden="1">
      <c r="A539" s="154">
        <v>2020</v>
      </c>
      <c r="B539" s="154" t="s">
        <v>1215</v>
      </c>
      <c r="C539" s="154" t="s">
        <v>794</v>
      </c>
      <c r="D539" s="154" t="s">
        <v>1319</v>
      </c>
      <c r="E539" s="154" t="s">
        <v>795</v>
      </c>
      <c r="F539" s="154" t="s">
        <v>795</v>
      </c>
      <c r="G539" s="154" t="s">
        <v>1046</v>
      </c>
      <c r="H539" s="154" t="s">
        <v>645</v>
      </c>
      <c r="I539" s="154" t="s">
        <v>31</v>
      </c>
      <c r="J539" s="154" t="s">
        <v>599</v>
      </c>
      <c r="K539" s="154" t="s">
        <v>168</v>
      </c>
      <c r="L539" s="154" t="s">
        <v>600</v>
      </c>
      <c r="M539" s="154" t="s">
        <v>1327</v>
      </c>
      <c r="N539" s="154" t="s">
        <v>1275</v>
      </c>
      <c r="O539" s="154" t="s">
        <v>603</v>
      </c>
      <c r="P539" s="156">
        <v>0</v>
      </c>
      <c r="Q539" s="156">
        <v>473397</v>
      </c>
      <c r="R539" s="156">
        <v>0</v>
      </c>
      <c r="S539" s="154">
        <v>104106</v>
      </c>
      <c r="T539" s="154" t="s">
        <v>604</v>
      </c>
      <c r="U539" s="154">
        <v>3</v>
      </c>
      <c r="V539" s="154">
        <v>501</v>
      </c>
      <c r="W539" s="154">
        <v>5</v>
      </c>
      <c r="X539" s="154">
        <v>0</v>
      </c>
      <c r="Y539" s="154">
        <v>3</v>
      </c>
      <c r="Z539" s="154">
        <v>0</v>
      </c>
      <c r="AA539" s="154" t="s">
        <v>1216</v>
      </c>
      <c r="AD539" s="154">
        <v>0</v>
      </c>
      <c r="AE539" s="154">
        <v>0</v>
      </c>
    </row>
    <row r="540" spans="1:31" s="154" customFormat="1" ht="12" hidden="1">
      <c r="A540" s="154">
        <v>2020</v>
      </c>
      <c r="B540" s="154" t="s">
        <v>1215</v>
      </c>
      <c r="C540" s="154" t="s">
        <v>794</v>
      </c>
      <c r="D540" s="154" t="s">
        <v>1319</v>
      </c>
      <c r="E540" s="154" t="s">
        <v>795</v>
      </c>
      <c r="F540" s="154" t="s">
        <v>795</v>
      </c>
      <c r="G540" s="154" t="s">
        <v>1046</v>
      </c>
      <c r="H540" s="154" t="s">
        <v>645</v>
      </c>
      <c r="I540" s="154" t="s">
        <v>31</v>
      </c>
      <c r="J540" s="154" t="s">
        <v>599</v>
      </c>
      <c r="K540" s="154" t="s">
        <v>168</v>
      </c>
      <c r="L540" s="154" t="s">
        <v>600</v>
      </c>
      <c r="M540" s="154" t="s">
        <v>1327</v>
      </c>
      <c r="N540" s="154" t="s">
        <v>1289</v>
      </c>
      <c r="O540" s="154" t="s">
        <v>603</v>
      </c>
      <c r="P540" s="156">
        <v>1051130</v>
      </c>
      <c r="Q540" s="156">
        <v>523496.25</v>
      </c>
      <c r="R540" s="156">
        <v>0</v>
      </c>
      <c r="S540" s="154">
        <v>104107</v>
      </c>
      <c r="T540" s="154" t="s">
        <v>604</v>
      </c>
      <c r="U540" s="154">
        <v>3</v>
      </c>
      <c r="V540" s="154">
        <v>501</v>
      </c>
      <c r="W540" s="154">
        <v>5</v>
      </c>
      <c r="X540" s="154">
        <v>0</v>
      </c>
      <c r="Y540" s="154">
        <v>3</v>
      </c>
      <c r="Z540" s="154">
        <v>0</v>
      </c>
      <c r="AA540" s="154" t="s">
        <v>1216</v>
      </c>
      <c r="AD540" s="154">
        <v>0</v>
      </c>
      <c r="AE540" s="154">
        <v>0</v>
      </c>
    </row>
    <row r="541" spans="1:31" s="154" customFormat="1" ht="12">
      <c r="A541" s="154">
        <v>2020</v>
      </c>
      <c r="B541" s="154" t="s">
        <v>1217</v>
      </c>
      <c r="C541" s="154" t="s">
        <v>1218</v>
      </c>
      <c r="D541" s="154" t="s">
        <v>1321</v>
      </c>
      <c r="E541" s="154" t="s">
        <v>1009</v>
      </c>
      <c r="F541" s="154" t="s">
        <v>1290</v>
      </c>
      <c r="G541" s="154" t="s">
        <v>1291</v>
      </c>
      <c r="H541" s="154" t="s">
        <v>801</v>
      </c>
      <c r="I541" s="154" t="s">
        <v>1017</v>
      </c>
      <c r="J541" s="154" t="s">
        <v>1219</v>
      </c>
      <c r="K541" s="154" t="s">
        <v>1220</v>
      </c>
      <c r="L541" s="154" t="s">
        <v>600</v>
      </c>
      <c r="M541" s="154" t="s">
        <v>1324</v>
      </c>
      <c r="N541" s="154" t="s">
        <v>1263</v>
      </c>
      <c r="O541" s="154" t="s">
        <v>603</v>
      </c>
      <c r="P541" s="156">
        <v>1143320</v>
      </c>
      <c r="Q541" s="156">
        <v>1143320</v>
      </c>
      <c r="R541" s="156">
        <v>885300.20000000007</v>
      </c>
      <c r="S541" s="154">
        <v>104116</v>
      </c>
      <c r="T541" s="154" t="s">
        <v>1019</v>
      </c>
      <c r="U541" s="154">
        <v>1</v>
      </c>
      <c r="V541" s="154">
        <v>301</v>
      </c>
      <c r="W541" s="154">
        <v>3</v>
      </c>
      <c r="X541" s="154">
        <v>0</v>
      </c>
      <c r="Y541" s="154">
        <v>2</v>
      </c>
      <c r="Z541" s="154">
        <v>0</v>
      </c>
      <c r="AA541" s="154" t="s">
        <v>1221</v>
      </c>
      <c r="AD541" s="154">
        <v>0</v>
      </c>
      <c r="AE541" s="154">
        <v>0</v>
      </c>
    </row>
    <row r="542" spans="1:31" s="154" customFormat="1" ht="12">
      <c r="A542" s="154">
        <v>2020</v>
      </c>
      <c r="B542" s="154" t="s">
        <v>1015</v>
      </c>
      <c r="C542" s="154" t="s">
        <v>1016</v>
      </c>
      <c r="D542" s="154" t="s">
        <v>1321</v>
      </c>
      <c r="E542" s="154" t="s">
        <v>1009</v>
      </c>
      <c r="F542" s="154" t="s">
        <v>1009</v>
      </c>
      <c r="G542" s="154" t="s">
        <v>1046</v>
      </c>
      <c r="H542" s="154" t="s">
        <v>645</v>
      </c>
      <c r="I542" s="154" t="s">
        <v>1017</v>
      </c>
      <c r="J542" s="154" t="s">
        <v>1219</v>
      </c>
      <c r="K542" s="154" t="s">
        <v>1220</v>
      </c>
      <c r="L542" s="154" t="s">
        <v>681</v>
      </c>
      <c r="M542" s="154" t="s">
        <v>1324</v>
      </c>
      <c r="N542" s="154" t="s">
        <v>1287</v>
      </c>
      <c r="O542" s="154" t="s">
        <v>603</v>
      </c>
      <c r="P542" s="156">
        <v>779864</v>
      </c>
      <c r="Q542" s="156">
        <v>419069.10000000003</v>
      </c>
      <c r="R542" s="156">
        <v>248669.36</v>
      </c>
      <c r="S542" s="154">
        <v>104124</v>
      </c>
      <c r="T542" s="154" t="s">
        <v>1019</v>
      </c>
      <c r="U542" s="154">
        <v>1</v>
      </c>
      <c r="V542" s="154">
        <v>501</v>
      </c>
      <c r="W542" s="154">
        <v>5</v>
      </c>
      <c r="X542" s="154">
        <v>0</v>
      </c>
      <c r="Y542" s="154">
        <v>2</v>
      </c>
      <c r="Z542" s="154">
        <v>0</v>
      </c>
      <c r="AA542" s="154" t="s">
        <v>1020</v>
      </c>
      <c r="AD542" s="154">
        <v>0</v>
      </c>
      <c r="AE542" s="154">
        <v>0</v>
      </c>
    </row>
    <row r="543" spans="1:31" s="154" customFormat="1" ht="12" hidden="1">
      <c r="A543" s="154">
        <v>2020</v>
      </c>
      <c r="B543" s="154" t="s">
        <v>1105</v>
      </c>
      <c r="C543" s="154" t="s">
        <v>1177</v>
      </c>
      <c r="D543" s="154" t="s">
        <v>1328</v>
      </c>
      <c r="E543" s="154" t="s">
        <v>1071</v>
      </c>
      <c r="F543" s="154" t="s">
        <v>1071</v>
      </c>
      <c r="G543" s="154" t="s">
        <v>1046</v>
      </c>
      <c r="H543" s="154" t="s">
        <v>645</v>
      </c>
      <c r="I543" s="154" t="s">
        <v>803</v>
      </c>
      <c r="J543" s="154" t="s">
        <v>1119</v>
      </c>
      <c r="K543" s="154" t="s">
        <v>1225</v>
      </c>
      <c r="L543" s="154" t="s">
        <v>600</v>
      </c>
      <c r="M543" s="154" t="s">
        <v>1329</v>
      </c>
      <c r="N543" s="154" t="s">
        <v>1295</v>
      </c>
      <c r="O543" s="154" t="s">
        <v>603</v>
      </c>
      <c r="P543" s="156">
        <v>12840</v>
      </c>
      <c r="Q543" s="156">
        <v>12840</v>
      </c>
      <c r="R543" s="156">
        <v>0</v>
      </c>
      <c r="S543" s="154">
        <v>104148</v>
      </c>
      <c r="T543" s="154" t="s">
        <v>1226</v>
      </c>
      <c r="U543" s="154">
        <v>2</v>
      </c>
      <c r="V543" s="154">
        <v>501</v>
      </c>
      <c r="W543" s="154">
        <v>5</v>
      </c>
      <c r="X543" s="154">
        <v>0</v>
      </c>
      <c r="Y543" s="154">
        <v>3</v>
      </c>
      <c r="Z543" s="154">
        <v>0</v>
      </c>
      <c r="AA543" s="154" t="s">
        <v>1110</v>
      </c>
      <c r="AD543" s="154">
        <v>0</v>
      </c>
      <c r="AE543" s="154">
        <v>0</v>
      </c>
    </row>
    <row r="544" spans="1:31" s="154" customFormat="1" ht="12" hidden="1">
      <c r="A544" s="154">
        <v>2020</v>
      </c>
      <c r="B544" s="154" t="s">
        <v>1105</v>
      </c>
      <c r="C544" s="154" t="s">
        <v>1177</v>
      </c>
      <c r="D544" s="154" t="s">
        <v>1328</v>
      </c>
      <c r="E544" s="154" t="s">
        <v>1071</v>
      </c>
      <c r="F544" s="154" t="s">
        <v>1071</v>
      </c>
      <c r="G544" s="154" t="s">
        <v>1046</v>
      </c>
      <c r="H544" s="154" t="s">
        <v>645</v>
      </c>
      <c r="I544" s="154" t="s">
        <v>803</v>
      </c>
      <c r="J544" s="154" t="s">
        <v>1119</v>
      </c>
      <c r="K544" s="154" t="s">
        <v>1225</v>
      </c>
      <c r="L544" s="154" t="s">
        <v>600</v>
      </c>
      <c r="M544" s="154" t="s">
        <v>1327</v>
      </c>
      <c r="N544" s="154" t="s">
        <v>1275</v>
      </c>
      <c r="O544" s="154" t="s">
        <v>603</v>
      </c>
      <c r="P544" s="156">
        <v>0</v>
      </c>
      <c r="Q544" s="156">
        <v>421760</v>
      </c>
      <c r="R544" s="156">
        <v>0</v>
      </c>
      <c r="S544" s="154">
        <v>104149</v>
      </c>
      <c r="T544" s="154" t="s">
        <v>1226</v>
      </c>
      <c r="U544" s="154">
        <v>2</v>
      </c>
      <c r="V544" s="154">
        <v>501</v>
      </c>
      <c r="W544" s="154">
        <v>5</v>
      </c>
      <c r="X544" s="154">
        <v>0</v>
      </c>
      <c r="Y544" s="154">
        <v>3</v>
      </c>
      <c r="Z544" s="154">
        <v>0</v>
      </c>
      <c r="AA544" s="154" t="s">
        <v>1110</v>
      </c>
      <c r="AD544" s="154">
        <v>0</v>
      </c>
      <c r="AE544" s="154">
        <v>0</v>
      </c>
    </row>
    <row r="545" spans="1:31" s="154" customFormat="1" ht="12" hidden="1">
      <c r="A545" s="154">
        <v>2020</v>
      </c>
      <c r="B545" s="154" t="s">
        <v>1105</v>
      </c>
      <c r="C545" s="154" t="s">
        <v>1177</v>
      </c>
      <c r="D545" s="154" t="s">
        <v>1328</v>
      </c>
      <c r="E545" s="154" t="s">
        <v>1071</v>
      </c>
      <c r="F545" s="154" t="s">
        <v>1071</v>
      </c>
      <c r="G545" s="154" t="s">
        <v>1046</v>
      </c>
      <c r="H545" s="154" t="s">
        <v>645</v>
      </c>
      <c r="I545" s="154" t="s">
        <v>803</v>
      </c>
      <c r="J545" s="154" t="s">
        <v>1119</v>
      </c>
      <c r="K545" s="154" t="s">
        <v>1225</v>
      </c>
      <c r="L545" s="154" t="s">
        <v>600</v>
      </c>
      <c r="M545" s="154" t="s">
        <v>1327</v>
      </c>
      <c r="N545" s="154" t="s">
        <v>1256</v>
      </c>
      <c r="O545" s="154" t="s">
        <v>603</v>
      </c>
      <c r="P545" s="156">
        <v>0</v>
      </c>
      <c r="Q545" s="156">
        <v>42758</v>
      </c>
      <c r="R545" s="156">
        <v>0</v>
      </c>
      <c r="S545" s="154">
        <v>104150</v>
      </c>
      <c r="T545" s="154" t="s">
        <v>1226</v>
      </c>
      <c r="U545" s="154">
        <v>2</v>
      </c>
      <c r="V545" s="154">
        <v>501</v>
      </c>
      <c r="W545" s="154">
        <v>5</v>
      </c>
      <c r="X545" s="154">
        <v>0</v>
      </c>
      <c r="Y545" s="154">
        <v>3</v>
      </c>
      <c r="Z545" s="154">
        <v>0</v>
      </c>
      <c r="AA545" s="154" t="s">
        <v>1110</v>
      </c>
      <c r="AD545" s="154">
        <v>0</v>
      </c>
      <c r="AE545" s="154">
        <v>0</v>
      </c>
    </row>
    <row r="546" spans="1:31" s="154" customFormat="1" ht="12" hidden="1">
      <c r="A546" s="154">
        <v>2020</v>
      </c>
      <c r="B546" s="154" t="s">
        <v>1105</v>
      </c>
      <c r="C546" s="154" t="s">
        <v>1177</v>
      </c>
      <c r="D546" s="154" t="s">
        <v>1328</v>
      </c>
      <c r="E546" s="154" t="s">
        <v>1071</v>
      </c>
      <c r="F546" s="154" t="s">
        <v>1071</v>
      </c>
      <c r="G546" s="154" t="s">
        <v>1046</v>
      </c>
      <c r="H546" s="154" t="s">
        <v>645</v>
      </c>
      <c r="I546" s="154" t="s">
        <v>803</v>
      </c>
      <c r="J546" s="154" t="s">
        <v>1119</v>
      </c>
      <c r="K546" s="154" t="s">
        <v>1225</v>
      </c>
      <c r="L546" s="154" t="s">
        <v>600</v>
      </c>
      <c r="M546" s="154" t="s">
        <v>1327</v>
      </c>
      <c r="N546" s="154" t="s">
        <v>1289</v>
      </c>
      <c r="O546" s="154" t="s">
        <v>603</v>
      </c>
      <c r="P546" s="156">
        <v>0</v>
      </c>
      <c r="Q546" s="156">
        <v>69492.5</v>
      </c>
      <c r="R546" s="156">
        <v>0</v>
      </c>
      <c r="S546" s="154">
        <v>104151</v>
      </c>
      <c r="T546" s="154" t="s">
        <v>1226</v>
      </c>
      <c r="U546" s="154">
        <v>2</v>
      </c>
      <c r="V546" s="154">
        <v>501</v>
      </c>
      <c r="W546" s="154">
        <v>5</v>
      </c>
      <c r="X546" s="154">
        <v>0</v>
      </c>
      <c r="Y546" s="154">
        <v>3</v>
      </c>
      <c r="Z546" s="154">
        <v>0</v>
      </c>
      <c r="AA546" s="154" t="s">
        <v>1110</v>
      </c>
      <c r="AD546" s="154">
        <v>0</v>
      </c>
      <c r="AE546" s="154">
        <v>0</v>
      </c>
    </row>
    <row r="547" spans="1:31" s="154" customFormat="1" ht="12" hidden="1">
      <c r="A547" s="154">
        <v>2020</v>
      </c>
      <c r="B547" s="154" t="s">
        <v>1105</v>
      </c>
      <c r="C547" s="154" t="s">
        <v>1177</v>
      </c>
      <c r="D547" s="154" t="s">
        <v>1328</v>
      </c>
      <c r="E547" s="154" t="s">
        <v>1071</v>
      </c>
      <c r="F547" s="154" t="s">
        <v>1071</v>
      </c>
      <c r="G547" s="154" t="s">
        <v>1046</v>
      </c>
      <c r="H547" s="154" t="s">
        <v>645</v>
      </c>
      <c r="I547" s="154" t="s">
        <v>803</v>
      </c>
      <c r="J547" s="154" t="s">
        <v>1107</v>
      </c>
      <c r="K547" s="154" t="s">
        <v>1227</v>
      </c>
      <c r="L547" s="154" t="s">
        <v>600</v>
      </c>
      <c r="M547" s="154" t="s">
        <v>1329</v>
      </c>
      <c r="N547" s="154" t="s">
        <v>1295</v>
      </c>
      <c r="O547" s="154" t="s">
        <v>603</v>
      </c>
      <c r="P547" s="156">
        <v>12840</v>
      </c>
      <c r="Q547" s="156">
        <v>12840</v>
      </c>
      <c r="R547" s="156">
        <v>0</v>
      </c>
      <c r="S547" s="154">
        <v>104152</v>
      </c>
      <c r="T547" s="154" t="s">
        <v>1228</v>
      </c>
      <c r="U547" s="154">
        <v>2</v>
      </c>
      <c r="V547" s="154">
        <v>501</v>
      </c>
      <c r="W547" s="154">
        <v>5</v>
      </c>
      <c r="X547" s="154">
        <v>0</v>
      </c>
      <c r="Y547" s="154">
        <v>3</v>
      </c>
      <c r="Z547" s="154">
        <v>0</v>
      </c>
      <c r="AA547" s="154" t="s">
        <v>1110</v>
      </c>
      <c r="AD547" s="154">
        <v>0</v>
      </c>
      <c r="AE547" s="154">
        <v>0</v>
      </c>
    </row>
    <row r="548" spans="1:31" s="154" customFormat="1" ht="12" hidden="1">
      <c r="A548" s="154">
        <v>2020</v>
      </c>
      <c r="B548" s="154" t="s">
        <v>1105</v>
      </c>
      <c r="C548" s="154" t="s">
        <v>1177</v>
      </c>
      <c r="D548" s="154" t="s">
        <v>1328</v>
      </c>
      <c r="E548" s="154" t="s">
        <v>1071</v>
      </c>
      <c r="F548" s="154" t="s">
        <v>1071</v>
      </c>
      <c r="G548" s="154" t="s">
        <v>1046</v>
      </c>
      <c r="H548" s="154" t="s">
        <v>645</v>
      </c>
      <c r="I548" s="154" t="s">
        <v>803</v>
      </c>
      <c r="J548" s="154" t="s">
        <v>1107</v>
      </c>
      <c r="K548" s="154" t="s">
        <v>1227</v>
      </c>
      <c r="L548" s="154" t="s">
        <v>600</v>
      </c>
      <c r="M548" s="154" t="s">
        <v>1327</v>
      </c>
      <c r="N548" s="154" t="s">
        <v>1275</v>
      </c>
      <c r="O548" s="154" t="s">
        <v>603</v>
      </c>
      <c r="P548" s="156">
        <v>0</v>
      </c>
      <c r="Q548" s="156">
        <v>421760</v>
      </c>
      <c r="R548" s="156">
        <v>0</v>
      </c>
      <c r="S548" s="154">
        <v>104153</v>
      </c>
      <c r="T548" s="154" t="s">
        <v>1228</v>
      </c>
      <c r="U548" s="154">
        <v>2</v>
      </c>
      <c r="V548" s="154">
        <v>501</v>
      </c>
      <c r="W548" s="154">
        <v>5</v>
      </c>
      <c r="X548" s="154">
        <v>0</v>
      </c>
      <c r="Y548" s="154">
        <v>3</v>
      </c>
      <c r="Z548" s="154">
        <v>0</v>
      </c>
      <c r="AA548" s="154" t="s">
        <v>1110</v>
      </c>
      <c r="AD548" s="154">
        <v>0</v>
      </c>
      <c r="AE548" s="154">
        <v>0</v>
      </c>
    </row>
    <row r="549" spans="1:31" s="154" customFormat="1" ht="12" hidden="1">
      <c r="A549" s="154">
        <v>2020</v>
      </c>
      <c r="B549" s="154" t="s">
        <v>1105</v>
      </c>
      <c r="C549" s="154" t="s">
        <v>1177</v>
      </c>
      <c r="D549" s="154" t="s">
        <v>1328</v>
      </c>
      <c r="E549" s="154" t="s">
        <v>1071</v>
      </c>
      <c r="F549" s="154" t="s">
        <v>1071</v>
      </c>
      <c r="G549" s="154" t="s">
        <v>1046</v>
      </c>
      <c r="H549" s="154" t="s">
        <v>645</v>
      </c>
      <c r="I549" s="154" t="s">
        <v>803</v>
      </c>
      <c r="J549" s="154" t="s">
        <v>1107</v>
      </c>
      <c r="K549" s="154" t="s">
        <v>1227</v>
      </c>
      <c r="L549" s="154" t="s">
        <v>600</v>
      </c>
      <c r="M549" s="154" t="s">
        <v>1327</v>
      </c>
      <c r="N549" s="154" t="s">
        <v>1256</v>
      </c>
      <c r="O549" s="154" t="s">
        <v>603</v>
      </c>
      <c r="P549" s="156">
        <v>0</v>
      </c>
      <c r="Q549" s="156">
        <v>42758</v>
      </c>
      <c r="R549" s="156">
        <v>0</v>
      </c>
      <c r="S549" s="154">
        <v>104154</v>
      </c>
      <c r="T549" s="154" t="s">
        <v>1228</v>
      </c>
      <c r="U549" s="154">
        <v>2</v>
      </c>
      <c r="V549" s="154">
        <v>501</v>
      </c>
      <c r="W549" s="154">
        <v>5</v>
      </c>
      <c r="X549" s="154">
        <v>0</v>
      </c>
      <c r="Y549" s="154">
        <v>3</v>
      </c>
      <c r="Z549" s="154">
        <v>0</v>
      </c>
      <c r="AA549" s="154" t="s">
        <v>1110</v>
      </c>
      <c r="AD549" s="154">
        <v>0</v>
      </c>
      <c r="AE549" s="154">
        <v>0</v>
      </c>
    </row>
    <row r="550" spans="1:31" s="154" customFormat="1" ht="12" hidden="1">
      <c r="A550" s="154">
        <v>2020</v>
      </c>
      <c r="B550" s="154" t="s">
        <v>1105</v>
      </c>
      <c r="C550" s="154" t="s">
        <v>1177</v>
      </c>
      <c r="D550" s="154" t="s">
        <v>1328</v>
      </c>
      <c r="E550" s="154" t="s">
        <v>1071</v>
      </c>
      <c r="F550" s="154" t="s">
        <v>1071</v>
      </c>
      <c r="G550" s="154" t="s">
        <v>1046</v>
      </c>
      <c r="H550" s="154" t="s">
        <v>645</v>
      </c>
      <c r="I550" s="154" t="s">
        <v>803</v>
      </c>
      <c r="J550" s="154" t="s">
        <v>1107</v>
      </c>
      <c r="K550" s="154" t="s">
        <v>1227</v>
      </c>
      <c r="L550" s="154" t="s">
        <v>600</v>
      </c>
      <c r="M550" s="154" t="s">
        <v>1327</v>
      </c>
      <c r="N550" s="154" t="s">
        <v>1289</v>
      </c>
      <c r="O550" s="154" t="s">
        <v>603</v>
      </c>
      <c r="P550" s="156">
        <v>0</v>
      </c>
      <c r="Q550" s="156">
        <v>69492.5</v>
      </c>
      <c r="R550" s="156">
        <v>0</v>
      </c>
      <c r="S550" s="154">
        <v>104155</v>
      </c>
      <c r="T550" s="154" t="s">
        <v>1228</v>
      </c>
      <c r="U550" s="154">
        <v>2</v>
      </c>
      <c r="V550" s="154">
        <v>501</v>
      </c>
      <c r="W550" s="154">
        <v>5</v>
      </c>
      <c r="X550" s="154">
        <v>0</v>
      </c>
      <c r="Y550" s="154">
        <v>3</v>
      </c>
      <c r="Z550" s="154">
        <v>0</v>
      </c>
      <c r="AA550" s="154" t="s">
        <v>1110</v>
      </c>
      <c r="AD550" s="154">
        <v>0</v>
      </c>
      <c r="AE550" s="154">
        <v>0</v>
      </c>
    </row>
    <row r="551" spans="1:31" s="154" customFormat="1" ht="12" hidden="1">
      <c r="A551" s="154">
        <v>2020</v>
      </c>
      <c r="B551" s="154" t="s">
        <v>1031</v>
      </c>
      <c r="C551" s="154" t="s">
        <v>1032</v>
      </c>
      <c r="D551" s="154" t="s">
        <v>1319</v>
      </c>
      <c r="E551" s="154" t="s">
        <v>1033</v>
      </c>
      <c r="F551" s="154" t="s">
        <v>1033</v>
      </c>
      <c r="G551" s="154" t="s">
        <v>1046</v>
      </c>
      <c r="H551" s="154" t="s">
        <v>646</v>
      </c>
      <c r="I551" s="154" t="s">
        <v>23</v>
      </c>
      <c r="J551" s="154" t="s">
        <v>1034</v>
      </c>
      <c r="K551" s="154" t="s">
        <v>67</v>
      </c>
      <c r="L551" s="154" t="s">
        <v>672</v>
      </c>
      <c r="M551" s="154" t="s">
        <v>1327</v>
      </c>
      <c r="N551" s="154" t="s">
        <v>1256</v>
      </c>
      <c r="O551" s="154" t="s">
        <v>603</v>
      </c>
      <c r="P551" s="156">
        <v>0</v>
      </c>
      <c r="Q551" s="156">
        <v>23961.93</v>
      </c>
      <c r="R551" s="156">
        <v>709.81</v>
      </c>
      <c r="S551" s="154">
        <v>104160</v>
      </c>
      <c r="T551" s="154" t="s">
        <v>1035</v>
      </c>
      <c r="U551" s="154">
        <v>3</v>
      </c>
      <c r="V551" s="154">
        <v>507</v>
      </c>
      <c r="W551" s="154">
        <v>5</v>
      </c>
      <c r="X551" s="154">
        <v>0</v>
      </c>
      <c r="Y551" s="154">
        <v>3</v>
      </c>
      <c r="Z551" s="154">
        <v>0</v>
      </c>
      <c r="AA551" s="154" t="s">
        <v>1036</v>
      </c>
      <c r="AD551" s="154">
        <v>0</v>
      </c>
      <c r="AE551" s="154">
        <v>1</v>
      </c>
    </row>
    <row r="552" spans="1:31" s="154" customFormat="1" ht="12">
      <c r="A552" s="154">
        <v>2020</v>
      </c>
      <c r="B552" s="154" t="s">
        <v>1116</v>
      </c>
      <c r="C552" s="154" t="s">
        <v>1117</v>
      </c>
      <c r="D552" s="154" t="s">
        <v>1321</v>
      </c>
      <c r="E552" s="154" t="s">
        <v>1118</v>
      </c>
      <c r="F552" s="154" t="s">
        <v>1118</v>
      </c>
      <c r="G552" s="154" t="s">
        <v>1046</v>
      </c>
      <c r="H552" s="154" t="s">
        <v>645</v>
      </c>
      <c r="I552" s="154" t="s">
        <v>803</v>
      </c>
      <c r="J552" s="154" t="s">
        <v>1119</v>
      </c>
      <c r="K552" s="154" t="s">
        <v>1120</v>
      </c>
      <c r="L552" s="154" t="s">
        <v>681</v>
      </c>
      <c r="M552" s="154" t="s">
        <v>1330</v>
      </c>
      <c r="N552" s="154" t="s">
        <v>1295</v>
      </c>
      <c r="O552" s="154" t="s">
        <v>603</v>
      </c>
      <c r="P552" s="156">
        <v>0</v>
      </c>
      <c r="Q552" s="156">
        <v>41457.64</v>
      </c>
      <c r="R552" s="156">
        <v>39087.649999999994</v>
      </c>
      <c r="S552" s="154">
        <v>104161</v>
      </c>
      <c r="T552" s="154" t="s">
        <v>1121</v>
      </c>
      <c r="U552" s="154">
        <v>1</v>
      </c>
      <c r="V552" s="154">
        <v>501</v>
      </c>
      <c r="W552" s="154">
        <v>5</v>
      </c>
      <c r="X552" s="154">
        <v>0</v>
      </c>
      <c r="Y552" s="154">
        <v>3</v>
      </c>
      <c r="Z552" s="154">
        <v>0</v>
      </c>
      <c r="AA552" s="154" t="s">
        <v>1122</v>
      </c>
      <c r="AD552" s="154">
        <v>0</v>
      </c>
      <c r="AE552" s="154">
        <v>0</v>
      </c>
    </row>
    <row r="553" spans="1:31" s="154" customFormat="1" ht="12">
      <c r="A553" s="154">
        <v>2020</v>
      </c>
      <c r="B553" s="154" t="s">
        <v>1123</v>
      </c>
      <c r="C553" s="154" t="s">
        <v>1124</v>
      </c>
      <c r="D553" s="154" t="s">
        <v>1321</v>
      </c>
      <c r="E553" s="154" t="s">
        <v>1118</v>
      </c>
      <c r="F553" s="154" t="s">
        <v>1118</v>
      </c>
      <c r="G553" s="154" t="s">
        <v>1291</v>
      </c>
      <c r="H553" s="154" t="s">
        <v>801</v>
      </c>
      <c r="I553" s="154" t="s">
        <v>803</v>
      </c>
      <c r="J553" s="154" t="s">
        <v>1119</v>
      </c>
      <c r="K553" s="154" t="s">
        <v>310</v>
      </c>
      <c r="L553" s="154" t="s">
        <v>681</v>
      </c>
      <c r="M553" s="154" t="s">
        <v>1330</v>
      </c>
      <c r="N553" s="154" t="s">
        <v>1295</v>
      </c>
      <c r="O553" s="154" t="s">
        <v>603</v>
      </c>
      <c r="P553" s="156">
        <v>0</v>
      </c>
      <c r="Q553" s="156">
        <v>850000</v>
      </c>
      <c r="R553" s="156">
        <v>848788.59</v>
      </c>
      <c r="S553" s="154">
        <v>104162</v>
      </c>
      <c r="T553" s="154" t="s">
        <v>1125</v>
      </c>
      <c r="U553" s="154">
        <v>1</v>
      </c>
      <c r="V553" s="154">
        <v>501</v>
      </c>
      <c r="W553" s="154">
        <v>5</v>
      </c>
      <c r="X553" s="154">
        <v>0</v>
      </c>
      <c r="Y553" s="154">
        <v>3</v>
      </c>
      <c r="Z553" s="154">
        <v>0</v>
      </c>
      <c r="AA553" s="154" t="s">
        <v>1126</v>
      </c>
      <c r="AD553" s="154">
        <v>0</v>
      </c>
      <c r="AE553" s="154">
        <v>0</v>
      </c>
    </row>
    <row r="554" spans="1:31" s="154" customFormat="1" ht="12">
      <c r="A554" s="154">
        <v>2020</v>
      </c>
      <c r="B554" s="154" t="s">
        <v>1301</v>
      </c>
      <c r="C554" s="154" t="s">
        <v>1302</v>
      </c>
      <c r="D554" s="154" t="s">
        <v>1321</v>
      </c>
      <c r="E554" s="154" t="s">
        <v>1118</v>
      </c>
      <c r="F554" s="154" t="s">
        <v>1118</v>
      </c>
      <c r="G554" s="154" t="s">
        <v>1046</v>
      </c>
      <c r="H554" s="154" t="s">
        <v>645</v>
      </c>
      <c r="I554" s="154" t="s">
        <v>38</v>
      </c>
      <c r="J554" s="154" t="s">
        <v>662</v>
      </c>
      <c r="K554" s="154" t="s">
        <v>300</v>
      </c>
      <c r="L554" s="154" t="s">
        <v>600</v>
      </c>
      <c r="M554" s="154" t="s">
        <v>1326</v>
      </c>
      <c r="N554" s="154" t="s">
        <v>1263</v>
      </c>
      <c r="O554" s="154" t="s">
        <v>603</v>
      </c>
      <c r="P554" s="156">
        <v>0</v>
      </c>
      <c r="Q554" s="156">
        <v>309974.92</v>
      </c>
      <c r="R554" s="156">
        <v>272540.41000000003</v>
      </c>
      <c r="S554" s="154">
        <v>104163</v>
      </c>
      <c r="T554" s="154" t="s">
        <v>1303</v>
      </c>
      <c r="U554" s="154">
        <v>1</v>
      </c>
      <c r="V554" s="154">
        <v>501</v>
      </c>
      <c r="W554" s="154">
        <v>5</v>
      </c>
      <c r="X554" s="154">
        <v>0</v>
      </c>
      <c r="Y554" s="154">
        <v>2</v>
      </c>
      <c r="Z554" s="154">
        <v>1</v>
      </c>
      <c r="AA554" s="154" t="s">
        <v>1304</v>
      </c>
      <c r="AD554" s="154">
        <v>0</v>
      </c>
      <c r="AE554" s="154">
        <v>0</v>
      </c>
    </row>
    <row r="555" spans="1:31" s="154" customFormat="1" ht="12">
      <c r="A555" s="154">
        <v>2020</v>
      </c>
      <c r="B555" s="154" t="s">
        <v>1301</v>
      </c>
      <c r="C555" s="154" t="s">
        <v>1302</v>
      </c>
      <c r="D555" s="154" t="s">
        <v>1321</v>
      </c>
      <c r="E555" s="154" t="s">
        <v>1118</v>
      </c>
      <c r="F555" s="154" t="s">
        <v>1118</v>
      </c>
      <c r="G555" s="154" t="s">
        <v>1046</v>
      </c>
      <c r="H555" s="154" t="s">
        <v>645</v>
      </c>
      <c r="I555" s="154" t="s">
        <v>38</v>
      </c>
      <c r="J555" s="154" t="s">
        <v>662</v>
      </c>
      <c r="K555" s="154" t="s">
        <v>300</v>
      </c>
      <c r="L555" s="154" t="s">
        <v>600</v>
      </c>
      <c r="M555" s="154" t="s">
        <v>1327</v>
      </c>
      <c r="N555" s="154" t="s">
        <v>1256</v>
      </c>
      <c r="O555" s="154" t="s">
        <v>603</v>
      </c>
      <c r="P555" s="156">
        <v>0</v>
      </c>
      <c r="Q555" s="156">
        <v>235381.61</v>
      </c>
      <c r="R555" s="156">
        <v>232899.20000000001</v>
      </c>
      <c r="S555" s="154">
        <v>104164</v>
      </c>
      <c r="T555" s="154" t="s">
        <v>1303</v>
      </c>
      <c r="U555" s="154">
        <v>1</v>
      </c>
      <c r="V555" s="154">
        <v>501</v>
      </c>
      <c r="W555" s="154">
        <v>5</v>
      </c>
      <c r="X555" s="154">
        <v>0</v>
      </c>
      <c r="Y555" s="154">
        <v>3</v>
      </c>
      <c r="Z555" s="154">
        <v>1</v>
      </c>
      <c r="AA555" s="154" t="s">
        <v>1304</v>
      </c>
      <c r="AD555" s="154">
        <v>0</v>
      </c>
      <c r="AE555" s="154">
        <v>0</v>
      </c>
    </row>
    <row r="556" spans="1:31" s="154" customFormat="1" ht="12">
      <c r="A556" s="154">
        <v>2020</v>
      </c>
      <c r="B556" s="154" t="s">
        <v>1311</v>
      </c>
      <c r="C556" s="154" t="s">
        <v>1312</v>
      </c>
      <c r="D556" s="154" t="s">
        <v>1321</v>
      </c>
      <c r="E556" s="154" t="s">
        <v>1118</v>
      </c>
      <c r="F556" s="154" t="s">
        <v>1118</v>
      </c>
      <c r="G556" s="154" t="s">
        <v>1046</v>
      </c>
      <c r="H556" s="154" t="s">
        <v>645</v>
      </c>
      <c r="I556" s="154" t="s">
        <v>38</v>
      </c>
      <c r="J556" s="154" t="s">
        <v>1136</v>
      </c>
      <c r="K556" s="154" t="s">
        <v>304</v>
      </c>
      <c r="L556" s="154" t="s">
        <v>600</v>
      </c>
      <c r="M556" s="154" t="s">
        <v>1326</v>
      </c>
      <c r="N556" s="154" t="s">
        <v>1263</v>
      </c>
      <c r="O556" s="154" t="s">
        <v>603</v>
      </c>
      <c r="P556" s="156">
        <v>0</v>
      </c>
      <c r="Q556" s="156">
        <v>298024.40000000002</v>
      </c>
      <c r="R556" s="156">
        <v>298024.40000000002</v>
      </c>
      <c r="S556" s="154">
        <v>104165</v>
      </c>
      <c r="T556" s="154" t="s">
        <v>1137</v>
      </c>
      <c r="U556" s="154">
        <v>1</v>
      </c>
      <c r="V556" s="154">
        <v>501</v>
      </c>
      <c r="W556" s="154">
        <v>5</v>
      </c>
      <c r="X556" s="154">
        <v>0</v>
      </c>
      <c r="Y556" s="154">
        <v>2</v>
      </c>
      <c r="Z556" s="154">
        <v>1</v>
      </c>
      <c r="AA556" s="154" t="s">
        <v>1313</v>
      </c>
      <c r="AD556" s="154">
        <v>0</v>
      </c>
      <c r="AE556" s="154">
        <v>0</v>
      </c>
    </row>
    <row r="557" spans="1:31" s="154" customFormat="1" ht="12">
      <c r="A557" s="154">
        <v>2020</v>
      </c>
      <c r="B557" s="154" t="s">
        <v>1139</v>
      </c>
      <c r="C557" s="154" t="s">
        <v>1186</v>
      </c>
      <c r="D557" s="154" t="s">
        <v>1321</v>
      </c>
      <c r="E557" s="154" t="s">
        <v>1118</v>
      </c>
      <c r="F557" s="154" t="s">
        <v>1118</v>
      </c>
      <c r="G557" s="154" t="s">
        <v>1046</v>
      </c>
      <c r="H557" s="154" t="s">
        <v>645</v>
      </c>
      <c r="I557" s="154" t="s">
        <v>803</v>
      </c>
      <c r="J557" s="154" t="s">
        <v>1119</v>
      </c>
      <c r="K557" s="154" t="s">
        <v>1120</v>
      </c>
      <c r="L557" s="154" t="s">
        <v>681</v>
      </c>
      <c r="M557" s="154" t="s">
        <v>1330</v>
      </c>
      <c r="N557" s="154" t="s">
        <v>1295</v>
      </c>
      <c r="O557" s="154" t="s">
        <v>603</v>
      </c>
      <c r="P557" s="156">
        <v>0</v>
      </c>
      <c r="Q557" s="156">
        <v>977398.88</v>
      </c>
      <c r="R557" s="156">
        <v>977398.88</v>
      </c>
      <c r="S557" s="154">
        <v>104166</v>
      </c>
      <c r="T557" s="154" t="s">
        <v>1121</v>
      </c>
      <c r="U557" s="154">
        <v>1</v>
      </c>
      <c r="V557" s="154">
        <v>501</v>
      </c>
      <c r="W557" s="154">
        <v>5</v>
      </c>
      <c r="X557" s="154">
        <v>0</v>
      </c>
      <c r="Y557" s="154">
        <v>3</v>
      </c>
      <c r="Z557" s="154">
        <v>0</v>
      </c>
      <c r="AA557" s="154" t="s">
        <v>1141</v>
      </c>
      <c r="AD557" s="154">
        <v>0</v>
      </c>
      <c r="AE557" s="154">
        <v>0</v>
      </c>
    </row>
    <row r="558" spans="1:31" s="154" customFormat="1" ht="12">
      <c r="A558" s="154">
        <v>2020</v>
      </c>
      <c r="B558" s="154" t="s">
        <v>1142</v>
      </c>
      <c r="C558" s="154" t="s">
        <v>1143</v>
      </c>
      <c r="D558" s="154" t="s">
        <v>1321</v>
      </c>
      <c r="E558" s="154" t="s">
        <v>1118</v>
      </c>
      <c r="F558" s="154" t="s">
        <v>1118</v>
      </c>
      <c r="G558" s="154" t="s">
        <v>1046</v>
      </c>
      <c r="H558" s="154" t="s">
        <v>645</v>
      </c>
      <c r="I558" s="154" t="s">
        <v>803</v>
      </c>
      <c r="J558" s="154" t="s">
        <v>1119</v>
      </c>
      <c r="K558" s="154" t="s">
        <v>1120</v>
      </c>
      <c r="L558" s="154" t="s">
        <v>681</v>
      </c>
      <c r="M558" s="154" t="s">
        <v>1330</v>
      </c>
      <c r="N558" s="154" t="s">
        <v>1295</v>
      </c>
      <c r="O558" s="154" t="s">
        <v>603</v>
      </c>
      <c r="P558" s="156">
        <v>0</v>
      </c>
      <c r="Q558" s="156">
        <v>58639.01</v>
      </c>
      <c r="R558" s="156">
        <v>51009.47</v>
      </c>
      <c r="S558" s="154">
        <v>104167</v>
      </c>
      <c r="T558" s="154" t="s">
        <v>1121</v>
      </c>
      <c r="U558" s="154">
        <v>1</v>
      </c>
      <c r="V558" s="154">
        <v>501</v>
      </c>
      <c r="W558" s="154">
        <v>5</v>
      </c>
      <c r="X558" s="154">
        <v>0</v>
      </c>
      <c r="Y558" s="154">
        <v>3</v>
      </c>
      <c r="Z558" s="154">
        <v>0</v>
      </c>
      <c r="AA558" s="154" t="s">
        <v>1144</v>
      </c>
      <c r="AD558" s="154">
        <v>0</v>
      </c>
      <c r="AE558" s="154">
        <v>0</v>
      </c>
    </row>
    <row r="559" spans="1:31" s="154" customFormat="1" ht="12" hidden="1">
      <c r="A559" s="154">
        <v>2020</v>
      </c>
      <c r="B559" s="154" t="s">
        <v>1245</v>
      </c>
      <c r="C559" s="154" t="s">
        <v>1246</v>
      </c>
      <c r="D559" s="154" t="s">
        <v>1319</v>
      </c>
      <c r="E559" s="154" t="s">
        <v>1247</v>
      </c>
      <c r="F559" s="154" t="s">
        <v>1247</v>
      </c>
      <c r="G559" s="154" t="s">
        <v>873</v>
      </c>
      <c r="H559" s="154" t="s">
        <v>1231</v>
      </c>
      <c r="I559" s="154" t="s">
        <v>17</v>
      </c>
      <c r="J559" s="154" t="s">
        <v>945</v>
      </c>
      <c r="K559" s="154" t="s">
        <v>66</v>
      </c>
      <c r="L559" s="154" t="s">
        <v>681</v>
      </c>
      <c r="M559" s="154" t="s">
        <v>1326</v>
      </c>
      <c r="N559" s="154" t="s">
        <v>1263</v>
      </c>
      <c r="O559" s="154" t="s">
        <v>603</v>
      </c>
      <c r="P559" s="156">
        <v>799899</v>
      </c>
      <c r="Q559" s="156">
        <v>799899</v>
      </c>
      <c r="R559" s="156">
        <v>0</v>
      </c>
      <c r="S559" s="154">
        <v>104182</v>
      </c>
      <c r="T559" s="154" t="s">
        <v>1248</v>
      </c>
      <c r="U559" s="154">
        <v>3</v>
      </c>
      <c r="V559" s="154">
        <v>501</v>
      </c>
      <c r="W559" s="154">
        <v>5</v>
      </c>
      <c r="X559" s="154">
        <v>0</v>
      </c>
      <c r="Y559" s="154">
        <v>2</v>
      </c>
      <c r="Z559" s="154">
        <v>0</v>
      </c>
      <c r="AA559" s="154" t="s">
        <v>1249</v>
      </c>
      <c r="AD559" s="154">
        <v>0</v>
      </c>
      <c r="AE559" s="154">
        <v>1</v>
      </c>
    </row>
    <row r="560" spans="1:31" s="154" customFormat="1" ht="12" hidden="1">
      <c r="A560" s="154">
        <v>2020</v>
      </c>
      <c r="B560" s="154" t="s">
        <v>1314</v>
      </c>
      <c r="C560" s="154" t="s">
        <v>1315</v>
      </c>
      <c r="D560" s="154" t="s">
        <v>1319</v>
      </c>
      <c r="E560" s="154" t="s">
        <v>1316</v>
      </c>
      <c r="F560" s="154" t="s">
        <v>1316</v>
      </c>
      <c r="G560" s="154" t="s">
        <v>1046</v>
      </c>
      <c r="H560" s="154" t="s">
        <v>645</v>
      </c>
      <c r="I560" s="154" t="s">
        <v>35</v>
      </c>
      <c r="J560" s="154" t="s">
        <v>898</v>
      </c>
      <c r="K560" s="154" t="s">
        <v>175</v>
      </c>
      <c r="L560" s="154" t="s">
        <v>681</v>
      </c>
      <c r="M560" s="154" t="s">
        <v>1326</v>
      </c>
      <c r="N560" s="154" t="s">
        <v>1263</v>
      </c>
      <c r="O560" s="154" t="s">
        <v>603</v>
      </c>
      <c r="P560" s="156">
        <v>607353</v>
      </c>
      <c r="Q560" s="156">
        <v>607353</v>
      </c>
      <c r="R560" s="156">
        <v>0</v>
      </c>
      <c r="S560" s="154">
        <v>104198</v>
      </c>
      <c r="T560" s="154" t="s">
        <v>1317</v>
      </c>
      <c r="U560" s="154">
        <v>3</v>
      </c>
      <c r="V560" s="154">
        <v>501</v>
      </c>
      <c r="W560" s="154">
        <v>5</v>
      </c>
      <c r="X560" s="154">
        <v>0</v>
      </c>
      <c r="Y560" s="154">
        <v>2</v>
      </c>
      <c r="Z560" s="154">
        <v>0</v>
      </c>
      <c r="AA560" s="154" t="s">
        <v>1318</v>
      </c>
      <c r="AD560" s="154">
        <v>0</v>
      </c>
      <c r="AE560" s="154">
        <v>1</v>
      </c>
    </row>
    <row r="561" spans="1:31" s="154" customFormat="1" ht="12" hidden="1">
      <c r="A561" s="154">
        <v>2020</v>
      </c>
      <c r="B561" s="154" t="s">
        <v>1314</v>
      </c>
      <c r="C561" s="154" t="s">
        <v>1315</v>
      </c>
      <c r="D561" s="154" t="s">
        <v>1319</v>
      </c>
      <c r="E561" s="154" t="s">
        <v>1316</v>
      </c>
      <c r="F561" s="154" t="s">
        <v>1316</v>
      </c>
      <c r="G561" s="154" t="s">
        <v>1046</v>
      </c>
      <c r="H561" s="154" t="s">
        <v>645</v>
      </c>
      <c r="I561" s="154" t="s">
        <v>35</v>
      </c>
      <c r="J561" s="154" t="s">
        <v>898</v>
      </c>
      <c r="K561" s="154" t="s">
        <v>175</v>
      </c>
      <c r="L561" s="154" t="s">
        <v>681</v>
      </c>
      <c r="M561" s="154" t="s">
        <v>1327</v>
      </c>
      <c r="N561" s="154" t="s">
        <v>1256</v>
      </c>
      <c r="O561" s="154" t="s">
        <v>603</v>
      </c>
      <c r="P561" s="156">
        <v>151839</v>
      </c>
      <c r="Q561" s="156">
        <v>151839</v>
      </c>
      <c r="R561" s="156">
        <v>0</v>
      </c>
      <c r="S561" s="154">
        <v>104199</v>
      </c>
      <c r="T561" s="154" t="s">
        <v>1317</v>
      </c>
      <c r="U561" s="154">
        <v>3</v>
      </c>
      <c r="V561" s="154">
        <v>501</v>
      </c>
      <c r="W561" s="154">
        <v>5</v>
      </c>
      <c r="X561" s="154">
        <v>0</v>
      </c>
      <c r="Y561" s="154">
        <v>3</v>
      </c>
      <c r="Z561" s="154">
        <v>0</v>
      </c>
      <c r="AA561" s="154" t="s">
        <v>1318</v>
      </c>
      <c r="AD561" s="154">
        <v>0</v>
      </c>
      <c r="AE561" s="154">
        <v>1</v>
      </c>
    </row>
  </sheetData>
  <autoFilter ref="A1:AE561" xr:uid="{9EE32176-31FC-4D95-9AB3-1E125F157AFB}">
    <filterColumn colId="7">
      <filters>
        <filter val="MULTIPROGRAMA"/>
        <filter val="OTROS SANEAMIENTO BASICO"/>
        <filter val="TRATAMIENTO DE RESIDUOS SOLIDOS"/>
      </filters>
    </filterColumn>
    <filterColumn colId="17">
      <filters>
        <filter val="0,4000"/>
        <filter val="10000,0000"/>
        <filter val="100000,0000"/>
        <filter val="1016160,0000"/>
        <filter val="102062,0000"/>
        <filter val="102480,0000"/>
        <filter val="1042,0000"/>
        <filter val="1042,2000"/>
        <filter val="10469,0000"/>
        <filter val="10637265,1800"/>
        <filter val="108902,4200"/>
        <filter val="109089,0000"/>
        <filter val="109200,0000"/>
        <filter val="109931,0000"/>
        <filter val="11000,0000"/>
        <filter val="112892,9600"/>
        <filter val="1145067,2900"/>
        <filter val="1169060,0000"/>
        <filter val="11837,2200"/>
        <filter val="1199400,6650"/>
        <filter val="12,0000"/>
        <filter val="120000,0000"/>
        <filter val="12168,0000"/>
        <filter val="12196,0000"/>
        <filter val="12258,6900"/>
        <filter val="12305,8400"/>
        <filter val="12348,0000"/>
        <filter val="125605,1800"/>
        <filter val="125645,0000"/>
        <filter val="1257844,0000"/>
        <filter val="12625,0000"/>
        <filter val="1289203,0000"/>
        <filter val="1294,9900"/>
        <filter val="135492,1000"/>
        <filter val="13818,0000"/>
        <filter val="1400000,0000"/>
        <filter val="141866,0000"/>
        <filter val="141876,8100"/>
        <filter val="14546,0000"/>
        <filter val="14586,4100"/>
        <filter val="14700,0000"/>
        <filter val="14708,0000"/>
        <filter val="149835,0000"/>
        <filter val="15000,0000"/>
        <filter val="1513246,8700"/>
        <filter val="1520840,0100"/>
        <filter val="154547,0000"/>
        <filter val="156903,0000"/>
        <filter val="15847,0000"/>
        <filter val="15860,0000"/>
        <filter val="15887,0000"/>
        <filter val="160406,0000"/>
        <filter val="1615822,7300"/>
        <filter val="16407,7800"/>
        <filter val="16472,0000"/>
        <filter val="165721,0800"/>
        <filter val="16956,0000"/>
        <filter val="17454,2400"/>
        <filter val="174803,0000"/>
        <filter val="17558,0000"/>
        <filter val="178008,0000"/>
        <filter val="17808,0000"/>
        <filter val="179986,0000"/>
        <filter val="183176,0000"/>
        <filter val="1861,2100"/>
        <filter val="18638,1900"/>
        <filter val="188755,9800"/>
        <filter val="1895017,9600"/>
        <filter val="19000,0000"/>
        <filter val="1920,0000"/>
        <filter val="19500,0000"/>
        <filter val="19861,0000"/>
        <filter val="19900,0000"/>
        <filter val="19988,0000"/>
        <filter val="19996,9000"/>
        <filter val="20000,0000"/>
        <filter val="2023473,3000"/>
        <filter val="2025,8900"/>
        <filter val="2026,9400"/>
        <filter val="20592,2500"/>
        <filter val="20821,0000"/>
        <filter val="210000,0000"/>
        <filter val="212195,0000"/>
        <filter val="217272,0000"/>
        <filter val="2179597,8500"/>
        <filter val="22585,0000"/>
        <filter val="23071,9400"/>
        <filter val="2316,0000"/>
        <filter val="232899,2000"/>
        <filter val="23674,4400"/>
        <filter val="23767090,8800"/>
        <filter val="239120,0000"/>
        <filter val="246918,2700"/>
        <filter val="2480,0000"/>
        <filter val="24817,0000"/>
        <filter val="248575,0000"/>
        <filter val="248669,3600"/>
        <filter val="2498,8900"/>
        <filter val="250000,0000"/>
        <filter val="2589,9800"/>
        <filter val="26000,0000"/>
        <filter val="272540,4100"/>
        <filter val="273205,0000"/>
        <filter val="2738,0000"/>
        <filter val="274649,0000"/>
        <filter val="281,5200"/>
        <filter val="281628,0000"/>
        <filter val="28362,4600"/>
        <filter val="2855,2300"/>
        <filter val="28620,0000"/>
        <filter val="287797,0000"/>
        <filter val="29538,2000"/>
        <filter val="298024,4000"/>
        <filter val="30175,0000"/>
        <filter val="306945,4200"/>
        <filter val="331546,0000"/>
        <filter val="3343131,1900"/>
        <filter val="3420,0000"/>
        <filter val="343978,8600"/>
        <filter val="34480,0000"/>
        <filter val="345710,0000"/>
        <filter val="3500,0000"/>
        <filter val="359560,0500"/>
        <filter val="370831,2500"/>
        <filter val="371600,0000"/>
        <filter val="372825,9400"/>
        <filter val="372970,4000"/>
        <filter val="38000,0000"/>
        <filter val="3802646,4900"/>
        <filter val="3824985,1200"/>
        <filter val="39087,6500"/>
        <filter val="3941,2800"/>
        <filter val="39640,0000"/>
        <filter val="39686,0000"/>
        <filter val="40000,0000"/>
        <filter val="402501,0000"/>
        <filter val="4051,7800"/>
        <filter val="40600,0000"/>
        <filter val="409011,0000"/>
        <filter val="4348545,6300"/>
        <filter val="437441,8000"/>
        <filter val="437442,0000"/>
        <filter val="43920,0000"/>
        <filter val="44000,0000"/>
        <filter val="44070,0000"/>
        <filter val="442010,0000"/>
        <filter val="45337,5000"/>
        <filter val="46968,0000"/>
        <filter val="478715,8300"/>
        <filter val="491312,0000"/>
        <filter val="49994,0000"/>
        <filter val="5000,0000"/>
        <filter val="50494,0000"/>
        <filter val="51009,4700"/>
        <filter val="520,0000"/>
        <filter val="52000,0000"/>
        <filter val="52703,0000"/>
        <filter val="5304546,1300"/>
        <filter val="540182,0800"/>
        <filter val="54451,2100"/>
        <filter val="55197,2600"/>
        <filter val="55446,3100"/>
        <filter val="563,0400"/>
        <filter val="57000,0000"/>
        <filter val="58000,0000"/>
        <filter val="600,0000"/>
        <filter val="6000,0000"/>
        <filter val="60000,0000"/>
        <filter val="60710,0000"/>
        <filter val="6160,0000"/>
        <filter val="620909,1900"/>
        <filter val="631847,0000"/>
        <filter val="640319,0000"/>
        <filter val="67310,0000"/>
        <filter val="68849,2200"/>
        <filter val="6949,0000"/>
        <filter val="709,8100"/>
        <filter val="70938,4100"/>
        <filter val="72000,0000"/>
        <filter val="728243,0000"/>
        <filter val="732293,0000"/>
        <filter val="733907,6400"/>
        <filter val="748,0000"/>
        <filter val="758228,0000"/>
        <filter val="76029,6000"/>
        <filter val="76580,4300"/>
        <filter val="76800,0000"/>
        <filter val="779826,0000"/>
        <filter val="80467,0000"/>
        <filter val="81425,9800"/>
        <filter val="8203,8900"/>
        <filter val="828165,0000"/>
        <filter val="848788,5900"/>
        <filter val="85227,9800"/>
        <filter val="86411,0000"/>
        <filter val="874833,6000"/>
        <filter val="87952,0000"/>
        <filter val="885300,2000"/>
        <filter val="894788,5400"/>
        <filter val="900,0000"/>
        <filter val="9000,0000"/>
        <filter val="90000,0000"/>
        <filter val="90525,0000"/>
        <filter val="91468,6700"/>
        <filter val="9319,0900"/>
        <filter val="943319,1200"/>
        <filter val="9604,0000"/>
        <filter val="96720,0000"/>
        <filter val="96831,0000"/>
        <filter val="977398,8800"/>
        <filter val="99534,0000"/>
        <filter val="999,0000"/>
        <filter val="99900,0000"/>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7DBB-AB2E-4956-80E9-D29C89D0D4AE}">
  <dimension ref="B1:AX57"/>
  <sheetViews>
    <sheetView workbookViewId="0">
      <selection activeCell="B18" sqref="B18"/>
    </sheetView>
  </sheetViews>
  <sheetFormatPr baseColWidth="10" defaultColWidth="11" defaultRowHeight="13.2"/>
  <cols>
    <col min="1" max="1" width="3" style="50" customWidth="1"/>
    <col min="2" max="2" width="59.33203125" style="50" customWidth="1"/>
    <col min="3" max="31" width="14.109375" style="50" customWidth="1"/>
    <col min="32" max="41" width="13.88671875" style="50" customWidth="1"/>
    <col min="42" max="42" width="14.88671875" style="50" customWidth="1"/>
    <col min="43" max="47" width="13.44140625" style="50" customWidth="1"/>
    <col min="48" max="16384" width="11" style="50"/>
  </cols>
  <sheetData>
    <row r="1" spans="2:50">
      <c r="AP1" s="51"/>
      <c r="AQ1" s="51"/>
      <c r="AR1" s="51"/>
      <c r="AS1" s="51"/>
      <c r="AT1" s="51"/>
      <c r="AU1" s="51"/>
    </row>
    <row r="2" spans="2:50">
      <c r="AP2" s="51"/>
      <c r="AQ2" s="51"/>
      <c r="AR2" s="51"/>
      <c r="AS2" s="51"/>
      <c r="AT2" s="51"/>
      <c r="AU2" s="51"/>
    </row>
    <row r="3" spans="2:50">
      <c r="AP3" s="51"/>
      <c r="AQ3" s="51"/>
      <c r="AR3" s="51"/>
      <c r="AS3" s="51"/>
      <c r="AT3" s="51"/>
      <c r="AU3" s="51"/>
    </row>
    <row r="7" spans="2:50" s="53" customFormat="1" ht="15.6">
      <c r="B7" s="52" t="s">
        <v>481</v>
      </c>
      <c r="AJ7" s="54"/>
    </row>
    <row r="8" spans="2:50" s="53" customFormat="1" ht="15.6">
      <c r="B8" s="55" t="s">
        <v>482</v>
      </c>
    </row>
    <row r="9" spans="2:50" s="53" customFormat="1" ht="15.6">
      <c r="B9" s="56" t="s">
        <v>483</v>
      </c>
      <c r="E9" s="57"/>
      <c r="AI9" s="57"/>
    </row>
    <row r="10" spans="2:50" ht="20.25" customHeight="1">
      <c r="B10" s="58" t="s">
        <v>484</v>
      </c>
      <c r="C10" s="59">
        <v>1980</v>
      </c>
      <c r="D10" s="59">
        <v>1981</v>
      </c>
      <c r="E10" s="59">
        <v>1982</v>
      </c>
      <c r="F10" s="59">
        <v>1983</v>
      </c>
      <c r="G10" s="59">
        <v>1984</v>
      </c>
      <c r="H10" s="59">
        <v>1985</v>
      </c>
      <c r="I10" s="59">
        <v>1986</v>
      </c>
      <c r="J10" s="59">
        <v>1987</v>
      </c>
      <c r="K10" s="59">
        <v>1988</v>
      </c>
      <c r="L10" s="59">
        <v>1989</v>
      </c>
      <c r="M10" s="59">
        <v>1990</v>
      </c>
      <c r="N10" s="59">
        <v>1991</v>
      </c>
      <c r="O10" s="59">
        <v>1992</v>
      </c>
      <c r="P10" s="59">
        <v>1993</v>
      </c>
      <c r="Q10" s="59">
        <v>1994</v>
      </c>
      <c r="R10" s="59">
        <v>1995</v>
      </c>
      <c r="S10" s="59">
        <v>1996</v>
      </c>
      <c r="T10" s="59">
        <v>1997</v>
      </c>
      <c r="U10" s="59">
        <v>1998</v>
      </c>
      <c r="V10" s="59">
        <v>1999</v>
      </c>
      <c r="W10" s="59">
        <v>2000</v>
      </c>
      <c r="X10" s="59">
        <v>2001</v>
      </c>
      <c r="Y10" s="59">
        <v>2002</v>
      </c>
      <c r="Z10" s="59">
        <v>2003</v>
      </c>
      <c r="AA10" s="59">
        <v>2004</v>
      </c>
      <c r="AB10" s="59">
        <v>2005</v>
      </c>
      <c r="AC10" s="59">
        <v>2006</v>
      </c>
      <c r="AD10" s="59">
        <v>2007</v>
      </c>
      <c r="AE10" s="59">
        <v>2008</v>
      </c>
      <c r="AF10" s="59">
        <v>2009</v>
      </c>
      <c r="AG10" s="59">
        <v>2010</v>
      </c>
      <c r="AH10" s="59">
        <v>2011</v>
      </c>
      <c r="AI10" s="58">
        <v>2012</v>
      </c>
      <c r="AJ10" s="58">
        <v>2013</v>
      </c>
      <c r="AK10" s="59">
        <v>2014</v>
      </c>
      <c r="AL10" s="59">
        <v>2015</v>
      </c>
      <c r="AM10" s="59">
        <v>2016</v>
      </c>
      <c r="AN10" s="59" t="s">
        <v>485</v>
      </c>
      <c r="AO10" s="59" t="s">
        <v>486</v>
      </c>
      <c r="AP10" s="59" t="s">
        <v>487</v>
      </c>
      <c r="AQ10" s="59" t="s">
        <v>488</v>
      </c>
      <c r="AR10" s="59" t="s">
        <v>489</v>
      </c>
      <c r="AS10" s="59" t="s">
        <v>490</v>
      </c>
      <c r="AT10" s="59" t="s">
        <v>491</v>
      </c>
      <c r="AU10" s="60" t="s">
        <v>492</v>
      </c>
    </row>
    <row r="11" spans="2:50" ht="7.5" customHeight="1">
      <c r="B11" s="61"/>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1"/>
      <c r="AJ11" s="61"/>
      <c r="AK11" s="62"/>
      <c r="AL11" s="62"/>
      <c r="AM11" s="62"/>
      <c r="AN11" s="62"/>
      <c r="AO11" s="62"/>
      <c r="AP11" s="63"/>
      <c r="AQ11" s="64"/>
      <c r="AR11" s="65"/>
      <c r="AS11" s="65"/>
      <c r="AT11" s="65"/>
      <c r="AU11" s="65"/>
    </row>
    <row r="12" spans="2:50" s="72" customFormat="1" ht="14.25" customHeight="1">
      <c r="B12" s="66" t="s">
        <v>493</v>
      </c>
      <c r="C12" s="67">
        <v>15261228.343122419</v>
      </c>
      <c r="D12" s="68">
        <v>15303290.787341645</v>
      </c>
      <c r="E12" s="68">
        <v>14700534.268941397</v>
      </c>
      <c r="F12" s="68">
        <v>14106320.827368075</v>
      </c>
      <c r="G12" s="68">
        <v>14078013.412273364</v>
      </c>
      <c r="H12" s="68">
        <v>13842011.352831863</v>
      </c>
      <c r="I12" s="68">
        <v>13485734.953815088</v>
      </c>
      <c r="J12" s="68">
        <v>13817953.277747599</v>
      </c>
      <c r="K12" s="68">
        <v>14219987.379411131</v>
      </c>
      <c r="L12" s="68">
        <v>14758943.159395695</v>
      </c>
      <c r="M12" s="68">
        <v>15443136.460908771</v>
      </c>
      <c r="N12" s="68">
        <v>16256452.651355017</v>
      </c>
      <c r="O12" s="68">
        <v>16524115.150950192</v>
      </c>
      <c r="P12" s="68">
        <v>17229578.427948482</v>
      </c>
      <c r="Q12" s="68">
        <v>18033728.729957677</v>
      </c>
      <c r="R12" s="68">
        <v>18877396.496179093</v>
      </c>
      <c r="S12" s="68">
        <v>19700703.999209415</v>
      </c>
      <c r="T12" s="68">
        <v>20676718.005700834</v>
      </c>
      <c r="U12" s="69">
        <v>21716623.481334575</v>
      </c>
      <c r="V12" s="68">
        <v>21809328.568439949</v>
      </c>
      <c r="W12" s="68">
        <v>22356265.306715906</v>
      </c>
      <c r="X12" s="69">
        <v>22732699.886018816</v>
      </c>
      <c r="Y12" s="68">
        <v>23297736.103275083</v>
      </c>
      <c r="Z12" s="69">
        <v>23929416.902231906</v>
      </c>
      <c r="AA12" s="68">
        <v>24928062.195590936</v>
      </c>
      <c r="AB12" s="69">
        <v>26030239.788671952</v>
      </c>
      <c r="AC12" s="68">
        <v>27278912.666012198</v>
      </c>
      <c r="AD12" s="69">
        <v>28524027.122796208</v>
      </c>
      <c r="AE12" s="68">
        <v>30277826.305813104</v>
      </c>
      <c r="AF12" s="68">
        <v>31294252.762304857</v>
      </c>
      <c r="AG12" s="68">
        <v>32585679.809702795</v>
      </c>
      <c r="AH12" s="68">
        <v>34281468.666302741</v>
      </c>
      <c r="AI12" s="68">
        <v>36037460.028379694</v>
      </c>
      <c r="AJ12" s="68">
        <v>38486569.862984061</v>
      </c>
      <c r="AK12" s="68">
        <v>40588155.826272681</v>
      </c>
      <c r="AL12" s="68">
        <v>42559598.548954949</v>
      </c>
      <c r="AM12" s="68">
        <v>44374306.139859051</v>
      </c>
      <c r="AN12" s="68">
        <v>46235899.827093497</v>
      </c>
      <c r="AO12" s="68">
        <v>48188730.162800297</v>
      </c>
      <c r="AP12" s="70">
        <v>49256932.52842477</v>
      </c>
      <c r="AQ12" s="71">
        <v>44952918.688361913</v>
      </c>
      <c r="AR12" s="68">
        <v>47700159.112336978</v>
      </c>
      <c r="AS12" s="68">
        <v>49420074.392012388</v>
      </c>
      <c r="AT12" s="68">
        <v>50943183.906786509</v>
      </c>
      <c r="AU12" s="68">
        <v>51314663.426584363</v>
      </c>
      <c r="AX12" s="73"/>
    </row>
    <row r="13" spans="2:50" s="72" customFormat="1" ht="14.25" customHeight="1">
      <c r="B13" s="74" t="s">
        <v>494</v>
      </c>
      <c r="C13" s="75">
        <v>624793.17473148706</v>
      </c>
      <c r="D13" s="76">
        <v>695460.22090547928</v>
      </c>
      <c r="E13" s="76">
        <v>764283.70553323533</v>
      </c>
      <c r="F13" s="76">
        <v>789971.78695197031</v>
      </c>
      <c r="G13" s="76">
        <v>815127.74123733502</v>
      </c>
      <c r="H13" s="76">
        <v>784309.22649385664</v>
      </c>
      <c r="I13" s="76">
        <v>1130511.0900204394</v>
      </c>
      <c r="J13" s="76">
        <v>1180153.0124276448</v>
      </c>
      <c r="K13" s="76">
        <v>1195350.5296376499</v>
      </c>
      <c r="L13" s="76">
        <v>1221821.3520145044</v>
      </c>
      <c r="M13" s="76">
        <v>1279717.6593316644</v>
      </c>
      <c r="N13" s="76">
        <v>1369768.5922044674</v>
      </c>
      <c r="O13" s="76">
        <v>1399103.3161416673</v>
      </c>
      <c r="P13" s="76">
        <v>1441161.793742744</v>
      </c>
      <c r="Q13" s="76">
        <v>1501099.4239883786</v>
      </c>
      <c r="R13" s="76">
        <v>1625009.8767667832</v>
      </c>
      <c r="S13" s="76">
        <v>1680868.596949894</v>
      </c>
      <c r="T13" s="76">
        <v>1778313.9392813465</v>
      </c>
      <c r="U13" s="77">
        <v>1969767.0462127391</v>
      </c>
      <c r="V13" s="76">
        <v>1764057.0953780548</v>
      </c>
      <c r="W13" s="76">
        <v>1824177.2940358813</v>
      </c>
      <c r="X13" s="77">
        <v>1873109.7065091268</v>
      </c>
      <c r="Y13" s="76">
        <v>2031940.8084219797</v>
      </c>
      <c r="Z13" s="77">
        <v>2090445.7063615317</v>
      </c>
      <c r="AA13" s="76">
        <v>2299013.6245814003</v>
      </c>
      <c r="AB13" s="77">
        <v>2496150.0944688199</v>
      </c>
      <c r="AC13" s="76">
        <v>2644781.1396607379</v>
      </c>
      <c r="AD13" s="77">
        <v>2810137.3808867028</v>
      </c>
      <c r="AE13" s="76">
        <v>3004101.4882166535</v>
      </c>
      <c r="AF13" s="76">
        <v>2945504.4884604039</v>
      </c>
      <c r="AG13" s="76">
        <v>3200263.4233900076</v>
      </c>
      <c r="AH13" s="76">
        <v>3600022.9349314319</v>
      </c>
      <c r="AI13" s="76">
        <v>4009018.8675803505</v>
      </c>
      <c r="AJ13" s="76">
        <v>4436533.3967796201</v>
      </c>
      <c r="AK13" s="76">
        <v>4837660.5826597279</v>
      </c>
      <c r="AL13" s="76">
        <v>5215139.8591963891</v>
      </c>
      <c r="AM13" s="76">
        <v>5433105.1913967635</v>
      </c>
      <c r="AN13" s="76">
        <v>5669230.8394686803</v>
      </c>
      <c r="AO13" s="76">
        <v>5868773.7031504232</v>
      </c>
      <c r="AP13" s="76">
        <v>5907235.2185012363</v>
      </c>
      <c r="AQ13" s="77">
        <v>5256885.0441309623</v>
      </c>
      <c r="AR13" s="76">
        <v>5444662.4160818923</v>
      </c>
      <c r="AS13" s="76">
        <v>5601931.0390877966</v>
      </c>
      <c r="AT13" s="76">
        <v>5778434.4877508702</v>
      </c>
      <c r="AU13" s="76">
        <v>5639983.5731681604</v>
      </c>
      <c r="AX13" s="73"/>
    </row>
    <row r="14" spans="2:50" s="72" customFormat="1" ht="14.25" customHeight="1">
      <c r="B14" s="66" t="s">
        <v>495</v>
      </c>
      <c r="C14" s="67">
        <v>14636435.168390932</v>
      </c>
      <c r="D14" s="68">
        <v>14607830.566436166</v>
      </c>
      <c r="E14" s="68">
        <v>13936250.563408162</v>
      </c>
      <c r="F14" s="68">
        <v>13316349.040416105</v>
      </c>
      <c r="G14" s="68">
        <v>13262885.671036029</v>
      </c>
      <c r="H14" s="68">
        <v>13057702.126338007</v>
      </c>
      <c r="I14" s="68">
        <v>12355223.863794649</v>
      </c>
      <c r="J14" s="68">
        <v>12637800.265319955</v>
      </c>
      <c r="K14" s="68">
        <v>13024636.849773481</v>
      </c>
      <c r="L14" s="68">
        <v>13537121.80738119</v>
      </c>
      <c r="M14" s="68">
        <v>14163418.801577106</v>
      </c>
      <c r="N14" s="68">
        <v>14886684.059150551</v>
      </c>
      <c r="O14" s="68">
        <v>15125011.834808525</v>
      </c>
      <c r="P14" s="68">
        <v>15788416.634205738</v>
      </c>
      <c r="Q14" s="68">
        <v>16532629.305969298</v>
      </c>
      <c r="R14" s="68">
        <v>17252386.61941231</v>
      </c>
      <c r="S14" s="68">
        <v>18019835.402259521</v>
      </c>
      <c r="T14" s="68">
        <v>18898404.066419486</v>
      </c>
      <c r="U14" s="69">
        <v>19746856.435121834</v>
      </c>
      <c r="V14" s="68">
        <v>20045271.473061893</v>
      </c>
      <c r="W14" s="68">
        <v>20532088.012680024</v>
      </c>
      <c r="X14" s="69">
        <v>20859590.179509696</v>
      </c>
      <c r="Y14" s="68">
        <v>21265795.294853102</v>
      </c>
      <c r="Z14" s="69">
        <v>21838971.195870373</v>
      </c>
      <c r="AA14" s="68">
        <v>22629048.571009543</v>
      </c>
      <c r="AB14" s="69">
        <v>23534089.694203131</v>
      </c>
      <c r="AC14" s="68">
        <v>24634131.526351459</v>
      </c>
      <c r="AD14" s="69">
        <v>25713889.741909504</v>
      </c>
      <c r="AE14" s="68">
        <v>27273724.81759645</v>
      </c>
      <c r="AF14" s="68">
        <v>28348748.273844454</v>
      </c>
      <c r="AG14" s="68">
        <v>29385416.386312786</v>
      </c>
      <c r="AH14" s="68">
        <v>30681445.731371306</v>
      </c>
      <c r="AI14" s="68">
        <v>32028441.160799339</v>
      </c>
      <c r="AJ14" s="68">
        <v>34050036.466204442</v>
      </c>
      <c r="AK14" s="68">
        <v>35750495.243612953</v>
      </c>
      <c r="AL14" s="68">
        <v>37344458.689758562</v>
      </c>
      <c r="AM14" s="68">
        <v>38941200.948462285</v>
      </c>
      <c r="AN14" s="68">
        <v>40566668.987624817</v>
      </c>
      <c r="AO14" s="68">
        <v>42319956.459649876</v>
      </c>
      <c r="AP14" s="70">
        <v>43349697.309923522</v>
      </c>
      <c r="AQ14" s="71">
        <v>39696033.644230947</v>
      </c>
      <c r="AR14" s="68">
        <v>42255496.696255088</v>
      </c>
      <c r="AS14" s="68">
        <v>43818143.352924593</v>
      </c>
      <c r="AT14" s="68">
        <v>45164749.419035636</v>
      </c>
      <c r="AU14" s="68">
        <v>45674679.853416204</v>
      </c>
      <c r="AX14" s="73"/>
    </row>
    <row r="15" spans="2:50" s="72" customFormat="1" ht="7.5" customHeight="1">
      <c r="B15" s="78"/>
      <c r="C15" s="76"/>
      <c r="D15" s="76"/>
      <c r="E15" s="76"/>
      <c r="F15" s="76"/>
      <c r="G15" s="76"/>
      <c r="H15" s="76"/>
      <c r="I15" s="76"/>
      <c r="J15" s="76"/>
      <c r="K15" s="76"/>
      <c r="L15" s="76"/>
      <c r="M15" s="76"/>
      <c r="N15" s="76"/>
      <c r="O15" s="76"/>
      <c r="P15" s="76"/>
      <c r="Q15" s="76"/>
      <c r="R15" s="76"/>
      <c r="S15" s="76"/>
      <c r="T15" s="76"/>
      <c r="U15" s="77"/>
      <c r="V15" s="76"/>
      <c r="W15" s="76"/>
      <c r="X15" s="77"/>
      <c r="Y15" s="76"/>
      <c r="Z15" s="75"/>
      <c r="AA15" s="76"/>
      <c r="AB15" s="76"/>
      <c r="AC15" s="76"/>
      <c r="AD15" s="79"/>
      <c r="AE15" s="76"/>
      <c r="AF15" s="76"/>
      <c r="AG15" s="80"/>
      <c r="AH15" s="80"/>
      <c r="AI15" s="80"/>
      <c r="AJ15" s="80"/>
      <c r="AK15" s="80"/>
      <c r="AL15" s="80"/>
      <c r="AM15" s="80"/>
      <c r="AN15" s="80"/>
      <c r="AO15" s="80"/>
      <c r="AP15" s="80"/>
      <c r="AQ15" s="73"/>
      <c r="AR15" s="80"/>
      <c r="AS15" s="80"/>
      <c r="AT15" s="80"/>
      <c r="AU15" s="80"/>
      <c r="AX15" s="73"/>
    </row>
    <row r="16" spans="2:50" s="72" customFormat="1" ht="14.25" customHeight="1">
      <c r="B16" s="81" t="s">
        <v>496</v>
      </c>
      <c r="C16" s="82">
        <v>12777053.283601141</v>
      </c>
      <c r="D16" s="82">
        <v>12710458.536392134</v>
      </c>
      <c r="E16" s="82">
        <v>12019392.588516498</v>
      </c>
      <c r="F16" s="82">
        <v>11475313.967732685</v>
      </c>
      <c r="G16" s="82">
        <v>11448839.499828577</v>
      </c>
      <c r="H16" s="82">
        <v>11340823.003393197</v>
      </c>
      <c r="I16" s="82">
        <v>10834197.863794649</v>
      </c>
      <c r="J16" s="82">
        <v>11068949.265319955</v>
      </c>
      <c r="K16" s="82">
        <v>11387451.849773481</v>
      </c>
      <c r="L16" s="82">
        <v>11876189.80738119</v>
      </c>
      <c r="M16" s="83">
        <v>12518225.801577106</v>
      </c>
      <c r="N16" s="82">
        <v>13226911.64954255</v>
      </c>
      <c r="O16" s="82">
        <v>13399567.834808525</v>
      </c>
      <c r="P16" s="83">
        <v>14012263.119533738</v>
      </c>
      <c r="Q16" s="82">
        <v>14708258.997516297</v>
      </c>
      <c r="R16" s="82">
        <v>15382547.61941231</v>
      </c>
      <c r="S16" s="82">
        <v>16120121.749628216</v>
      </c>
      <c r="T16" s="82">
        <v>16911708.440831117</v>
      </c>
      <c r="U16" s="83">
        <v>17688349.539918076</v>
      </c>
      <c r="V16" s="82">
        <v>17940321.312656816</v>
      </c>
      <c r="W16" s="82">
        <v>18391953.061031923</v>
      </c>
      <c r="X16" s="84">
        <v>18666260.805698533</v>
      </c>
      <c r="Y16" s="82">
        <v>19004283.125883091</v>
      </c>
      <c r="Z16" s="83">
        <v>19503655.25337559</v>
      </c>
      <c r="AA16" s="82">
        <v>20214490.36841413</v>
      </c>
      <c r="AB16" s="82">
        <v>21033676.46261061</v>
      </c>
      <c r="AC16" s="82">
        <v>22044710.12567509</v>
      </c>
      <c r="AD16" s="82">
        <v>23021584.468851477</v>
      </c>
      <c r="AE16" s="82">
        <v>24479779.790886011</v>
      </c>
      <c r="AF16" s="82">
        <v>25379457.014180969</v>
      </c>
      <c r="AG16" s="82">
        <v>26309049.797449593</v>
      </c>
      <c r="AH16" s="82">
        <v>27421814.688406814</v>
      </c>
      <c r="AI16" s="82">
        <v>28582517.621769913</v>
      </c>
      <c r="AJ16" s="82">
        <v>30285672.111889627</v>
      </c>
      <c r="AK16" s="82">
        <v>31720622.683521934</v>
      </c>
      <c r="AL16" s="82">
        <v>32946962.882460389</v>
      </c>
      <c r="AM16" s="82">
        <v>34354082.892086387</v>
      </c>
      <c r="AN16" s="82">
        <v>35762320.296939842</v>
      </c>
      <c r="AO16" s="82">
        <v>37195250.348441899</v>
      </c>
      <c r="AP16" s="82">
        <v>38013568.255562067</v>
      </c>
      <c r="AQ16" s="84">
        <v>34299572.205732219</v>
      </c>
      <c r="AR16" s="82">
        <v>36859760.737651907</v>
      </c>
      <c r="AS16" s="82">
        <v>38202034.37528345</v>
      </c>
      <c r="AT16" s="82">
        <v>39356292.148090161</v>
      </c>
      <c r="AU16" s="82">
        <v>39900642.468199179</v>
      </c>
      <c r="AX16" s="73"/>
    </row>
    <row r="17" spans="2:50" s="72" customFormat="1" ht="14.25" customHeight="1">
      <c r="B17" s="78" t="s">
        <v>497</v>
      </c>
      <c r="C17" s="75">
        <v>2104399.7557375557</v>
      </c>
      <c r="D17" s="75">
        <v>2033158.3415025948</v>
      </c>
      <c r="E17" s="75">
        <v>2147168.3860852388</v>
      </c>
      <c r="F17" s="75">
        <v>1842177.6063595726</v>
      </c>
      <c r="G17" s="76">
        <v>2095428.3701776543</v>
      </c>
      <c r="H17" s="75">
        <v>2236434.9578649071</v>
      </c>
      <c r="I17" s="75">
        <v>2165762.2967796186</v>
      </c>
      <c r="J17" s="76">
        <v>2210713.1172949546</v>
      </c>
      <c r="K17" s="76">
        <v>2301691.3892472447</v>
      </c>
      <c r="L17" s="75">
        <v>2266548.1231769733</v>
      </c>
      <c r="M17" s="75">
        <v>2371077.2050390826</v>
      </c>
      <c r="N17" s="75">
        <v>2604862.712480932</v>
      </c>
      <c r="O17" s="75">
        <v>2494543.785993801</v>
      </c>
      <c r="P17" s="75">
        <v>2597906.3691258649</v>
      </c>
      <c r="Q17" s="75">
        <v>2771247.8080914929</v>
      </c>
      <c r="R17" s="75">
        <v>2810148.5932349884</v>
      </c>
      <c r="S17" s="76">
        <v>2998548.947673263</v>
      </c>
      <c r="T17" s="75">
        <v>3135125.7622693656</v>
      </c>
      <c r="U17" s="75">
        <v>2996265.3500280464</v>
      </c>
      <c r="V17" s="75">
        <v>3071384.8097556275</v>
      </c>
      <c r="W17" s="75">
        <v>3178127.1031944826</v>
      </c>
      <c r="X17" s="75">
        <v>3288118.2982922527</v>
      </c>
      <c r="Y17" s="75">
        <v>3302826.2937429613</v>
      </c>
      <c r="Z17" s="75">
        <v>3590596.6291833157</v>
      </c>
      <c r="AA17" s="75">
        <v>3599495.3430205467</v>
      </c>
      <c r="AB17" s="75">
        <v>3778852.1309858919</v>
      </c>
      <c r="AC17" s="75">
        <v>3939811.4148563109</v>
      </c>
      <c r="AD17" s="75">
        <v>3919884.4131109207</v>
      </c>
      <c r="AE17" s="75">
        <v>4022388.5688927462</v>
      </c>
      <c r="AF17" s="76">
        <v>4170490.4932930032</v>
      </c>
      <c r="AG17" s="75">
        <v>4121358.8201105129</v>
      </c>
      <c r="AH17" s="75">
        <v>4247302.3010905096</v>
      </c>
      <c r="AI17" s="75">
        <v>4423541.4930863706</v>
      </c>
      <c r="AJ17" s="75">
        <v>4630789.8140317518</v>
      </c>
      <c r="AK17" s="75">
        <v>4807688.7097431961</v>
      </c>
      <c r="AL17" s="75">
        <v>5053654.5758913616</v>
      </c>
      <c r="AM17" s="75">
        <v>5212008.5081898887</v>
      </c>
      <c r="AN17" s="75">
        <v>5608048.1618089415</v>
      </c>
      <c r="AO17" s="75">
        <v>5995645.5076950705</v>
      </c>
      <c r="AP17" s="76">
        <v>6313393.5499048037</v>
      </c>
      <c r="AQ17" s="77">
        <v>6510913.6059094174</v>
      </c>
      <c r="AR17" s="76">
        <v>6628558.8233332327</v>
      </c>
      <c r="AS17" s="76">
        <v>6877213.9622330219</v>
      </c>
      <c r="AT17" s="76">
        <v>7060684.1636684584</v>
      </c>
      <c r="AU17" s="76">
        <v>7175730.4011651892</v>
      </c>
      <c r="AX17" s="73"/>
    </row>
    <row r="18" spans="2:50" s="72" customFormat="1" ht="14.25" customHeight="1">
      <c r="B18" s="78" t="s">
        <v>498</v>
      </c>
      <c r="C18" s="76">
        <v>887603.87938350078</v>
      </c>
      <c r="D18" s="76">
        <v>1027269.1403899556</v>
      </c>
      <c r="E18" s="76">
        <v>1107876.8272327557</v>
      </c>
      <c r="F18" s="76">
        <v>837468.35372351517</v>
      </c>
      <c r="G18" s="76">
        <v>1092157.3849862667</v>
      </c>
      <c r="H18" s="76">
        <v>1180151.2324332995</v>
      </c>
      <c r="I18" s="76">
        <v>1068361.0262649273</v>
      </c>
      <c r="J18" s="76">
        <v>1112298.7753870515</v>
      </c>
      <c r="K18" s="75">
        <v>1117853.4206787613</v>
      </c>
      <c r="L18" s="76">
        <v>1062123.0190752409</v>
      </c>
      <c r="M18" s="76">
        <v>1112166.7151103604</v>
      </c>
      <c r="N18" s="76">
        <v>1246235.2243886997</v>
      </c>
      <c r="O18" s="76">
        <v>1192612.7334065021</v>
      </c>
      <c r="P18" s="76">
        <v>1213352.0524580907</v>
      </c>
      <c r="Q18" s="76">
        <v>1270182.9493331001</v>
      </c>
      <c r="R18" s="76">
        <v>1245384.16491496</v>
      </c>
      <c r="S18" s="76">
        <v>1316238.5273758883</v>
      </c>
      <c r="T18" s="75">
        <v>1359214.1069990513</v>
      </c>
      <c r="U18" s="76">
        <v>1272889.5680897136</v>
      </c>
      <c r="V18" s="76">
        <v>1357809.6041692554</v>
      </c>
      <c r="W18" s="76">
        <v>1412402.1706785904</v>
      </c>
      <c r="X18" s="76">
        <v>1451871.3235743947</v>
      </c>
      <c r="Y18" s="76">
        <v>1468659.8262189738</v>
      </c>
      <c r="Z18" s="76">
        <v>1585819.3104185923</v>
      </c>
      <c r="AA18" s="76">
        <v>1561408.3325432236</v>
      </c>
      <c r="AB18" s="76">
        <v>1695003.450764081</v>
      </c>
      <c r="AC18" s="76">
        <v>1762665.5544366629</v>
      </c>
      <c r="AD18" s="76">
        <v>1709961.7426053414</v>
      </c>
      <c r="AE18" s="76">
        <v>1794908.5548486642</v>
      </c>
      <c r="AF18" s="76">
        <v>1809361.2389680874</v>
      </c>
      <c r="AG18" s="76">
        <v>1839175.7971207732</v>
      </c>
      <c r="AH18" s="76">
        <v>1876391.9911851278</v>
      </c>
      <c r="AI18" s="76">
        <v>1917792.1601995036</v>
      </c>
      <c r="AJ18" s="76">
        <v>1972558.4917946064</v>
      </c>
      <c r="AK18" s="76">
        <v>2033677.6254543101</v>
      </c>
      <c r="AL18" s="76">
        <v>2111845.2451766897</v>
      </c>
      <c r="AM18" s="76">
        <v>2071730.9715946459</v>
      </c>
      <c r="AN18" s="76">
        <v>2251085.7262638439</v>
      </c>
      <c r="AO18" s="76">
        <v>2402143.4490718087</v>
      </c>
      <c r="AP18" s="76">
        <v>2506404.3698268598</v>
      </c>
      <c r="AQ18" s="77">
        <v>2556188.4415255501</v>
      </c>
      <c r="AR18" s="76">
        <v>2518631.5746627999</v>
      </c>
      <c r="AS18" s="76">
        <v>2536162.9825029802</v>
      </c>
      <c r="AT18" s="76">
        <v>2628311.2974237502</v>
      </c>
      <c r="AU18" s="76">
        <v>2697538.6779386899</v>
      </c>
      <c r="AX18" s="73"/>
    </row>
    <row r="19" spans="2:50" s="72" customFormat="1" ht="14.25" customHeight="1">
      <c r="B19" s="78" t="s">
        <v>499</v>
      </c>
      <c r="C19" s="76">
        <v>140200.05517632965</v>
      </c>
      <c r="D19" s="76">
        <v>161191.05913068424</v>
      </c>
      <c r="E19" s="76">
        <v>164211.04649055592</v>
      </c>
      <c r="F19" s="76">
        <v>132865.39570093504</v>
      </c>
      <c r="G19" s="76">
        <v>146006.65236302663</v>
      </c>
      <c r="H19" s="76">
        <v>162451.59114978404</v>
      </c>
      <c r="I19" s="76">
        <v>196535.10771783249</v>
      </c>
      <c r="J19" s="76">
        <v>165843.80007387028</v>
      </c>
      <c r="K19" s="76">
        <v>168122.54410323297</v>
      </c>
      <c r="L19" s="76">
        <v>212043.75428694306</v>
      </c>
      <c r="M19" s="76">
        <v>231167.61945219964</v>
      </c>
      <c r="N19" s="76">
        <v>333675.12906209682</v>
      </c>
      <c r="O19" s="76">
        <v>287092.35541067063</v>
      </c>
      <c r="P19" s="76">
        <v>348356.00043962267</v>
      </c>
      <c r="Q19" s="76">
        <v>430661.19224550773</v>
      </c>
      <c r="R19" s="76">
        <v>482079.14570036356</v>
      </c>
      <c r="S19" s="76">
        <v>575049.11686560302</v>
      </c>
      <c r="T19" s="76">
        <v>619300.75504497555</v>
      </c>
      <c r="U19" s="76">
        <v>579017.99475637381</v>
      </c>
      <c r="V19" s="76">
        <v>558068.36887855188</v>
      </c>
      <c r="W19" s="76">
        <v>589665.89534196304</v>
      </c>
      <c r="X19" s="76">
        <v>627637.30666197021</v>
      </c>
      <c r="Y19" s="76">
        <v>595513.41684816056</v>
      </c>
      <c r="Z19" s="76">
        <v>737614.82874621381</v>
      </c>
      <c r="AA19" s="76">
        <v>735540.37827882031</v>
      </c>
      <c r="AB19" s="76">
        <v>753648.37864893652</v>
      </c>
      <c r="AC19" s="76">
        <v>784131.37450248422</v>
      </c>
      <c r="AD19" s="76">
        <v>762812.29560813576</v>
      </c>
      <c r="AE19" s="76">
        <v>726136.24653327046</v>
      </c>
      <c r="AF19" s="76">
        <v>795308.25634262594</v>
      </c>
      <c r="AG19" s="76">
        <v>651984.96935518284</v>
      </c>
      <c r="AH19" s="76">
        <v>698076.08899094549</v>
      </c>
      <c r="AI19" s="76">
        <v>767562.11055743473</v>
      </c>
      <c r="AJ19" s="76">
        <v>850794.64359353483</v>
      </c>
      <c r="AK19" s="76">
        <v>896135.99278487801</v>
      </c>
      <c r="AL19" s="76">
        <v>999259.34041406191</v>
      </c>
      <c r="AM19" s="76">
        <v>1106623.0200517369</v>
      </c>
      <c r="AN19" s="76">
        <v>1215919.5683304146</v>
      </c>
      <c r="AO19" s="76">
        <v>1319964.8118804507</v>
      </c>
      <c r="AP19" s="76">
        <v>1391244.19401301</v>
      </c>
      <c r="AQ19" s="77">
        <v>1421769.00996697</v>
      </c>
      <c r="AR19" s="76">
        <v>1514094.41740579</v>
      </c>
      <c r="AS19" s="76">
        <v>1639703.10178683</v>
      </c>
      <c r="AT19" s="76">
        <v>1656052.21323849</v>
      </c>
      <c r="AU19" s="76">
        <v>1526562.52750374</v>
      </c>
      <c r="AX19" s="73"/>
    </row>
    <row r="20" spans="2:50" s="72" customFormat="1" ht="14.25" customHeight="1">
      <c r="B20" s="78" t="s">
        <v>500</v>
      </c>
      <c r="C20" s="76">
        <v>95495.371107846964</v>
      </c>
      <c r="D20" s="76">
        <v>86704.382787871698</v>
      </c>
      <c r="E20" s="76">
        <v>72613.967307700499</v>
      </c>
      <c r="F20" s="76">
        <v>124353.64392113738</v>
      </c>
      <c r="G20" s="76">
        <v>145822.60158511726</v>
      </c>
      <c r="H20" s="76">
        <v>147860.45449049008</v>
      </c>
      <c r="I20" s="76">
        <v>148497.67091313467</v>
      </c>
      <c r="J20" s="76">
        <v>157466.8633061971</v>
      </c>
      <c r="K20" s="76">
        <v>178408.26098288441</v>
      </c>
      <c r="L20" s="76">
        <v>193340.95364006478</v>
      </c>
      <c r="M20" s="76">
        <v>195108.40700088456</v>
      </c>
      <c r="N20" s="76">
        <v>183419.55242957652</v>
      </c>
      <c r="O20" s="76">
        <v>170989.51060010877</v>
      </c>
      <c r="P20" s="76">
        <v>164792.99628107826</v>
      </c>
      <c r="Q20" s="76">
        <v>162106.4965065775</v>
      </c>
      <c r="R20" s="76">
        <v>161550.87881203357</v>
      </c>
      <c r="S20" s="76">
        <v>160768.53104464005</v>
      </c>
      <c r="T20" s="76">
        <v>168211.65886204803</v>
      </c>
      <c r="U20" s="76">
        <v>133929.80472903023</v>
      </c>
      <c r="V20" s="76">
        <v>74088.338345180353</v>
      </c>
      <c r="W20" s="76">
        <v>43354.734590902313</v>
      </c>
      <c r="X20" s="76">
        <v>39569.263034171476</v>
      </c>
      <c r="Y20" s="76">
        <v>39151.85822796345</v>
      </c>
      <c r="Z20" s="76">
        <v>35913.65809490523</v>
      </c>
      <c r="AA20" s="76">
        <v>37380.86258443055</v>
      </c>
      <c r="AB20" s="76">
        <v>38392.741324640876</v>
      </c>
      <c r="AC20" s="76">
        <v>39312.728235606926</v>
      </c>
      <c r="AD20" s="76">
        <v>40295.780293671887</v>
      </c>
      <c r="AE20" s="76">
        <v>41361.074458296542</v>
      </c>
      <c r="AF20" s="76">
        <v>42984.54096470683</v>
      </c>
      <c r="AG20" s="76">
        <v>45006.775380961619</v>
      </c>
      <c r="AH20" s="76">
        <v>46408.414083572039</v>
      </c>
      <c r="AI20" s="76">
        <v>47732.18622783399</v>
      </c>
      <c r="AJ20" s="76">
        <v>48133.621188339683</v>
      </c>
      <c r="AK20" s="76">
        <v>48175.427946074604</v>
      </c>
      <c r="AL20" s="76">
        <v>48691.653575513374</v>
      </c>
      <c r="AM20" s="76">
        <v>49074.259669777202</v>
      </c>
      <c r="AN20" s="76">
        <v>49248.348953369496</v>
      </c>
      <c r="AO20" s="76">
        <v>49711.274621550561</v>
      </c>
      <c r="AP20" s="76">
        <v>48445.661666951302</v>
      </c>
      <c r="AQ20" s="77">
        <v>49299.217636677196</v>
      </c>
      <c r="AR20" s="76">
        <v>49194.076562739698</v>
      </c>
      <c r="AS20" s="76">
        <v>47595.120155227298</v>
      </c>
      <c r="AT20" s="76">
        <v>48543.584560987802</v>
      </c>
      <c r="AU20" s="76">
        <v>49336.095727097403</v>
      </c>
      <c r="AX20" s="73"/>
    </row>
    <row r="21" spans="2:50" s="72" customFormat="1" ht="14.25" customHeight="1">
      <c r="B21" s="78" t="s">
        <v>501</v>
      </c>
      <c r="C21" s="76">
        <v>798831.98193819518</v>
      </c>
      <c r="D21" s="76">
        <v>586984.52318900765</v>
      </c>
      <c r="E21" s="76">
        <v>674521.02625554183</v>
      </c>
      <c r="F21" s="76">
        <v>667740.49929519463</v>
      </c>
      <c r="G21" s="76">
        <v>622569.26218266063</v>
      </c>
      <c r="H21" s="76">
        <v>637857.20741475944</v>
      </c>
      <c r="I21" s="76">
        <v>637822.46405876824</v>
      </c>
      <c r="J21" s="76">
        <v>641504.86797977309</v>
      </c>
      <c r="K21" s="76">
        <v>694096.98312832299</v>
      </c>
      <c r="L21" s="76">
        <v>668831.37934475113</v>
      </c>
      <c r="M21" s="76">
        <v>674409.58611993911</v>
      </c>
      <c r="N21" s="76">
        <v>685306.32134349353</v>
      </c>
      <c r="O21" s="76">
        <v>698228.39490062802</v>
      </c>
      <c r="P21" s="76">
        <v>717435.34745408432</v>
      </c>
      <c r="Q21" s="76">
        <v>750967.50645755627</v>
      </c>
      <c r="R21" s="76">
        <v>760845.60719384765</v>
      </c>
      <c r="S21" s="76">
        <v>781385.53553769877</v>
      </c>
      <c r="T21" s="76">
        <v>818345.25810497813</v>
      </c>
      <c r="U21" s="76">
        <v>835030.67879454303</v>
      </c>
      <c r="V21" s="76">
        <v>896488.36214785196</v>
      </c>
      <c r="W21" s="76">
        <v>936633.36852356698</v>
      </c>
      <c r="X21" s="76">
        <v>965025.35803111503</v>
      </c>
      <c r="Y21" s="76">
        <v>989396.91643688246</v>
      </c>
      <c r="Z21" s="76">
        <v>1013326.010965276</v>
      </c>
      <c r="AA21" s="76">
        <v>1040172.1741385359</v>
      </c>
      <c r="AB21" s="76">
        <v>1057442.4921708754</v>
      </c>
      <c r="AC21" s="76">
        <v>1109996.2100111346</v>
      </c>
      <c r="AD21" s="76">
        <v>1149164.2513362605</v>
      </c>
      <c r="AE21" s="76">
        <v>1188589.980563367</v>
      </c>
      <c r="AF21" s="76">
        <v>1235434.06148185</v>
      </c>
      <c r="AG21" s="76">
        <v>1278535.0532541671</v>
      </c>
      <c r="AH21" s="76">
        <v>1315318.9725774177</v>
      </c>
      <c r="AI21" s="76">
        <v>1369729.5892739091</v>
      </c>
      <c r="AJ21" s="76">
        <v>1428442.0534768146</v>
      </c>
      <c r="AK21" s="76">
        <v>1493000.6557384762</v>
      </c>
      <c r="AL21" s="76">
        <v>1549572.758025323</v>
      </c>
      <c r="AM21" s="76">
        <v>1628589.9264072026</v>
      </c>
      <c r="AN21" s="76">
        <v>1724293.9417015533</v>
      </c>
      <c r="AO21" s="76">
        <v>1848930.5488502299</v>
      </c>
      <c r="AP21" s="76">
        <v>1985702.31713845</v>
      </c>
      <c r="AQ21" s="77">
        <v>2095395.9284594499</v>
      </c>
      <c r="AR21" s="76">
        <v>2152317.28896078</v>
      </c>
      <c r="AS21" s="76">
        <v>2241473.8292096001</v>
      </c>
      <c r="AT21" s="76">
        <v>2329405.49309356</v>
      </c>
      <c r="AU21" s="76">
        <v>2496375.3587761601</v>
      </c>
      <c r="AX21" s="73"/>
    </row>
    <row r="22" spans="2:50" s="72" customFormat="1" ht="14.25" customHeight="1">
      <c r="B22" s="78" t="s">
        <v>502</v>
      </c>
      <c r="C22" s="76">
        <v>182268.46813168307</v>
      </c>
      <c r="D22" s="76">
        <v>171009.23600507565</v>
      </c>
      <c r="E22" s="76">
        <v>127945.5187986846</v>
      </c>
      <c r="F22" s="76">
        <v>79749.713718790299</v>
      </c>
      <c r="G22" s="76">
        <v>88872.469060583055</v>
      </c>
      <c r="H22" s="76">
        <v>108114.47237657383</v>
      </c>
      <c r="I22" s="76">
        <v>114546.02782495561</v>
      </c>
      <c r="J22" s="76">
        <v>133598.81054806281</v>
      </c>
      <c r="K22" s="76">
        <v>143210.1803540432</v>
      </c>
      <c r="L22" s="76">
        <v>130209.01682997358</v>
      </c>
      <c r="M22" s="76">
        <v>158224.87735569899</v>
      </c>
      <c r="N22" s="76">
        <v>156226.48525706548</v>
      </c>
      <c r="O22" s="76">
        <v>145620.79167589149</v>
      </c>
      <c r="P22" s="76">
        <v>153969.97249298909</v>
      </c>
      <c r="Q22" s="76">
        <v>157329.66354875138</v>
      </c>
      <c r="R22" s="76">
        <v>160288.7966137834</v>
      </c>
      <c r="S22" s="76">
        <v>165107.23684943281</v>
      </c>
      <c r="T22" s="76">
        <v>170053.9832583128</v>
      </c>
      <c r="U22" s="76">
        <v>175397.30365838559</v>
      </c>
      <c r="V22" s="76">
        <v>184930.13621478793</v>
      </c>
      <c r="W22" s="76">
        <v>196070.93405945963</v>
      </c>
      <c r="X22" s="76">
        <v>204015.04699060114</v>
      </c>
      <c r="Y22" s="76">
        <v>210104.27601098074</v>
      </c>
      <c r="Z22" s="76">
        <v>217922.82095832797</v>
      </c>
      <c r="AA22" s="76">
        <v>224993.59547553633</v>
      </c>
      <c r="AB22" s="76">
        <v>234365.06807735842</v>
      </c>
      <c r="AC22" s="76">
        <v>243705.54767042235</v>
      </c>
      <c r="AD22" s="76">
        <v>257650.34326751102</v>
      </c>
      <c r="AE22" s="76">
        <v>271392.71248914854</v>
      </c>
      <c r="AF22" s="76">
        <v>287402.3955357325</v>
      </c>
      <c r="AG22" s="76">
        <v>306656.22499942849</v>
      </c>
      <c r="AH22" s="76">
        <v>311106.83425344632</v>
      </c>
      <c r="AI22" s="76">
        <v>320725.44682768936</v>
      </c>
      <c r="AJ22" s="76">
        <v>330861.00397845585</v>
      </c>
      <c r="AK22" s="76">
        <v>336699.00781945715</v>
      </c>
      <c r="AL22" s="76">
        <v>344285.57869977283</v>
      </c>
      <c r="AM22" s="76">
        <v>355990.33046652598</v>
      </c>
      <c r="AN22" s="76">
        <v>367500.57655975973</v>
      </c>
      <c r="AO22" s="76">
        <v>374895.42327103153</v>
      </c>
      <c r="AP22" s="76">
        <v>381597.00725953298</v>
      </c>
      <c r="AQ22" s="77">
        <v>388261.00832076999</v>
      </c>
      <c r="AR22" s="76">
        <v>394321.46574112301</v>
      </c>
      <c r="AS22" s="76">
        <v>412278.92857838399</v>
      </c>
      <c r="AT22" s="76">
        <v>398371.57535167102</v>
      </c>
      <c r="AU22" s="76">
        <v>405917.741219502</v>
      </c>
      <c r="AX22" s="73"/>
    </row>
    <row r="23" spans="2:50" s="72" customFormat="1" ht="14.25" customHeight="1">
      <c r="B23" s="78"/>
      <c r="C23" s="76"/>
      <c r="D23" s="76"/>
      <c r="E23" s="76"/>
      <c r="F23" s="76"/>
      <c r="G23" s="76"/>
      <c r="H23" s="76"/>
      <c r="I23" s="76"/>
      <c r="J23" s="76"/>
      <c r="K23" s="76"/>
      <c r="L23" s="76" t="s">
        <v>503</v>
      </c>
      <c r="M23" s="76" t="s">
        <v>503</v>
      </c>
      <c r="N23" s="76" t="s">
        <v>503</v>
      </c>
      <c r="O23" s="76" t="s">
        <v>503</v>
      </c>
      <c r="P23" s="76"/>
      <c r="Q23" s="76"/>
      <c r="R23" s="76"/>
      <c r="S23" s="76" t="s">
        <v>503</v>
      </c>
      <c r="T23" s="76"/>
      <c r="U23" s="76" t="s">
        <v>503</v>
      </c>
      <c r="V23" s="76" t="s">
        <v>503</v>
      </c>
      <c r="W23" s="76" t="s">
        <v>503</v>
      </c>
      <c r="X23" s="76" t="s">
        <v>503</v>
      </c>
      <c r="Y23" s="76" t="s">
        <v>503</v>
      </c>
      <c r="Z23" s="76" t="s">
        <v>503</v>
      </c>
      <c r="AA23" s="76" t="s">
        <v>503</v>
      </c>
      <c r="AB23" s="76" t="s">
        <v>503</v>
      </c>
      <c r="AC23" s="76" t="s">
        <v>503</v>
      </c>
      <c r="AD23" s="76" t="s">
        <v>503</v>
      </c>
      <c r="AE23" s="76" t="s">
        <v>503</v>
      </c>
      <c r="AF23" s="76" t="s">
        <v>503</v>
      </c>
      <c r="AG23" s="76" t="s">
        <v>503</v>
      </c>
      <c r="AH23" s="76" t="s">
        <v>503</v>
      </c>
      <c r="AI23" s="76" t="s">
        <v>503</v>
      </c>
      <c r="AJ23" s="76"/>
      <c r="AK23" s="76"/>
      <c r="AL23" s="76"/>
      <c r="AM23" s="76"/>
      <c r="AN23" s="76"/>
      <c r="AO23" s="76"/>
      <c r="AP23" s="76"/>
      <c r="AQ23" s="77"/>
      <c r="AR23" s="76"/>
      <c r="AS23" s="76"/>
      <c r="AT23" s="76"/>
      <c r="AU23" s="76"/>
      <c r="AX23" s="73"/>
    </row>
    <row r="24" spans="2:50" s="72" customFormat="1" ht="14.25" customHeight="1">
      <c r="B24" s="78" t="s">
        <v>504</v>
      </c>
      <c r="C24" s="76">
        <v>1977834.4102620168</v>
      </c>
      <c r="D24" s="76">
        <v>2052507.2826638808</v>
      </c>
      <c r="E24" s="76">
        <v>1970479.5015924852</v>
      </c>
      <c r="F24" s="76">
        <v>1905817.7476109741</v>
      </c>
      <c r="G24" s="76">
        <v>1665604.3766992502</v>
      </c>
      <c r="H24" s="76">
        <v>1479144.9997511995</v>
      </c>
      <c r="I24" s="76">
        <v>1088031.6746717319</v>
      </c>
      <c r="J24" s="76">
        <v>1129516.0222518528</v>
      </c>
      <c r="K24" s="76">
        <v>1283767.0164018227</v>
      </c>
      <c r="L24" s="76">
        <v>1469702.1424988066</v>
      </c>
      <c r="M24" s="76">
        <v>1581912.6535988944</v>
      </c>
      <c r="N24" s="76">
        <v>1617376.0187944123</v>
      </c>
      <c r="O24" s="76">
        <v>1638921.2139383641</v>
      </c>
      <c r="P24" s="76">
        <v>1734838.323575113</v>
      </c>
      <c r="Q24" s="76">
        <v>1794460.1295164381</v>
      </c>
      <c r="R24" s="76">
        <v>1925294.335902062</v>
      </c>
      <c r="S24" s="76">
        <v>1887234.466464336</v>
      </c>
      <c r="T24" s="76">
        <v>2001665.3933629482</v>
      </c>
      <c r="U24" s="76">
        <v>2113032.2014579424</v>
      </c>
      <c r="V24" s="76">
        <v>2016651.4139233585</v>
      </c>
      <c r="W24" s="76">
        <v>2146010.9106937596</v>
      </c>
      <c r="X24" s="76">
        <v>2113075.992081943</v>
      </c>
      <c r="Y24" s="76">
        <v>2165470.3680646429</v>
      </c>
      <c r="Z24" s="76">
        <v>2272707.9850004045</v>
      </c>
      <c r="AA24" s="76">
        <v>2486853.7329678219</v>
      </c>
      <c r="AB24" s="76">
        <v>2812353.8490151004</v>
      </c>
      <c r="AC24" s="76">
        <v>2963297.3833839702</v>
      </c>
      <c r="AD24" s="76">
        <v>3171260.2864180231</v>
      </c>
      <c r="AE24" s="76">
        <v>3899056.0449629775</v>
      </c>
      <c r="AF24" s="76">
        <v>3820195.3078872375</v>
      </c>
      <c r="AG24" s="76">
        <v>3974572.2581154658</v>
      </c>
      <c r="AH24" s="76">
        <v>4182006.1607024944</v>
      </c>
      <c r="AI24" s="76">
        <v>4386907.5178132327</v>
      </c>
      <c r="AJ24" s="76">
        <v>4780410.8082333393</v>
      </c>
      <c r="AK24" s="76">
        <v>5060137.4446788915</v>
      </c>
      <c r="AL24" s="76">
        <v>4990122.1517818924</v>
      </c>
      <c r="AM24" s="76">
        <v>4965420.8003252614</v>
      </c>
      <c r="AN24" s="76">
        <v>4935359.9291143902</v>
      </c>
      <c r="AO24" s="76">
        <v>4768652.7262985762</v>
      </c>
      <c r="AP24" s="76">
        <v>4467665.8717047833</v>
      </c>
      <c r="AQ24" s="77">
        <v>3678571.3326291572</v>
      </c>
      <c r="AR24" s="76">
        <v>4341463.14565155</v>
      </c>
      <c r="AS24" s="76">
        <v>4183060.1081930995</v>
      </c>
      <c r="AT24" s="76">
        <v>4054400.9835053799</v>
      </c>
      <c r="AU24" s="76">
        <v>3917646.0502130799</v>
      </c>
      <c r="AX24" s="73"/>
    </row>
    <row r="25" spans="2:50" s="72" customFormat="1" ht="14.25" customHeight="1">
      <c r="B25" s="78" t="s">
        <v>505</v>
      </c>
      <c r="C25" s="76">
        <v>742810.43302168255</v>
      </c>
      <c r="D25" s="76">
        <v>777811.39755473146</v>
      </c>
      <c r="E25" s="76">
        <v>810050.49714849819</v>
      </c>
      <c r="F25" s="76">
        <v>805557.10848135373</v>
      </c>
      <c r="G25" s="76">
        <v>784737.7810757627</v>
      </c>
      <c r="H25" s="76">
        <v>781224.1041701925</v>
      </c>
      <c r="I25" s="76">
        <v>580050.10603544582</v>
      </c>
      <c r="J25" s="76">
        <v>577429.80146879214</v>
      </c>
      <c r="K25" s="76">
        <v>622230.14489657024</v>
      </c>
      <c r="L25" s="76">
        <v>643798.80505070766</v>
      </c>
      <c r="M25" s="76">
        <v>663841.84771503881</v>
      </c>
      <c r="N25" s="76">
        <v>668726.85713584418</v>
      </c>
      <c r="O25" s="76">
        <v>674965.21102752001</v>
      </c>
      <c r="P25" s="76">
        <v>691038.07344667264</v>
      </c>
      <c r="Q25" s="76">
        <v>750300.67898444913</v>
      </c>
      <c r="R25" s="76">
        <v>775202.2836447258</v>
      </c>
      <c r="S25" s="76">
        <v>792603.92340979888</v>
      </c>
      <c r="T25" s="76">
        <v>904593.7381791448</v>
      </c>
      <c r="U25" s="76">
        <v>1021115.2598868629</v>
      </c>
      <c r="V25" s="76">
        <v>977521.8682782111</v>
      </c>
      <c r="W25" s="76">
        <v>1091373.0672435483</v>
      </c>
      <c r="X25" s="76">
        <v>1090835.093243177</v>
      </c>
      <c r="Y25" s="76">
        <v>1142298.1471993108</v>
      </c>
      <c r="Z25" s="76">
        <v>1243572.6154656913</v>
      </c>
      <c r="AA25" s="76">
        <v>1544468.5635408782</v>
      </c>
      <c r="AB25" s="76">
        <v>1769799.1418971571</v>
      </c>
      <c r="AC25" s="76">
        <v>1851254.3064116405</v>
      </c>
      <c r="AD25" s="76">
        <v>1948275.8406429614</v>
      </c>
      <c r="AE25" s="76">
        <v>1988034.6271898099</v>
      </c>
      <c r="AF25" s="76">
        <v>1720034.4202529993</v>
      </c>
      <c r="AG25" s="76">
        <v>1959957.430501967</v>
      </c>
      <c r="AH25" s="76">
        <v>2099637.7422607671</v>
      </c>
      <c r="AI25" s="76">
        <v>2408062.1906322851</v>
      </c>
      <c r="AJ25" s="76">
        <v>2744445.4077605871</v>
      </c>
      <c r="AK25" s="76">
        <v>2901822.6249491214</v>
      </c>
      <c r="AL25" s="76">
        <v>2862080.0816633198</v>
      </c>
      <c r="AM25" s="76">
        <v>2736991.4117462584</v>
      </c>
      <c r="AN25" s="76">
        <v>2671611.7407993237</v>
      </c>
      <c r="AO25" s="76">
        <v>2462608.9144037408</v>
      </c>
      <c r="AP25" s="76">
        <v>2208618.6725509702</v>
      </c>
      <c r="AQ25" s="77">
        <v>2064013.42585917</v>
      </c>
      <c r="AR25" s="76">
        <v>2118491.80333912</v>
      </c>
      <c r="AS25" s="76">
        <v>1940592.2254318499</v>
      </c>
      <c r="AT25" s="76">
        <v>1809661.0326970001</v>
      </c>
      <c r="AU25" s="76">
        <v>1567013.7564952299</v>
      </c>
      <c r="AX25" s="73"/>
    </row>
    <row r="26" spans="2:50" s="72" customFormat="1" ht="14.25" customHeight="1">
      <c r="B26" s="78" t="s">
        <v>506</v>
      </c>
      <c r="C26" s="76">
        <v>1235023.9772403343</v>
      </c>
      <c r="D26" s="76">
        <v>1274695.8851091494</v>
      </c>
      <c r="E26" s="76">
        <v>1160429.004443987</v>
      </c>
      <c r="F26" s="76">
        <v>1100260.6391296205</v>
      </c>
      <c r="G26" s="76">
        <v>880866.59562348737</v>
      </c>
      <c r="H26" s="76">
        <v>697920.895581007</v>
      </c>
      <c r="I26" s="76">
        <v>507981.56863628607</v>
      </c>
      <c r="J26" s="76">
        <v>552086.22078306065</v>
      </c>
      <c r="K26" s="76">
        <v>661536.87150525232</v>
      </c>
      <c r="L26" s="76">
        <v>825903.33744809893</v>
      </c>
      <c r="M26" s="76">
        <v>918070.80588385556</v>
      </c>
      <c r="N26" s="76">
        <v>948649.16165856807</v>
      </c>
      <c r="O26" s="76">
        <v>963956.00291084405</v>
      </c>
      <c r="P26" s="76">
        <v>1043800.2501284403</v>
      </c>
      <c r="Q26" s="76">
        <v>1044159.4505319891</v>
      </c>
      <c r="R26" s="76">
        <v>1150092.0522573362</v>
      </c>
      <c r="S26" s="76">
        <v>1094630.5430545371</v>
      </c>
      <c r="T26" s="76">
        <v>1097071.6551838033</v>
      </c>
      <c r="U26" s="76">
        <v>1091916.9415710794</v>
      </c>
      <c r="V26" s="76">
        <v>1039129.5456451473</v>
      </c>
      <c r="W26" s="76">
        <v>1054637.8434502112</v>
      </c>
      <c r="X26" s="76">
        <v>1022240.8988387659</v>
      </c>
      <c r="Y26" s="76">
        <v>1023172.2208653321</v>
      </c>
      <c r="Z26" s="76">
        <v>1029135.369534713</v>
      </c>
      <c r="AA26" s="76">
        <v>942385.16942694376</v>
      </c>
      <c r="AB26" s="76">
        <v>1042554.7071179434</v>
      </c>
      <c r="AC26" s="76">
        <v>1112043.0769723298</v>
      </c>
      <c r="AD26" s="76">
        <v>1222984.4457750616</v>
      </c>
      <c r="AE26" s="76">
        <v>1911021.4177731676</v>
      </c>
      <c r="AF26" s="76">
        <v>2100160.8876342382</v>
      </c>
      <c r="AG26" s="76">
        <v>2014614.827613499</v>
      </c>
      <c r="AH26" s="76">
        <v>2082368.4184417273</v>
      </c>
      <c r="AI26" s="76">
        <v>1978845.3271809479</v>
      </c>
      <c r="AJ26" s="76">
        <v>2035965.4004727523</v>
      </c>
      <c r="AK26" s="76">
        <v>2158314.8197297696</v>
      </c>
      <c r="AL26" s="76">
        <v>2128042.070118573</v>
      </c>
      <c r="AM26" s="76">
        <v>2228429.3885790035</v>
      </c>
      <c r="AN26" s="76">
        <v>2263748.1883150665</v>
      </c>
      <c r="AO26" s="76">
        <v>2306043.811894835</v>
      </c>
      <c r="AP26" s="76">
        <v>2259047.1991538201</v>
      </c>
      <c r="AQ26" s="77">
        <v>1614557.90676999</v>
      </c>
      <c r="AR26" s="76">
        <v>2222971.34231243</v>
      </c>
      <c r="AS26" s="76">
        <v>2242467.8827612498</v>
      </c>
      <c r="AT26" s="76">
        <v>2244739.9508083798</v>
      </c>
      <c r="AU26" s="76">
        <v>2350632.29371785</v>
      </c>
      <c r="AX26" s="73"/>
    </row>
    <row r="27" spans="2:50" s="72" customFormat="1" ht="14.25" customHeight="1">
      <c r="B27" s="78"/>
      <c r="C27" s="76"/>
      <c r="D27" s="76"/>
      <c r="E27" s="76"/>
      <c r="F27" s="76"/>
      <c r="G27" s="76"/>
      <c r="H27" s="76"/>
      <c r="I27" s="76"/>
      <c r="J27" s="76"/>
      <c r="K27" s="76"/>
      <c r="L27" s="76" t="s">
        <v>503</v>
      </c>
      <c r="M27" s="76" t="s">
        <v>503</v>
      </c>
      <c r="N27" s="76" t="s">
        <v>503</v>
      </c>
      <c r="O27" s="76" t="s">
        <v>503</v>
      </c>
      <c r="P27" s="76"/>
      <c r="Q27" s="76"/>
      <c r="R27" s="76"/>
      <c r="S27" s="76" t="s">
        <v>503</v>
      </c>
      <c r="T27" s="76"/>
      <c r="U27" s="76" t="s">
        <v>503</v>
      </c>
      <c r="V27" s="76" t="s">
        <v>503</v>
      </c>
      <c r="W27" s="76" t="s">
        <v>503</v>
      </c>
      <c r="X27" s="76" t="s">
        <v>503</v>
      </c>
      <c r="Y27" s="76" t="s">
        <v>503</v>
      </c>
      <c r="Z27" s="76" t="s">
        <v>503</v>
      </c>
      <c r="AA27" s="76" t="s">
        <v>503</v>
      </c>
      <c r="AB27" s="76" t="s">
        <v>503</v>
      </c>
      <c r="AC27" s="76" t="s">
        <v>503</v>
      </c>
      <c r="AD27" s="76" t="s">
        <v>503</v>
      </c>
      <c r="AE27" s="76" t="s">
        <v>503</v>
      </c>
      <c r="AF27" s="76" t="s">
        <v>503</v>
      </c>
      <c r="AG27" s="76" t="s">
        <v>503</v>
      </c>
      <c r="AH27" s="76"/>
      <c r="AI27" s="76"/>
      <c r="AJ27" s="76"/>
      <c r="AK27" s="76"/>
      <c r="AL27" s="76"/>
      <c r="AM27" s="76"/>
      <c r="AN27" s="76"/>
      <c r="AO27" s="76"/>
      <c r="AP27" s="76"/>
      <c r="AQ27" s="77"/>
      <c r="AR27" s="76"/>
      <c r="AS27" s="76"/>
      <c r="AT27" s="76"/>
      <c r="AU27" s="76"/>
      <c r="AX27" s="73"/>
    </row>
    <row r="28" spans="2:50" s="72" customFormat="1" ht="14.25" customHeight="1">
      <c r="B28" s="78" t="s">
        <v>507</v>
      </c>
      <c r="C28" s="76">
        <v>2966950.5935622482</v>
      </c>
      <c r="D28" s="76">
        <v>2753117.3859817749</v>
      </c>
      <c r="E28" s="76">
        <v>2360859.9532165402</v>
      </c>
      <c r="F28" s="76">
        <v>2360473.4990235139</v>
      </c>
      <c r="G28" s="76">
        <v>2393646.9667685567</v>
      </c>
      <c r="H28" s="76">
        <v>2243902.2419646941</v>
      </c>
      <c r="I28" s="76">
        <v>2273755.5319402488</v>
      </c>
      <c r="J28" s="76">
        <v>2330666.2959674639</v>
      </c>
      <c r="K28" s="76">
        <v>2314851.2085162816</v>
      </c>
      <c r="L28" s="76">
        <v>2430430.4915443761</v>
      </c>
      <c r="M28" s="76">
        <v>2619623.2051745551</v>
      </c>
      <c r="N28" s="76">
        <v>2745887.6792260064</v>
      </c>
      <c r="O28" s="76">
        <v>2748031.2087602634</v>
      </c>
      <c r="P28" s="76">
        <v>2860153.2867587376</v>
      </c>
      <c r="Q28" s="76">
        <v>3014946.5030734008</v>
      </c>
      <c r="R28" s="76">
        <v>3219775.0234030751</v>
      </c>
      <c r="S28" s="76">
        <v>3376399.33611219</v>
      </c>
      <c r="T28" s="76">
        <v>3444617.2021792606</v>
      </c>
      <c r="U28" s="76">
        <v>3530213.1396377664</v>
      </c>
      <c r="V28" s="76">
        <v>3633488.8679774394</v>
      </c>
      <c r="W28" s="76">
        <v>3698531.7295597335</v>
      </c>
      <c r="X28" s="76">
        <v>3797922.1998741748</v>
      </c>
      <c r="Y28" s="76">
        <v>3807440.7856233385</v>
      </c>
      <c r="Z28" s="76">
        <v>3952364.2977960221</v>
      </c>
      <c r="AA28" s="76">
        <v>4172929.7014645217</v>
      </c>
      <c r="AB28" s="76">
        <v>4298295.0049268352</v>
      </c>
      <c r="AC28" s="76">
        <v>4646134.4910696456</v>
      </c>
      <c r="AD28" s="76">
        <v>4929111.1460600393</v>
      </c>
      <c r="AE28" s="76">
        <v>5109523.6444683634</v>
      </c>
      <c r="AF28" s="76">
        <v>5355323.9578679735</v>
      </c>
      <c r="AG28" s="76">
        <v>5493990.5513395602</v>
      </c>
      <c r="AH28" s="76">
        <v>5695895.6133335866</v>
      </c>
      <c r="AI28" s="76">
        <v>5966185.3393281642</v>
      </c>
      <c r="AJ28" s="76">
        <v>6329242.6851092558</v>
      </c>
      <c r="AK28" s="76">
        <v>6584447.2045276314</v>
      </c>
      <c r="AL28" s="76">
        <v>6885790.7427760074</v>
      </c>
      <c r="AM28" s="76">
        <v>7311665.2972706715</v>
      </c>
      <c r="AN28" s="76">
        <v>7551997.24839151</v>
      </c>
      <c r="AO28" s="76">
        <v>7968579.1854622439</v>
      </c>
      <c r="AP28" s="76">
        <v>8223077.5759975407</v>
      </c>
      <c r="AQ28" s="77">
        <v>7566003.0782165863</v>
      </c>
      <c r="AR28" s="76">
        <v>7861787.3105342072</v>
      </c>
      <c r="AS28" s="76">
        <v>8042688.3946332671</v>
      </c>
      <c r="AT28" s="76">
        <v>8188792.8489232948</v>
      </c>
      <c r="AU28" s="76">
        <v>8203244.3886959422</v>
      </c>
      <c r="AX28" s="73"/>
    </row>
    <row r="29" spans="2:50" s="72" customFormat="1" ht="14.25" customHeight="1">
      <c r="B29" s="78" t="s">
        <v>508</v>
      </c>
      <c r="C29" s="76">
        <v>1028072.976730248</v>
      </c>
      <c r="D29" s="76">
        <v>1000398.0388301708</v>
      </c>
      <c r="E29" s="76">
        <v>946376.45927588642</v>
      </c>
      <c r="F29" s="76">
        <v>941545.54235246824</v>
      </c>
      <c r="G29" s="76">
        <v>932741.2996423085</v>
      </c>
      <c r="H29" s="76">
        <v>961827.35885494633</v>
      </c>
      <c r="I29" s="76">
        <v>1006773.3324769605</v>
      </c>
      <c r="J29" s="76">
        <v>1014191.8080988221</v>
      </c>
      <c r="K29" s="76">
        <v>1064739.2289646403</v>
      </c>
      <c r="L29" s="76">
        <v>1109452.8573992352</v>
      </c>
      <c r="M29" s="76">
        <v>1189163.4800126792</v>
      </c>
      <c r="N29" s="76">
        <v>1278903.3036544134</v>
      </c>
      <c r="O29" s="76">
        <v>1249125.9853545516</v>
      </c>
      <c r="P29" s="76">
        <v>1290318.4120865501</v>
      </c>
      <c r="Q29" s="76">
        <v>1380648.1677234899</v>
      </c>
      <c r="R29" s="76">
        <v>1486624.5424862893</v>
      </c>
      <c r="S29" s="76">
        <v>1581497.6824559078</v>
      </c>
      <c r="T29" s="76">
        <v>1621910.8216688668</v>
      </c>
      <c r="U29" s="76">
        <v>1698967.8830159514</v>
      </c>
      <c r="V29" s="76">
        <v>1744684.4993835085</v>
      </c>
      <c r="W29" s="76">
        <v>1838090.7515760402</v>
      </c>
      <c r="X29" s="76">
        <v>1934347.2106014271</v>
      </c>
      <c r="Y29" s="76">
        <v>1918673.4975726507</v>
      </c>
      <c r="Z29" s="76">
        <v>2014239.2587639226</v>
      </c>
      <c r="AA29" s="76">
        <v>2125722.4030827982</v>
      </c>
      <c r="AB29" s="76">
        <v>2179296.4916904215</v>
      </c>
      <c r="AC29" s="76">
        <v>2414839.3097632276</v>
      </c>
      <c r="AD29" s="76">
        <v>2557769.0777402669</v>
      </c>
      <c r="AE29" s="76">
        <v>2637948.1938273106</v>
      </c>
      <c r="AF29" s="76">
        <v>2811997.8463728949</v>
      </c>
      <c r="AG29" s="76">
        <v>2884663.0020294306</v>
      </c>
      <c r="AH29" s="76">
        <v>2996099.8255781829</v>
      </c>
      <c r="AI29" s="76">
        <v>3173402.0885764975</v>
      </c>
      <c r="AJ29" s="76">
        <v>3301536.8843383733</v>
      </c>
      <c r="AK29" s="76">
        <v>3385075.4650355969</v>
      </c>
      <c r="AL29" s="76">
        <v>3557182.9281085832</v>
      </c>
      <c r="AM29" s="76">
        <v>3782006.5011754367</v>
      </c>
      <c r="AN29" s="76">
        <v>3998467.0014838171</v>
      </c>
      <c r="AO29" s="76">
        <v>4154198.2026114706</v>
      </c>
      <c r="AP29" s="76">
        <v>4325939.2073214296</v>
      </c>
      <c r="AQ29" s="77">
        <v>4208673.83353406</v>
      </c>
      <c r="AR29" s="76">
        <v>4286685.2605774794</v>
      </c>
      <c r="AS29" s="76">
        <v>4462522.5416755397</v>
      </c>
      <c r="AT29" s="76">
        <v>4625077.2948328098</v>
      </c>
      <c r="AU29" s="76">
        <v>4578198.5355300205</v>
      </c>
      <c r="AX29" s="73"/>
    </row>
    <row r="30" spans="2:50" s="72" customFormat="1" ht="14.25" customHeight="1">
      <c r="B30" s="78" t="s">
        <v>509</v>
      </c>
      <c r="C30" s="76">
        <v>1938877.6168320002</v>
      </c>
      <c r="D30" s="76">
        <v>1752719.347151604</v>
      </c>
      <c r="E30" s="76">
        <v>1414483.4939406537</v>
      </c>
      <c r="F30" s="76">
        <v>1418927.9566710459</v>
      </c>
      <c r="G30" s="76">
        <v>1460905.6671262481</v>
      </c>
      <c r="H30" s="76">
        <v>1282074.8831097477</v>
      </c>
      <c r="I30" s="76">
        <v>1266982.1994632881</v>
      </c>
      <c r="J30" s="76">
        <v>1316474.4878686417</v>
      </c>
      <c r="K30" s="76">
        <v>1250111.9795516413</v>
      </c>
      <c r="L30" s="76">
        <v>1320977.6341451406</v>
      </c>
      <c r="M30" s="76">
        <v>1430459.7251618758</v>
      </c>
      <c r="N30" s="76">
        <v>1466984.3755715927</v>
      </c>
      <c r="O30" s="76">
        <v>1498905.2234057118</v>
      </c>
      <c r="P30" s="76">
        <v>1569834.8746721875</v>
      </c>
      <c r="Q30" s="76">
        <v>1634298.3353499109</v>
      </c>
      <c r="R30" s="76">
        <v>1733150.4809167858</v>
      </c>
      <c r="S30" s="76">
        <v>1794901.653656282</v>
      </c>
      <c r="T30" s="76">
        <v>1822706.3805103935</v>
      </c>
      <c r="U30" s="76">
        <v>1831245.256621815</v>
      </c>
      <c r="V30" s="76">
        <v>1888804.368593931</v>
      </c>
      <c r="W30" s="76">
        <v>1860440.9779836931</v>
      </c>
      <c r="X30" s="76">
        <v>1863574.9892727477</v>
      </c>
      <c r="Y30" s="76">
        <v>1888767.2880506881</v>
      </c>
      <c r="Z30" s="76">
        <v>1938125.0390320998</v>
      </c>
      <c r="AA30" s="76">
        <v>2047207.2983817228</v>
      </c>
      <c r="AB30" s="76">
        <v>2118998.5132364137</v>
      </c>
      <c r="AC30" s="76">
        <v>2231295.1813064171</v>
      </c>
      <c r="AD30" s="76">
        <v>2371342.0683197719</v>
      </c>
      <c r="AE30" s="76">
        <v>2471575.4506410528</v>
      </c>
      <c r="AF30" s="76">
        <v>2543326.1114950781</v>
      </c>
      <c r="AG30" s="76">
        <v>2609327.5493101287</v>
      </c>
      <c r="AH30" s="76">
        <v>2699795.7877554046</v>
      </c>
      <c r="AI30" s="76">
        <v>2792783.2507516658</v>
      </c>
      <c r="AJ30" s="76">
        <v>3027705.8007708825</v>
      </c>
      <c r="AK30" s="76">
        <v>3199371.739492035</v>
      </c>
      <c r="AL30" s="76">
        <v>3328607.8146674233</v>
      </c>
      <c r="AM30" s="76">
        <v>3529658.7960952348</v>
      </c>
      <c r="AN30" s="76">
        <v>3553530.2469076933</v>
      </c>
      <c r="AO30" s="76">
        <v>3814380.9828507719</v>
      </c>
      <c r="AP30" s="76">
        <v>3897138.3686761092</v>
      </c>
      <c r="AQ30" s="77">
        <v>3357329.244682522</v>
      </c>
      <c r="AR30" s="76">
        <v>3575102.0499567278</v>
      </c>
      <c r="AS30" s="76">
        <v>3580165.8529577283</v>
      </c>
      <c r="AT30" s="76">
        <v>3563715.5540904859</v>
      </c>
      <c r="AU30" s="76">
        <v>3625045.8531659222</v>
      </c>
      <c r="AX30" s="73"/>
    </row>
    <row r="31" spans="2:50" s="72" customFormat="1" ht="14.25" customHeight="1">
      <c r="B31" s="78"/>
      <c r="C31" s="76"/>
      <c r="D31" s="76"/>
      <c r="E31" s="76"/>
      <c r="F31" s="76"/>
      <c r="G31" s="76"/>
      <c r="H31" s="76"/>
      <c r="I31" s="76"/>
      <c r="J31" s="76"/>
      <c r="K31" s="76"/>
      <c r="L31" s="76" t="s">
        <v>503</v>
      </c>
      <c r="M31" s="76" t="s">
        <v>503</v>
      </c>
      <c r="N31" s="76" t="s">
        <v>503</v>
      </c>
      <c r="O31" s="76" t="s">
        <v>503</v>
      </c>
      <c r="P31" s="76"/>
      <c r="Q31" s="76"/>
      <c r="R31" s="76"/>
      <c r="S31" s="76" t="s">
        <v>503</v>
      </c>
      <c r="T31" s="76"/>
      <c r="U31" s="76" t="s">
        <v>503</v>
      </c>
      <c r="V31" s="76" t="s">
        <v>503</v>
      </c>
      <c r="W31" s="76"/>
      <c r="X31" s="76"/>
      <c r="Y31" s="76"/>
      <c r="Z31" s="76"/>
      <c r="AA31" s="76"/>
      <c r="AB31" s="76"/>
      <c r="AC31" s="76"/>
      <c r="AD31" s="76"/>
      <c r="AE31" s="76"/>
      <c r="AF31" s="76"/>
      <c r="AG31" s="76"/>
      <c r="AH31" s="76"/>
      <c r="AI31" s="76"/>
      <c r="AJ31" s="76"/>
      <c r="AK31" s="76"/>
      <c r="AL31" s="76"/>
      <c r="AM31" s="76"/>
      <c r="AN31" s="76"/>
      <c r="AO31" s="76"/>
      <c r="AP31" s="76"/>
      <c r="AQ31" s="77"/>
      <c r="AR31" s="76"/>
      <c r="AS31" s="76"/>
      <c r="AT31" s="76"/>
      <c r="AU31" s="76"/>
      <c r="AX31" s="73"/>
    </row>
    <row r="32" spans="2:50" s="72" customFormat="1" ht="14.25" customHeight="1">
      <c r="B32" s="78" t="s">
        <v>510</v>
      </c>
      <c r="C32" s="76">
        <v>164348.8867377456</v>
      </c>
      <c r="D32" s="76">
        <v>182701.40409674938</v>
      </c>
      <c r="E32" s="76">
        <v>186120.93925291565</v>
      </c>
      <c r="F32" s="76">
        <v>191185.09077485572</v>
      </c>
      <c r="G32" s="76">
        <v>201946.97255791337</v>
      </c>
      <c r="H32" s="76">
        <v>196344.49070208246</v>
      </c>
      <c r="I32" s="76">
        <v>197518.19643878311</v>
      </c>
      <c r="J32" s="76">
        <v>211267.82959797967</v>
      </c>
      <c r="K32" s="76">
        <v>221976.17772255116</v>
      </c>
      <c r="L32" s="76">
        <v>235461.73475315474</v>
      </c>
      <c r="M32" s="76">
        <v>248416.79637410954</v>
      </c>
      <c r="N32" s="76">
        <v>265879.16246919864</v>
      </c>
      <c r="O32" s="76">
        <v>278237.03345287032</v>
      </c>
      <c r="P32" s="76">
        <v>321471.34443043539</v>
      </c>
      <c r="Q32" s="76">
        <v>357657.49884792767</v>
      </c>
      <c r="R32" s="76">
        <v>388665.02747204679</v>
      </c>
      <c r="S32" s="76">
        <v>401704.42952551745</v>
      </c>
      <c r="T32" s="76">
        <v>420615.29459697835</v>
      </c>
      <c r="U32" s="76">
        <v>431204.75341159687</v>
      </c>
      <c r="V32" s="76">
        <v>451591.70054842893</v>
      </c>
      <c r="W32" s="76">
        <v>459719.16135033889</v>
      </c>
      <c r="X32" s="76">
        <v>462795.56898505724</v>
      </c>
      <c r="Y32" s="76">
        <v>473118.73228553496</v>
      </c>
      <c r="Z32" s="76">
        <v>486978.85215862136</v>
      </c>
      <c r="AA32" s="76">
        <v>502019.26009052206</v>
      </c>
      <c r="AB32" s="76">
        <v>515657.44436138042</v>
      </c>
      <c r="AC32" s="76">
        <v>536455.18819754571</v>
      </c>
      <c r="AD32" s="76">
        <v>559588.02357397159</v>
      </c>
      <c r="AE32" s="76">
        <v>579601.38415146363</v>
      </c>
      <c r="AF32" s="76">
        <v>615007.66948182671</v>
      </c>
      <c r="AG32" s="76">
        <v>660130.50904584723</v>
      </c>
      <c r="AH32" s="76">
        <v>708474.43166228826</v>
      </c>
      <c r="AI32" s="76">
        <v>749722.88867104403</v>
      </c>
      <c r="AJ32" s="76">
        <v>788087.27848101105</v>
      </c>
      <c r="AK32" s="76">
        <v>838583.27423157659</v>
      </c>
      <c r="AL32" s="76">
        <v>891236.51051863469</v>
      </c>
      <c r="AM32" s="76">
        <v>938273.8022279971</v>
      </c>
      <c r="AN32" s="76">
        <v>976213.56699793506</v>
      </c>
      <c r="AO32" s="76">
        <v>1009195.8971321383</v>
      </c>
      <c r="AP32" s="76">
        <v>1037757.17085545</v>
      </c>
      <c r="AQ32" s="77">
        <v>1001136.1863139099</v>
      </c>
      <c r="AR32" s="76">
        <v>1079595.2631403799</v>
      </c>
      <c r="AS32" s="76">
        <v>1141604.5288342501</v>
      </c>
      <c r="AT32" s="76">
        <v>1217829.8169680899</v>
      </c>
      <c r="AU32" s="76">
        <v>1257901.9879749899</v>
      </c>
      <c r="AX32" s="73"/>
    </row>
    <row r="33" spans="2:50" s="72" customFormat="1" ht="14.25" customHeight="1">
      <c r="B33" s="78"/>
      <c r="C33" s="76"/>
      <c r="D33" s="76"/>
      <c r="E33" s="76"/>
      <c r="F33" s="76"/>
      <c r="G33" s="76"/>
      <c r="H33" s="76"/>
      <c r="I33" s="76"/>
      <c r="J33" s="76"/>
      <c r="K33" s="76"/>
      <c r="L33" s="76" t="s">
        <v>503</v>
      </c>
      <c r="M33" s="76" t="s">
        <v>503</v>
      </c>
      <c r="N33" s="76" t="s">
        <v>503</v>
      </c>
      <c r="O33" s="76" t="s">
        <v>503</v>
      </c>
      <c r="P33" s="76"/>
      <c r="Q33" s="76"/>
      <c r="R33" s="76"/>
      <c r="S33" s="76" t="s">
        <v>503</v>
      </c>
      <c r="T33" s="76"/>
      <c r="U33" s="76" t="s">
        <v>503</v>
      </c>
      <c r="V33" s="76" t="s">
        <v>503</v>
      </c>
      <c r="W33" s="76" t="s">
        <v>503</v>
      </c>
      <c r="X33" s="76" t="s">
        <v>503</v>
      </c>
      <c r="Y33" s="76" t="s">
        <v>503</v>
      </c>
      <c r="Z33" s="76" t="s">
        <v>503</v>
      </c>
      <c r="AA33" s="76" t="s">
        <v>503</v>
      </c>
      <c r="AB33" s="76" t="s">
        <v>503</v>
      </c>
      <c r="AC33" s="76" t="s">
        <v>503</v>
      </c>
      <c r="AD33" s="76" t="s">
        <v>503</v>
      </c>
      <c r="AE33" s="76" t="s">
        <v>503</v>
      </c>
      <c r="AF33" s="76" t="s">
        <v>503</v>
      </c>
      <c r="AG33" s="76" t="s">
        <v>503</v>
      </c>
      <c r="AH33" s="76" t="s">
        <v>503</v>
      </c>
      <c r="AI33" s="76" t="s">
        <v>503</v>
      </c>
      <c r="AJ33" s="76" t="s">
        <v>503</v>
      </c>
      <c r="AK33" s="76" t="s">
        <v>503</v>
      </c>
      <c r="AL33" s="76" t="s">
        <v>503</v>
      </c>
      <c r="AM33" s="76" t="s">
        <v>503</v>
      </c>
      <c r="AN33" s="76" t="s">
        <v>503</v>
      </c>
      <c r="AO33" s="76" t="s">
        <v>503</v>
      </c>
      <c r="AP33" s="76"/>
      <c r="AQ33" s="77"/>
      <c r="AR33" s="76"/>
      <c r="AS33" s="76"/>
      <c r="AT33" s="76"/>
      <c r="AU33" s="76"/>
      <c r="AX33" s="73"/>
    </row>
    <row r="34" spans="2:50" s="72" customFormat="1" ht="14.25" customHeight="1">
      <c r="B34" s="78" t="s">
        <v>511</v>
      </c>
      <c r="C34" s="76">
        <v>564138.30920169014</v>
      </c>
      <c r="D34" s="76">
        <v>496407.23438714119</v>
      </c>
      <c r="E34" s="76">
        <v>460721.5561754175</v>
      </c>
      <c r="F34" s="76">
        <v>463172.17483988049</v>
      </c>
      <c r="G34" s="76">
        <v>449925.47131676791</v>
      </c>
      <c r="H34" s="76">
        <v>447196.27479945915</v>
      </c>
      <c r="I34" s="76">
        <v>391774.83627594361</v>
      </c>
      <c r="J34" s="76">
        <v>421970.52901594801</v>
      </c>
      <c r="K34" s="76">
        <v>437011.62388125213</v>
      </c>
      <c r="L34" s="76">
        <v>462382.32466272602</v>
      </c>
      <c r="M34" s="76">
        <v>474022.23526451038</v>
      </c>
      <c r="N34" s="76">
        <v>502321.49304270011</v>
      </c>
      <c r="O34" s="76">
        <v>558554.32600811799</v>
      </c>
      <c r="P34" s="76">
        <v>590674.09212131181</v>
      </c>
      <c r="Q34" s="76">
        <v>597658.07445904799</v>
      </c>
      <c r="R34" s="76">
        <v>633802.82675110933</v>
      </c>
      <c r="S34" s="76">
        <v>690953.62953172578</v>
      </c>
      <c r="T34" s="76">
        <v>725467.14381715516</v>
      </c>
      <c r="U34" s="76">
        <v>984719.7026632817</v>
      </c>
      <c r="V34" s="76">
        <v>818986.82526218449</v>
      </c>
      <c r="W34" s="76">
        <v>784857.01058122772</v>
      </c>
      <c r="X34" s="76">
        <v>730023.1069612921</v>
      </c>
      <c r="Y34" s="76">
        <v>848101.37576957955</v>
      </c>
      <c r="Z34" s="76">
        <v>647371.7100782902</v>
      </c>
      <c r="AA34" s="76">
        <v>661475.46668589255</v>
      </c>
      <c r="AB34" s="76">
        <v>703503.38469650596</v>
      </c>
      <c r="AC34" s="76">
        <v>761536.26002747868</v>
      </c>
      <c r="AD34" s="76">
        <v>870798.37815451412</v>
      </c>
      <c r="AE34" s="76">
        <v>950916.47998263454</v>
      </c>
      <c r="AF34" s="76">
        <v>1053809.4194096806</v>
      </c>
      <c r="AG34" s="76">
        <v>1132401.9491720712</v>
      </c>
      <c r="AH34" s="76">
        <v>1222726.4007502301</v>
      </c>
      <c r="AI34" s="76">
        <v>1320822.1781888772</v>
      </c>
      <c r="AJ34" s="76">
        <v>1461405.4181024451</v>
      </c>
      <c r="AK34" s="76">
        <v>1575519.8525581576</v>
      </c>
      <c r="AL34" s="76">
        <v>1660040.5688839112</v>
      </c>
      <c r="AM34" s="76">
        <v>1790124.5960585237</v>
      </c>
      <c r="AN34" s="76">
        <v>1879426.1635340017</v>
      </c>
      <c r="AO34" s="76">
        <v>1945910.7959765114</v>
      </c>
      <c r="AP34" s="76">
        <v>1983155.16232727</v>
      </c>
      <c r="AQ34" s="77">
        <v>1605674.18746406</v>
      </c>
      <c r="AR34" s="76">
        <v>1892937.4929315101</v>
      </c>
      <c r="AS34" s="76">
        <v>1965374.85592281</v>
      </c>
      <c r="AT34" s="76">
        <v>2034344.9276242601</v>
      </c>
      <c r="AU34" s="76">
        <v>2089158.0111463401</v>
      </c>
      <c r="AX34" s="73"/>
    </row>
    <row r="35" spans="2:50" s="72" customFormat="1" ht="14.25" customHeight="1">
      <c r="B35" s="78"/>
      <c r="C35" s="76"/>
      <c r="D35" s="76"/>
      <c r="E35" s="76"/>
      <c r="F35" s="76"/>
      <c r="G35" s="76"/>
      <c r="H35" s="76"/>
      <c r="I35" s="76"/>
      <c r="J35" s="76"/>
      <c r="K35" s="76"/>
      <c r="L35" s="76" t="s">
        <v>503</v>
      </c>
      <c r="M35" s="76" t="s">
        <v>503</v>
      </c>
      <c r="N35" s="76" t="s">
        <v>503</v>
      </c>
      <c r="O35" s="76" t="s">
        <v>503</v>
      </c>
      <c r="P35" s="76"/>
      <c r="Q35" s="76"/>
      <c r="R35" s="76"/>
      <c r="S35" s="76" t="s">
        <v>503</v>
      </c>
      <c r="T35" s="76"/>
      <c r="U35" s="76" t="s">
        <v>503</v>
      </c>
      <c r="V35" s="76" t="s">
        <v>503</v>
      </c>
      <c r="W35" s="76" t="s">
        <v>503</v>
      </c>
      <c r="X35" s="76" t="s">
        <v>503</v>
      </c>
      <c r="Y35" s="76" t="s">
        <v>503</v>
      </c>
      <c r="Z35" s="76" t="s">
        <v>503</v>
      </c>
      <c r="AA35" s="76" t="s">
        <v>503</v>
      </c>
      <c r="AB35" s="76" t="s">
        <v>503</v>
      </c>
      <c r="AC35" s="76" t="s">
        <v>503</v>
      </c>
      <c r="AD35" s="76" t="s">
        <v>503</v>
      </c>
      <c r="AE35" s="76" t="s">
        <v>503</v>
      </c>
      <c r="AF35" s="76" t="s">
        <v>503</v>
      </c>
      <c r="AG35" s="76" t="s">
        <v>503</v>
      </c>
      <c r="AH35" s="76" t="s">
        <v>503</v>
      </c>
      <c r="AI35" s="76" t="s">
        <v>503</v>
      </c>
      <c r="AJ35" s="76" t="s">
        <v>503</v>
      </c>
      <c r="AK35" s="76" t="s">
        <v>503</v>
      </c>
      <c r="AL35" s="76" t="s">
        <v>503</v>
      </c>
      <c r="AM35" s="76" t="s">
        <v>503</v>
      </c>
      <c r="AN35" s="76" t="s">
        <v>503</v>
      </c>
      <c r="AO35" s="76" t="s">
        <v>503</v>
      </c>
      <c r="AP35" s="76"/>
      <c r="AQ35" s="77"/>
      <c r="AR35" s="76"/>
      <c r="AS35" s="76"/>
      <c r="AT35" s="76"/>
      <c r="AU35" s="76"/>
      <c r="AX35" s="73"/>
    </row>
    <row r="36" spans="2:50" s="72" customFormat="1" ht="14.25" customHeight="1">
      <c r="B36" s="78" t="s">
        <v>512</v>
      </c>
      <c r="C36" s="76">
        <v>1424277.398675357</v>
      </c>
      <c r="D36" s="76">
        <v>1491086.6537818308</v>
      </c>
      <c r="E36" s="76">
        <v>1334960.5116248019</v>
      </c>
      <c r="F36" s="76">
        <v>1253893.5283634206</v>
      </c>
      <c r="G36" s="76">
        <v>1180175.4741678277</v>
      </c>
      <c r="H36" s="76">
        <v>1184752.4626759975</v>
      </c>
      <c r="I36" s="76">
        <v>1186798.0743096662</v>
      </c>
      <c r="J36" s="76">
        <v>1213643.9205981167</v>
      </c>
      <c r="K36" s="76">
        <v>1198880.7635664288</v>
      </c>
      <c r="L36" s="76">
        <v>1270237.7391334088</v>
      </c>
      <c r="M36" s="76">
        <v>1370940.2897975734</v>
      </c>
      <c r="N36" s="76">
        <v>1461074.0151851317</v>
      </c>
      <c r="O36" s="76">
        <v>1471692.0452115587</v>
      </c>
      <c r="P36" s="76">
        <v>1514429.0096397898</v>
      </c>
      <c r="Q36" s="76">
        <v>1577514.8309897073</v>
      </c>
      <c r="R36" s="76">
        <v>1622311.1307545099</v>
      </c>
      <c r="S36" s="76">
        <v>1709921.8114008359</v>
      </c>
      <c r="T36" s="76">
        <v>1794307.6944459155</v>
      </c>
      <c r="U36" s="76">
        <v>1822788.2440852283</v>
      </c>
      <c r="V36" s="76">
        <v>1820033.4725297377</v>
      </c>
      <c r="W36" s="76">
        <v>1891201.2372969396</v>
      </c>
      <c r="X36" s="76">
        <v>1902345.8478414156</v>
      </c>
      <c r="Y36" s="76">
        <v>1943265.3241437778</v>
      </c>
      <c r="Z36" s="76">
        <v>1991142.2034618612</v>
      </c>
      <c r="AA36" s="76">
        <v>2069029.1451058884</v>
      </c>
      <c r="AB36" s="76">
        <v>2132634.9797926666</v>
      </c>
      <c r="AC36" s="76">
        <v>2214678.6879401766</v>
      </c>
      <c r="AD36" s="76">
        <v>2338431.5767414263</v>
      </c>
      <c r="AE36" s="76">
        <v>2449894.0102502266</v>
      </c>
      <c r="AF36" s="76">
        <v>2570025.9388638325</v>
      </c>
      <c r="AG36" s="76">
        <v>2671878.3559695976</v>
      </c>
      <c r="AH36" s="76">
        <v>2767963.0889456272</v>
      </c>
      <c r="AI36" s="76">
        <v>2872481.6263415208</v>
      </c>
      <c r="AJ36" s="76">
        <v>2985272.9392822101</v>
      </c>
      <c r="AK36" s="76">
        <v>3100796.0721738455</v>
      </c>
      <c r="AL36" s="76">
        <v>3235822.5516113723</v>
      </c>
      <c r="AM36" s="76">
        <v>3379165.9494747119</v>
      </c>
      <c r="AN36" s="76">
        <v>3551171.23458501</v>
      </c>
      <c r="AO36" s="76">
        <v>3734214.9981880831</v>
      </c>
      <c r="AP36" s="76">
        <v>3866096.56489074</v>
      </c>
      <c r="AQ36" s="77">
        <v>3636455.4556727898</v>
      </c>
      <c r="AR36" s="76">
        <v>3890261.7539087702</v>
      </c>
      <c r="AS36" s="76">
        <v>4033399.34364552</v>
      </c>
      <c r="AT36" s="76">
        <v>4169984.3566979701</v>
      </c>
      <c r="AU36" s="76">
        <v>4227276.2419494698</v>
      </c>
      <c r="AX36" s="73"/>
    </row>
    <row r="37" spans="2:50" s="72" customFormat="1" ht="14.25" customHeight="1">
      <c r="B37" s="78"/>
      <c r="C37" s="76"/>
      <c r="D37" s="76"/>
      <c r="E37" s="76"/>
      <c r="F37" s="76"/>
      <c r="G37" s="76"/>
      <c r="H37" s="76"/>
      <c r="I37" s="76"/>
      <c r="J37" s="76"/>
      <c r="K37" s="76"/>
      <c r="L37" s="76" t="s">
        <v>503</v>
      </c>
      <c r="M37" s="76" t="s">
        <v>503</v>
      </c>
      <c r="N37" s="76" t="s">
        <v>503</v>
      </c>
      <c r="O37" s="76" t="s">
        <v>503</v>
      </c>
      <c r="P37" s="76"/>
      <c r="Q37" s="76"/>
      <c r="R37" s="76"/>
      <c r="S37" s="76" t="s">
        <v>503</v>
      </c>
      <c r="T37" s="76"/>
      <c r="U37" s="76" t="s">
        <v>503</v>
      </c>
      <c r="V37" s="76" t="s">
        <v>503</v>
      </c>
      <c r="W37" s="76" t="s">
        <v>503</v>
      </c>
      <c r="X37" s="76" t="s">
        <v>503</v>
      </c>
      <c r="Y37" s="76" t="s">
        <v>503</v>
      </c>
      <c r="Z37" s="76" t="s">
        <v>503</v>
      </c>
      <c r="AA37" s="76" t="s">
        <v>503</v>
      </c>
      <c r="AB37" s="76" t="s">
        <v>503</v>
      </c>
      <c r="AC37" s="76" t="s">
        <v>503</v>
      </c>
      <c r="AD37" s="76" t="s">
        <v>503</v>
      </c>
      <c r="AE37" s="76" t="s">
        <v>503</v>
      </c>
      <c r="AF37" s="76" t="s">
        <v>503</v>
      </c>
      <c r="AG37" s="76"/>
      <c r="AH37" s="76"/>
      <c r="AI37" s="76"/>
      <c r="AJ37" s="76"/>
      <c r="AK37" s="76"/>
      <c r="AL37" s="76"/>
      <c r="AM37" s="76"/>
      <c r="AN37" s="76"/>
      <c r="AO37" s="76"/>
      <c r="AP37" s="76"/>
      <c r="AQ37" s="77"/>
      <c r="AR37" s="76"/>
      <c r="AS37" s="76"/>
      <c r="AT37" s="76"/>
      <c r="AU37" s="76"/>
      <c r="AX37" s="73"/>
    </row>
    <row r="38" spans="2:50" s="72" customFormat="1" ht="14.25" customHeight="1">
      <c r="B38" s="78" t="s">
        <v>513</v>
      </c>
      <c r="C38" s="76">
        <v>933515.75871804787</v>
      </c>
      <c r="D38" s="76">
        <v>1091664.5541661051</v>
      </c>
      <c r="E38" s="76">
        <v>1041886.8851339329</v>
      </c>
      <c r="F38" s="76">
        <v>1041996.3719710379</v>
      </c>
      <c r="G38" s="76">
        <v>1076900.281012411</v>
      </c>
      <c r="H38" s="76">
        <v>1160339.5702919739</v>
      </c>
      <c r="I38" s="76">
        <v>1206862.7821780108</v>
      </c>
      <c r="J38" s="76">
        <v>1232288.6709285877</v>
      </c>
      <c r="K38" s="76">
        <v>1267511.2365526322</v>
      </c>
      <c r="L38" s="76">
        <v>1365328.5108362967</v>
      </c>
      <c r="M38" s="76">
        <v>1439093.5740762989</v>
      </c>
      <c r="N38" s="76">
        <v>1533336.1734164001</v>
      </c>
      <c r="O38" s="76">
        <v>1604267.1172820134</v>
      </c>
      <c r="P38" s="76">
        <v>1674803.7395213922</v>
      </c>
      <c r="Q38" s="76">
        <v>1774730.0562213326</v>
      </c>
      <c r="R38" s="76">
        <v>1879868.6271246988</v>
      </c>
      <c r="S38" s="76">
        <v>2008714.595054931</v>
      </c>
      <c r="T38" s="76">
        <v>2194451.0614893842</v>
      </c>
      <c r="U38" s="76">
        <v>2349060.6903121052</v>
      </c>
      <c r="V38" s="76">
        <v>2330767.8576263869</v>
      </c>
      <c r="W38" s="76">
        <v>2384974.4200886278</v>
      </c>
      <c r="X38" s="76">
        <v>2457014.1544159823</v>
      </c>
      <c r="Y38" s="76">
        <v>2563308.482111291</v>
      </c>
      <c r="Z38" s="76">
        <v>2662491.3187205391</v>
      </c>
      <c r="AA38" s="76">
        <v>2769902.9893377596</v>
      </c>
      <c r="AB38" s="76">
        <v>2850936.1766166338</v>
      </c>
      <c r="AC38" s="76">
        <v>2962604.1883142116</v>
      </c>
      <c r="AD38" s="76">
        <v>3066341.7219878603</v>
      </c>
      <c r="AE38" s="76">
        <v>3189551.6822383627</v>
      </c>
      <c r="AF38" s="76">
        <v>3367539.4308649581</v>
      </c>
      <c r="AG38" s="76">
        <v>3636570.1270441893</v>
      </c>
      <c r="AH38" s="76">
        <v>3857962.2569574374</v>
      </c>
      <c r="AI38" s="76">
        <v>3962360.6597474334</v>
      </c>
      <c r="AJ38" s="76">
        <v>4227308.7856330099</v>
      </c>
      <c r="AK38" s="76">
        <v>4439431.0742686968</v>
      </c>
      <c r="AL38" s="76">
        <v>4673504.1331773931</v>
      </c>
      <c r="AM38" s="76">
        <v>4938463.0100586051</v>
      </c>
      <c r="AN38" s="76">
        <v>5195741.5204279935</v>
      </c>
      <c r="AO38" s="76">
        <v>5423980.2629704531</v>
      </c>
      <c r="AP38" s="76">
        <v>5512248.1158966403</v>
      </c>
      <c r="AQ38" s="77">
        <v>4440675.3647333104</v>
      </c>
      <c r="AR38" s="76">
        <v>5160630.7133085802</v>
      </c>
      <c r="AS38" s="76">
        <v>5551385.3474464398</v>
      </c>
      <c r="AT38" s="76">
        <v>5778305.4937135801</v>
      </c>
      <c r="AU38" s="76">
        <v>5860910.22246473</v>
      </c>
      <c r="AX38" s="73"/>
    </row>
    <row r="39" spans="2:50" s="72" customFormat="1" ht="14.25" customHeight="1">
      <c r="B39" s="78"/>
      <c r="C39" s="76"/>
      <c r="D39" s="76"/>
      <c r="E39" s="76"/>
      <c r="F39" s="76"/>
      <c r="G39" s="76"/>
      <c r="H39" s="76"/>
      <c r="I39" s="76"/>
      <c r="J39" s="76"/>
      <c r="K39" s="76"/>
      <c r="L39" s="76" t="s">
        <v>503</v>
      </c>
      <c r="M39" s="76" t="s">
        <v>503</v>
      </c>
      <c r="N39" s="76" t="s">
        <v>503</v>
      </c>
      <c r="O39" s="76" t="s">
        <v>503</v>
      </c>
      <c r="P39" s="76"/>
      <c r="Q39" s="76"/>
      <c r="R39" s="76"/>
      <c r="S39" s="76" t="s">
        <v>503</v>
      </c>
      <c r="T39" s="76"/>
      <c r="U39" s="76" t="s">
        <v>503</v>
      </c>
      <c r="V39" s="76" t="s">
        <v>503</v>
      </c>
      <c r="W39" s="76"/>
      <c r="X39" s="76"/>
      <c r="Y39" s="76"/>
      <c r="Z39" s="76"/>
      <c r="AA39" s="76"/>
      <c r="AB39" s="76"/>
      <c r="AC39" s="76"/>
      <c r="AD39" s="76"/>
      <c r="AE39" s="76"/>
      <c r="AF39" s="76"/>
      <c r="AG39" s="76"/>
      <c r="AH39" s="76"/>
      <c r="AI39" s="76"/>
      <c r="AJ39" s="76"/>
      <c r="AK39" s="76"/>
      <c r="AL39" s="76"/>
      <c r="AM39" s="76"/>
      <c r="AN39" s="76"/>
      <c r="AO39" s="76"/>
      <c r="AP39" s="76"/>
      <c r="AQ39" s="77"/>
      <c r="AR39" s="76"/>
      <c r="AS39" s="76"/>
      <c r="AT39" s="76"/>
      <c r="AU39" s="76"/>
      <c r="AX39" s="73"/>
    </row>
    <row r="40" spans="2:50" s="72" customFormat="1" ht="14.25" customHeight="1">
      <c r="B40" s="78" t="s">
        <v>514</v>
      </c>
      <c r="C40" s="76"/>
      <c r="D40" s="76"/>
      <c r="E40" s="76"/>
      <c r="F40" s="76"/>
      <c r="G40" s="76"/>
      <c r="H40" s="76"/>
      <c r="I40" s="76"/>
      <c r="J40" s="76"/>
      <c r="K40" s="76"/>
      <c r="L40" s="76" t="s">
        <v>503</v>
      </c>
      <c r="M40" s="76" t="s">
        <v>503</v>
      </c>
      <c r="N40" s="76" t="s">
        <v>503</v>
      </c>
      <c r="O40" s="76" t="s">
        <v>503</v>
      </c>
      <c r="P40" s="76"/>
      <c r="Q40" s="76"/>
      <c r="R40" s="76"/>
      <c r="S40" s="76" t="s">
        <v>503</v>
      </c>
      <c r="T40" s="76"/>
      <c r="U40" s="76" t="s">
        <v>503</v>
      </c>
      <c r="V40" s="76" t="s">
        <v>503</v>
      </c>
      <c r="W40" s="76"/>
      <c r="X40" s="76"/>
      <c r="Y40" s="76"/>
      <c r="Z40" s="76"/>
      <c r="AA40" s="76"/>
      <c r="AB40" s="76"/>
      <c r="AC40" s="76"/>
      <c r="AD40" s="76"/>
      <c r="AE40" s="76"/>
      <c r="AF40" s="76"/>
      <c r="AG40" s="76" t="s">
        <v>503</v>
      </c>
      <c r="AH40" s="76" t="s">
        <v>503</v>
      </c>
      <c r="AI40" s="76" t="s">
        <v>503</v>
      </c>
      <c r="AJ40" s="76"/>
      <c r="AK40" s="76"/>
      <c r="AL40" s="76"/>
      <c r="AM40" s="76"/>
      <c r="AN40" s="76"/>
      <c r="AO40" s="76"/>
      <c r="AP40" s="76"/>
      <c r="AQ40" s="77"/>
      <c r="AR40" s="76"/>
      <c r="AS40" s="76"/>
      <c r="AT40" s="76"/>
      <c r="AU40" s="76"/>
      <c r="AX40" s="73"/>
    </row>
    <row r="41" spans="2:50" s="72" customFormat="1" ht="14.25" customHeight="1">
      <c r="B41" s="78" t="s">
        <v>515</v>
      </c>
      <c r="C41" s="76">
        <v>1635184.8877453103</v>
      </c>
      <c r="D41" s="76">
        <v>1601022.5115756877</v>
      </c>
      <c r="E41" s="76">
        <v>1543795.3148843937</v>
      </c>
      <c r="F41" s="76">
        <v>1480837.9682954042</v>
      </c>
      <c r="G41" s="76">
        <v>1502441.9011600588</v>
      </c>
      <c r="H41" s="76">
        <v>1533315.9990070309</v>
      </c>
      <c r="I41" s="76">
        <v>1451567.1945164767</v>
      </c>
      <c r="J41" s="76">
        <v>1495290.102486826</v>
      </c>
      <c r="K41" s="76">
        <v>1528805.8491154825</v>
      </c>
      <c r="L41" s="76">
        <v>1527826.9651047452</v>
      </c>
      <c r="M41" s="76">
        <v>1569364.8539476958</v>
      </c>
      <c r="N41" s="76">
        <v>1625590.6604479887</v>
      </c>
      <c r="O41" s="76">
        <v>1729296.6666053669</v>
      </c>
      <c r="P41" s="76">
        <v>1845603.5618526118</v>
      </c>
      <c r="Q41" s="76">
        <v>1957170.2028134798</v>
      </c>
      <c r="R41" s="76">
        <v>2028927.7311472278</v>
      </c>
      <c r="S41" s="76">
        <v>2201888.6696610809</v>
      </c>
      <c r="T41" s="76">
        <v>2479724.4814561321</v>
      </c>
      <c r="U41" s="76">
        <v>2790734.2079827879</v>
      </c>
      <c r="V41" s="76">
        <v>3161496.9902064679</v>
      </c>
      <c r="W41" s="76">
        <v>3140492.7884705141</v>
      </c>
      <c r="X41" s="76">
        <v>3146256.5242683869</v>
      </c>
      <c r="Y41" s="76">
        <v>3047411.8771433644</v>
      </c>
      <c r="Z41" s="76">
        <v>2945879.1442852383</v>
      </c>
      <c r="AA41" s="76">
        <v>2903092.7881238395</v>
      </c>
      <c r="AB41" s="76">
        <v>2913381.7403098075</v>
      </c>
      <c r="AC41" s="76">
        <v>3070484.265804938</v>
      </c>
      <c r="AD41" s="76">
        <v>3262851.9553648909</v>
      </c>
      <c r="AE41" s="76">
        <v>3415380.6658654287</v>
      </c>
      <c r="AF41" s="76">
        <v>3556984.1223597527</v>
      </c>
      <c r="AG41" s="76">
        <v>3756976.287286385</v>
      </c>
      <c r="AH41" s="76">
        <v>3889510.6770216972</v>
      </c>
      <c r="AI41" s="76">
        <v>4276055.4908050243</v>
      </c>
      <c r="AJ41" s="76">
        <v>4567920.8486509994</v>
      </c>
      <c r="AK41" s="76">
        <v>4840656.5795183023</v>
      </c>
      <c r="AL41" s="76">
        <v>5134039.384521679</v>
      </c>
      <c r="AM41" s="76">
        <v>5537152.7396656303</v>
      </c>
      <c r="AN41" s="76">
        <v>5803494.1733658211</v>
      </c>
      <c r="AO41" s="76">
        <v>6110882.752034395</v>
      </c>
      <c r="AP41" s="76">
        <v>6380099.2346411198</v>
      </c>
      <c r="AQ41" s="77">
        <v>6077099.5165589098</v>
      </c>
      <c r="AR41" s="76">
        <v>6116244.0496951602</v>
      </c>
      <c r="AS41" s="76">
        <v>6353903.9647966502</v>
      </c>
      <c r="AT41" s="76">
        <v>6622250.5730860801</v>
      </c>
      <c r="AU41" s="76">
        <v>6907588.2740741996</v>
      </c>
      <c r="AX41" s="73"/>
    </row>
    <row r="42" spans="2:50" s="72" customFormat="1" ht="14.25" customHeight="1">
      <c r="B42" s="78" t="s">
        <v>516</v>
      </c>
      <c r="C42" s="76">
        <v>331948.82200079766</v>
      </c>
      <c r="D42" s="76">
        <v>325206.78801423125</v>
      </c>
      <c r="E42" s="76">
        <v>288569.27536280925</v>
      </c>
      <c r="F42" s="76">
        <v>271390.68175539642</v>
      </c>
      <c r="G42" s="76">
        <v>271629.95904191496</v>
      </c>
      <c r="H42" s="76">
        <v>284516.04122026806</v>
      </c>
      <c r="I42" s="76">
        <v>255682.56640000001</v>
      </c>
      <c r="J42" s="76">
        <v>280405.7696</v>
      </c>
      <c r="K42" s="76">
        <v>283615.91529999999</v>
      </c>
      <c r="L42" s="76">
        <v>242260.69050000003</v>
      </c>
      <c r="M42" s="76">
        <v>262082</v>
      </c>
      <c r="N42" s="76">
        <v>289731.7072</v>
      </c>
      <c r="O42" s="76">
        <v>357306</v>
      </c>
      <c r="P42" s="76">
        <v>421090.00020000001</v>
      </c>
      <c r="Q42" s="76">
        <v>475716.98328500002</v>
      </c>
      <c r="R42" s="76">
        <v>508120.28989999997</v>
      </c>
      <c r="S42" s="76">
        <v>621437.86435525503</v>
      </c>
      <c r="T42" s="76">
        <v>743755.47111897357</v>
      </c>
      <c r="U42" s="76">
        <v>899966.03714513546</v>
      </c>
      <c r="V42" s="76">
        <v>974080.76544466475</v>
      </c>
      <c r="W42" s="76">
        <v>973974.02756061219</v>
      </c>
      <c r="X42" s="76">
        <v>919466.20733697328</v>
      </c>
      <c r="Y42" s="76">
        <v>913603.14608167438</v>
      </c>
      <c r="Z42" s="76">
        <v>805055.04080822552</v>
      </c>
      <c r="AA42" s="76">
        <v>727996.58748936793</v>
      </c>
      <c r="AB42" s="76">
        <v>765079.36847441364</v>
      </c>
      <c r="AC42" s="76">
        <v>847011.05909909948</v>
      </c>
      <c r="AD42" s="76">
        <v>975680.28005614621</v>
      </c>
      <c r="AE42" s="76">
        <v>1066509.5507434807</v>
      </c>
      <c r="AF42" s="76">
        <v>1138016.2189637735</v>
      </c>
      <c r="AG42" s="76">
        <v>1260258.802201251</v>
      </c>
      <c r="AH42" s="76">
        <v>1333718.2942899</v>
      </c>
      <c r="AI42" s="76">
        <v>1641246.2422063425</v>
      </c>
      <c r="AJ42" s="76">
        <v>1843126.1149167898</v>
      </c>
      <c r="AK42" s="76">
        <v>2012583.8763116738</v>
      </c>
      <c r="AL42" s="76">
        <v>2198824.8325852142</v>
      </c>
      <c r="AM42" s="76">
        <v>2469698.9224304343</v>
      </c>
      <c r="AN42" s="76">
        <v>2607039.0414338978</v>
      </c>
      <c r="AO42" s="76">
        <v>2762791.3607204249</v>
      </c>
      <c r="AP42" s="76">
        <v>2896038.28792518</v>
      </c>
      <c r="AQ42" s="77">
        <v>2833066.2477731798</v>
      </c>
      <c r="AR42" s="76">
        <v>2754411.8787988098</v>
      </c>
      <c r="AS42" s="76">
        <v>2867985.1778258001</v>
      </c>
      <c r="AT42" s="76">
        <v>3010162.9905141499</v>
      </c>
      <c r="AU42" s="76">
        <v>3168815.81868276</v>
      </c>
      <c r="AX42" s="73"/>
    </row>
    <row r="43" spans="2:50" s="72" customFormat="1" ht="14.25" customHeight="1">
      <c r="B43" s="78" t="s">
        <v>517</v>
      </c>
      <c r="C43" s="76">
        <v>488257.61335851834</v>
      </c>
      <c r="D43" s="76">
        <v>459095.96578777558</v>
      </c>
      <c r="E43" s="76">
        <v>426004.22453954461</v>
      </c>
      <c r="F43" s="76">
        <v>368626.54425901314</v>
      </c>
      <c r="G43" s="76">
        <v>369774.12921179074</v>
      </c>
      <c r="H43" s="76">
        <v>383144.69357699982</v>
      </c>
      <c r="I43" s="76">
        <v>328530.00065692002</v>
      </c>
      <c r="J43" s="76">
        <v>334312.56944263866</v>
      </c>
      <c r="K43" s="76">
        <v>352455.50502519752</v>
      </c>
      <c r="L43" s="76">
        <v>381510.73633599351</v>
      </c>
      <c r="M43" s="76">
        <v>392994.50420424435</v>
      </c>
      <c r="N43" s="76">
        <v>409459.65784396895</v>
      </c>
      <c r="O43" s="76">
        <v>433196.34836467204</v>
      </c>
      <c r="P43" s="76">
        <v>468442.57721247745</v>
      </c>
      <c r="Q43" s="76">
        <v>508652.75174155924</v>
      </c>
      <c r="R43" s="76">
        <v>530025.08002399164</v>
      </c>
      <c r="S43" s="76">
        <v>571248.80823324935</v>
      </c>
      <c r="T43" s="76">
        <v>706343.39105454297</v>
      </c>
      <c r="U43" s="76">
        <v>839795.19962848641</v>
      </c>
      <c r="V43" s="76">
        <v>1112894.5858521282</v>
      </c>
      <c r="W43" s="76">
        <v>1072758.5295831133</v>
      </c>
      <c r="X43" s="76">
        <v>1103790.3882751865</v>
      </c>
      <c r="Y43" s="76">
        <v>986636.0115678818</v>
      </c>
      <c r="Z43" s="76">
        <v>970506.88443996781</v>
      </c>
      <c r="AA43" s="76">
        <v>974765.09083752451</v>
      </c>
      <c r="AB43" s="76">
        <v>922924.47343964921</v>
      </c>
      <c r="AC43" s="76">
        <v>972974.19145294197</v>
      </c>
      <c r="AD43" s="76">
        <v>1007882.6544980841</v>
      </c>
      <c r="AE43" s="76">
        <v>1041313.6620171166</v>
      </c>
      <c r="AF43" s="76">
        <v>1077397.1254971758</v>
      </c>
      <c r="AG43" s="76">
        <v>1118883.7651086431</v>
      </c>
      <c r="AH43" s="76">
        <v>1152398.7852650166</v>
      </c>
      <c r="AI43" s="76">
        <v>1190367.2172270878</v>
      </c>
      <c r="AJ43" s="76">
        <v>1236067.7793615265</v>
      </c>
      <c r="AK43" s="76">
        <v>1284298.6771842754</v>
      </c>
      <c r="AL43" s="76">
        <v>1334098.2399445176</v>
      </c>
      <c r="AM43" s="76">
        <v>1390104.3537432691</v>
      </c>
      <c r="AN43" s="76">
        <v>1451206.5083617424</v>
      </c>
      <c r="AO43" s="76">
        <v>1521051.1908246642</v>
      </c>
      <c r="AP43" s="76">
        <v>1576330.91808895</v>
      </c>
      <c r="AQ43" s="77">
        <v>1394653.5164427201</v>
      </c>
      <c r="AR43" s="76">
        <v>1469597.9847073599</v>
      </c>
      <c r="AS43" s="76">
        <v>1517137.9740981699</v>
      </c>
      <c r="AT43" s="76">
        <v>1559674.43741456</v>
      </c>
      <c r="AU43" s="76">
        <v>1600373.52755678</v>
      </c>
      <c r="AX43" s="73"/>
    </row>
    <row r="44" spans="2:50" s="72" customFormat="1" ht="14.25" customHeight="1">
      <c r="B44" s="78" t="s">
        <v>518</v>
      </c>
      <c r="C44" s="76">
        <v>814978.45238599426</v>
      </c>
      <c r="D44" s="76">
        <v>816719.75777368085</v>
      </c>
      <c r="E44" s="76">
        <v>829221.81498203985</v>
      </c>
      <c r="F44" s="76">
        <v>840820.74228099477</v>
      </c>
      <c r="G44" s="76">
        <v>861037.81290635315</v>
      </c>
      <c r="H44" s="76">
        <v>865655.26420976291</v>
      </c>
      <c r="I44" s="76">
        <v>867354.62745955656</v>
      </c>
      <c r="J44" s="76">
        <v>880571.76344418747</v>
      </c>
      <c r="K44" s="76">
        <v>892734.4287902849</v>
      </c>
      <c r="L44" s="76">
        <v>904055.5382687517</v>
      </c>
      <c r="M44" s="76">
        <v>914288.34974345146</v>
      </c>
      <c r="N44" s="76">
        <v>926399.29540401977</v>
      </c>
      <c r="O44" s="76">
        <v>938794.31824069493</v>
      </c>
      <c r="P44" s="76">
        <v>956070.98444013437</v>
      </c>
      <c r="Q44" s="76">
        <v>972800.46778692049</v>
      </c>
      <c r="R44" s="76">
        <v>990782.36122323631</v>
      </c>
      <c r="S44" s="76">
        <v>1009201.9970725767</v>
      </c>
      <c r="T44" s="76">
        <v>1029625.6192826156</v>
      </c>
      <c r="U44" s="76">
        <v>1050972.9712091659</v>
      </c>
      <c r="V44" s="76">
        <v>1074521.6389096749</v>
      </c>
      <c r="W44" s="76">
        <v>1093760.2313267887</v>
      </c>
      <c r="X44" s="76">
        <v>1122999.9286562267</v>
      </c>
      <c r="Y44" s="76">
        <v>1147172.719493808</v>
      </c>
      <c r="Z44" s="76">
        <v>1170317.2190370448</v>
      </c>
      <c r="AA44" s="76">
        <v>1200331.1097969469</v>
      </c>
      <c r="AB44" s="76">
        <v>1225377.8983957446</v>
      </c>
      <c r="AC44" s="76">
        <v>1250499.0152528964</v>
      </c>
      <c r="AD44" s="76">
        <v>1279289.0208106604</v>
      </c>
      <c r="AE44" s="76">
        <v>1307557.4531048313</v>
      </c>
      <c r="AF44" s="76">
        <v>1341570.7778988031</v>
      </c>
      <c r="AG44" s="76">
        <v>1377833.7199764906</v>
      </c>
      <c r="AH44" s="76">
        <v>1403393.5974667808</v>
      </c>
      <c r="AI44" s="76">
        <v>1444442.0313715935</v>
      </c>
      <c r="AJ44" s="76">
        <v>1488726.9543726828</v>
      </c>
      <c r="AK44" s="76">
        <v>1543774.0260223534</v>
      </c>
      <c r="AL44" s="76">
        <v>1601116.3119919472</v>
      </c>
      <c r="AM44" s="76">
        <v>1677349.4634919269</v>
      </c>
      <c r="AN44" s="76">
        <v>1745248.6235701807</v>
      </c>
      <c r="AO44" s="76">
        <v>1827040.2004893059</v>
      </c>
      <c r="AP44" s="76">
        <v>1907730.02862699</v>
      </c>
      <c r="AQ44" s="77">
        <v>1849379.7523430099</v>
      </c>
      <c r="AR44" s="76">
        <v>1892234.18618899</v>
      </c>
      <c r="AS44" s="76">
        <v>1968780.8128726799</v>
      </c>
      <c r="AT44" s="76">
        <v>2052413.14515737</v>
      </c>
      <c r="AU44" s="76">
        <v>2138398.9278346598</v>
      </c>
      <c r="AX44" s="73"/>
    </row>
    <row r="45" spans="2:50" s="72" customFormat="1" ht="14.25" customHeight="1">
      <c r="B45" s="78"/>
      <c r="C45" s="76"/>
      <c r="D45" s="76"/>
      <c r="E45" s="76"/>
      <c r="F45" s="76"/>
      <c r="G45" s="76"/>
      <c r="H45" s="76"/>
      <c r="I45" s="76"/>
      <c r="J45" s="76"/>
      <c r="K45" s="76"/>
      <c r="L45" s="76" t="s">
        <v>503</v>
      </c>
      <c r="M45" s="76" t="s">
        <v>503</v>
      </c>
      <c r="N45" s="76" t="s">
        <v>503</v>
      </c>
      <c r="O45" s="76" t="s">
        <v>503</v>
      </c>
      <c r="P45" s="76"/>
      <c r="Q45" s="76"/>
      <c r="R45" s="76"/>
      <c r="S45" s="76" t="s">
        <v>503</v>
      </c>
      <c r="T45" s="76"/>
      <c r="U45" s="76" t="s">
        <v>503</v>
      </c>
      <c r="V45" s="76" t="s">
        <v>503</v>
      </c>
      <c r="W45" s="76"/>
      <c r="X45" s="76"/>
      <c r="Y45" s="76"/>
      <c r="Z45" s="76"/>
      <c r="AA45" s="76"/>
      <c r="AB45" s="76"/>
      <c r="AC45" s="76"/>
      <c r="AD45" s="76"/>
      <c r="AE45" s="76"/>
      <c r="AF45" s="76"/>
      <c r="AG45" s="76"/>
      <c r="AH45" s="76" t="s">
        <v>503</v>
      </c>
      <c r="AI45" s="76" t="s">
        <v>503</v>
      </c>
      <c r="AJ45" s="76"/>
      <c r="AK45" s="76"/>
      <c r="AL45" s="76"/>
      <c r="AM45" s="76"/>
      <c r="AN45" s="76"/>
      <c r="AO45" s="76"/>
      <c r="AP45" s="76"/>
      <c r="AQ45" s="77"/>
      <c r="AR45" s="76"/>
      <c r="AS45" s="76"/>
      <c r="AT45" s="76"/>
      <c r="AU45" s="76"/>
      <c r="AX45" s="73"/>
    </row>
    <row r="46" spans="2:50" s="72" customFormat="1" ht="14.25" customHeight="1">
      <c r="B46" s="78" t="s">
        <v>519</v>
      </c>
      <c r="C46" s="76">
        <v>690537.38998251804</v>
      </c>
      <c r="D46" s="76">
        <v>677502.72806172073</v>
      </c>
      <c r="E46" s="76">
        <v>640696.21697298251</v>
      </c>
      <c r="F46" s="76">
        <v>616499.20101827115</v>
      </c>
      <c r="G46" s="76">
        <v>579110.97043864173</v>
      </c>
      <c r="H46" s="76">
        <v>547060.15676229075</v>
      </c>
      <c r="I46" s="76">
        <v>536075.52846398088</v>
      </c>
      <c r="J46" s="76">
        <v>534257.35899149021</v>
      </c>
      <c r="K46" s="76">
        <v>549910.17571800784</v>
      </c>
      <c r="L46" s="76">
        <v>576042.56423860649</v>
      </c>
      <c r="M46" s="76">
        <v>592802.12366562593</v>
      </c>
      <c r="N46" s="76">
        <v>616037.28732396476</v>
      </c>
      <c r="O46" s="76">
        <v>646319.06827256212</v>
      </c>
      <c r="P46" s="76">
        <v>676778.28232322587</v>
      </c>
      <c r="Q46" s="76">
        <v>691896.91933886264</v>
      </c>
      <c r="R46" s="76">
        <v>718350.52249787305</v>
      </c>
      <c r="S46" s="76">
        <v>753784.41082066752</v>
      </c>
      <c r="T46" s="76">
        <v>796234.83065733965</v>
      </c>
      <c r="U46" s="76">
        <v>823344.11259185732</v>
      </c>
      <c r="V46" s="76">
        <v>859335.02864482207</v>
      </c>
      <c r="W46" s="76">
        <v>896302.19196082419</v>
      </c>
      <c r="X46" s="76">
        <v>923048.79158684216</v>
      </c>
      <c r="Y46" s="76">
        <v>948372.14267335308</v>
      </c>
      <c r="Z46" s="76">
        <v>967588.40112751501</v>
      </c>
      <c r="AA46" s="76">
        <v>996755.84381867398</v>
      </c>
      <c r="AB46" s="76">
        <v>1014076.3728748081</v>
      </c>
      <c r="AC46" s="76">
        <v>1039813.8888355532</v>
      </c>
      <c r="AD46" s="76">
        <v>1072781.1443973742</v>
      </c>
      <c r="AE46" s="76">
        <v>1101332.7621674119</v>
      </c>
      <c r="AF46" s="76">
        <v>1142683.7461004234</v>
      </c>
      <c r="AG46" s="76">
        <v>1183350.9802723038</v>
      </c>
      <c r="AH46" s="76">
        <v>1215229.979006642</v>
      </c>
      <c r="AI46" s="76">
        <v>1258887.775827649</v>
      </c>
      <c r="AJ46" s="76">
        <v>1299340.9951839831</v>
      </c>
      <c r="AK46" s="76">
        <v>1342309.8657305161</v>
      </c>
      <c r="AL46" s="76">
        <v>1394475.734794636</v>
      </c>
      <c r="AM46" s="76">
        <v>1455729.4053138238</v>
      </c>
      <c r="AN46" s="76">
        <v>1514938.1101909133</v>
      </c>
      <c r="AO46" s="76">
        <v>1583153.0708777369</v>
      </c>
      <c r="AP46" s="76">
        <v>1642683.8474512617</v>
      </c>
      <c r="AQ46" s="77">
        <v>1384548.4703601196</v>
      </c>
      <c r="AR46" s="76">
        <v>1416989.9913648067</v>
      </c>
      <c r="AS46" s="76">
        <v>1513599.4743934127</v>
      </c>
      <c r="AT46" s="76">
        <v>1706199.8889334688</v>
      </c>
      <c r="AU46" s="76">
        <v>1794614.8710240435</v>
      </c>
      <c r="AX46" s="73"/>
    </row>
    <row r="47" spans="2:50" s="72" customFormat="1" ht="14.25" customHeight="1">
      <c r="B47" s="78"/>
      <c r="C47" s="76"/>
      <c r="D47" s="76"/>
      <c r="E47" s="76"/>
      <c r="F47" s="76"/>
      <c r="G47" s="76"/>
      <c r="H47" s="76"/>
      <c r="I47" s="76"/>
      <c r="J47" s="76"/>
      <c r="K47" s="76"/>
      <c r="L47" s="76" t="s">
        <v>503</v>
      </c>
      <c r="M47" s="76" t="s">
        <v>503</v>
      </c>
      <c r="N47" s="76" t="s">
        <v>503</v>
      </c>
      <c r="O47" s="76" t="s">
        <v>503</v>
      </c>
      <c r="P47" s="76"/>
      <c r="Q47" s="76"/>
      <c r="R47" s="76"/>
      <c r="S47" s="76" t="s">
        <v>503</v>
      </c>
      <c r="T47" s="76"/>
      <c r="U47" s="76" t="s">
        <v>503</v>
      </c>
      <c r="V47" s="76" t="s">
        <v>503</v>
      </c>
      <c r="W47" s="76"/>
      <c r="X47" s="76"/>
      <c r="Y47" s="76"/>
      <c r="Z47" s="76"/>
      <c r="AA47" s="76"/>
      <c r="AB47" s="76"/>
      <c r="AC47" s="76"/>
      <c r="AD47" s="76"/>
      <c r="AE47" s="76"/>
      <c r="AF47" s="76"/>
      <c r="AG47" s="76" t="s">
        <v>503</v>
      </c>
      <c r="AH47" s="76"/>
      <c r="AI47" s="76"/>
      <c r="AJ47" s="76"/>
      <c r="AK47" s="76"/>
      <c r="AL47" s="76"/>
      <c r="AM47" s="76"/>
      <c r="AN47" s="76"/>
      <c r="AO47" s="76"/>
      <c r="AP47" s="76"/>
      <c r="AQ47" s="77"/>
      <c r="AR47" s="76"/>
      <c r="AS47" s="76"/>
      <c r="AT47" s="76"/>
      <c r="AU47" s="76"/>
      <c r="AX47" s="73"/>
    </row>
    <row r="48" spans="2:50" s="72" customFormat="1" ht="14.25" customHeight="1">
      <c r="B48" s="78" t="s">
        <v>520</v>
      </c>
      <c r="C48" s="76">
        <v>597138.44950898166</v>
      </c>
      <c r="D48" s="76">
        <v>603112.23880555958</v>
      </c>
      <c r="E48" s="76">
        <v>585008.31706700067</v>
      </c>
      <c r="F48" s="76">
        <v>530793.28601710894</v>
      </c>
      <c r="G48" s="76">
        <v>503112.71594734001</v>
      </c>
      <c r="H48" s="76">
        <v>518487.504405446</v>
      </c>
      <c r="I48" s="76">
        <v>511407.74822018831</v>
      </c>
      <c r="J48" s="76">
        <v>481958.41818673431</v>
      </c>
      <c r="K48" s="76">
        <v>477372.40905177838</v>
      </c>
      <c r="L48" s="76">
        <v>506664.21143209701</v>
      </c>
      <c r="M48" s="76">
        <v>504020.86463875964</v>
      </c>
      <c r="N48" s="76">
        <v>534370.44715581497</v>
      </c>
      <c r="O48" s="76">
        <v>562984.76928360621</v>
      </c>
      <c r="P48" s="76">
        <v>582922.11018525565</v>
      </c>
      <c r="Q48" s="76">
        <v>593831.97416460793</v>
      </c>
      <c r="R48" s="76">
        <v>609069.80112471839</v>
      </c>
      <c r="S48" s="76">
        <v>634995.57773515105</v>
      </c>
      <c r="T48" s="76">
        <v>646901.57655663625</v>
      </c>
      <c r="U48" s="76">
        <v>666831.13774745818</v>
      </c>
      <c r="V48" s="76">
        <v>687676.34618236031</v>
      </c>
      <c r="W48" s="76">
        <v>705808.92583547975</v>
      </c>
      <c r="X48" s="76">
        <v>722965.42833084206</v>
      </c>
      <c r="Y48" s="76">
        <v>735005.3203452446</v>
      </c>
      <c r="Z48" s="76">
        <v>735896.45864185714</v>
      </c>
      <c r="AA48" s="76">
        <v>752738.50838310458</v>
      </c>
      <c r="AB48" s="76">
        <v>757139.49696794711</v>
      </c>
      <c r="AC48" s="76">
        <v>773839.54413694562</v>
      </c>
      <c r="AD48" s="76">
        <v>792088.59815551434</v>
      </c>
      <c r="AE48" s="76">
        <v>806369.16118409089</v>
      </c>
      <c r="AF48" s="76">
        <v>824963.69880658458</v>
      </c>
      <c r="AG48" s="76">
        <v>851102.11011242215</v>
      </c>
      <c r="AH48" s="76">
        <v>876528.32418752764</v>
      </c>
      <c r="AI48" s="76">
        <v>905982.15429867059</v>
      </c>
      <c r="AJ48" s="76">
        <v>935970.68733731925</v>
      </c>
      <c r="AK48" s="76">
        <v>972864.8638174166</v>
      </c>
      <c r="AL48" s="76">
        <v>1013519.1286058379</v>
      </c>
      <c r="AM48" s="76">
        <v>1056673.9375416038</v>
      </c>
      <c r="AN48" s="76">
        <v>1110374.3331899256</v>
      </c>
      <c r="AO48" s="76">
        <v>1160228.7432693588</v>
      </c>
      <c r="AP48" s="76">
        <v>1212726.8478293917</v>
      </c>
      <c r="AQ48" s="77">
        <v>977144.47020685719</v>
      </c>
      <c r="AR48" s="76">
        <v>984075.39653246501</v>
      </c>
      <c r="AS48" s="76">
        <v>1151534.2770018321</v>
      </c>
      <c r="AT48" s="76">
        <v>1229668.1204668467</v>
      </c>
      <c r="AU48" s="76">
        <v>1278783.4728774624</v>
      </c>
      <c r="AX48" s="73"/>
    </row>
    <row r="49" spans="2:50" s="72" customFormat="1" ht="14.25" customHeight="1">
      <c r="B49" s="78"/>
      <c r="C49" s="76"/>
      <c r="D49" s="76"/>
      <c r="E49" s="76"/>
      <c r="F49" s="76"/>
      <c r="G49" s="76"/>
      <c r="H49" s="76"/>
      <c r="I49" s="76"/>
      <c r="J49" s="76"/>
      <c r="K49" s="76"/>
      <c r="L49" s="76" t="s">
        <v>503</v>
      </c>
      <c r="M49" s="76" t="s">
        <v>503</v>
      </c>
      <c r="N49" s="76" t="s">
        <v>503</v>
      </c>
      <c r="O49" s="76" t="s">
        <v>503</v>
      </c>
      <c r="P49" s="76"/>
      <c r="Q49" s="76"/>
      <c r="R49" s="76"/>
      <c r="S49" s="76" t="s">
        <v>503</v>
      </c>
      <c r="T49" s="76"/>
      <c r="U49" s="76" t="s">
        <v>503</v>
      </c>
      <c r="V49" s="76" t="s">
        <v>503</v>
      </c>
      <c r="W49" s="76"/>
      <c r="X49" s="76"/>
      <c r="Y49" s="76"/>
      <c r="Z49" s="76"/>
      <c r="AA49" s="76"/>
      <c r="AB49" s="76"/>
      <c r="AC49" s="76"/>
      <c r="AD49" s="76"/>
      <c r="AE49" s="76"/>
      <c r="AF49" s="76"/>
      <c r="AG49" s="76"/>
      <c r="AH49" s="76"/>
      <c r="AI49" s="76"/>
      <c r="AJ49" s="76"/>
      <c r="AK49" s="76"/>
      <c r="AL49" s="76"/>
      <c r="AM49" s="76"/>
      <c r="AN49" s="76"/>
      <c r="AO49" s="76"/>
      <c r="AP49" s="76"/>
      <c r="AQ49" s="77"/>
      <c r="AR49" s="76"/>
      <c r="AS49" s="76"/>
      <c r="AT49" s="76"/>
      <c r="AU49" s="76"/>
      <c r="AX49" s="73"/>
    </row>
    <row r="50" spans="2:50" s="72" customFormat="1" ht="14.25" customHeight="1">
      <c r="B50" s="78" t="s">
        <v>521</v>
      </c>
      <c r="C50" s="76">
        <v>-281272.55653033039</v>
      </c>
      <c r="D50" s="76">
        <v>-271821.79863091127</v>
      </c>
      <c r="E50" s="76">
        <v>-252304.99348921186</v>
      </c>
      <c r="F50" s="76">
        <v>-211532.50654135522</v>
      </c>
      <c r="G50" s="76">
        <v>-199454.00041784384</v>
      </c>
      <c r="H50" s="76">
        <v>-206155.65483188338</v>
      </c>
      <c r="I50" s="76">
        <v>-175356</v>
      </c>
      <c r="J50" s="76">
        <v>-192623</v>
      </c>
      <c r="K50" s="76">
        <v>-194326</v>
      </c>
      <c r="L50" s="76">
        <v>-234435</v>
      </c>
      <c r="M50" s="76">
        <v>-253048</v>
      </c>
      <c r="N50" s="76">
        <v>-279824</v>
      </c>
      <c r="O50" s="76">
        <v>-333279.40000000002</v>
      </c>
      <c r="P50" s="76">
        <v>-387317</v>
      </c>
      <c r="Q50" s="76">
        <v>-422855</v>
      </c>
      <c r="R50" s="76">
        <v>-453666</v>
      </c>
      <c r="S50" s="76">
        <v>-544024.12435148307</v>
      </c>
      <c r="T50" s="76">
        <v>-727402</v>
      </c>
      <c r="U50" s="76">
        <v>-819844</v>
      </c>
      <c r="V50" s="76">
        <v>-911092</v>
      </c>
      <c r="W50" s="76">
        <v>-894072.41800000006</v>
      </c>
      <c r="X50" s="76">
        <v>-877305.1069396548</v>
      </c>
      <c r="Y50" s="76">
        <v>-830037.57602000004</v>
      </c>
      <c r="Z50" s="76">
        <v>-749361.74707807205</v>
      </c>
      <c r="AA50" s="76">
        <v>-699802.41058444534</v>
      </c>
      <c r="AB50" s="76">
        <v>-743154.11793696752</v>
      </c>
      <c r="AC50" s="76">
        <v>-863945.18689168699</v>
      </c>
      <c r="AD50" s="76">
        <v>-961552.77511305816</v>
      </c>
      <c r="AE50" s="76">
        <v>-1044234.6132776948</v>
      </c>
      <c r="AF50" s="76">
        <v>-1097566.7707542996</v>
      </c>
      <c r="AG50" s="76">
        <v>-1173282.1510187604</v>
      </c>
      <c r="AH50" s="76">
        <v>-1241784.545251223</v>
      </c>
      <c r="AI50" s="76">
        <v>-1540429.502338076</v>
      </c>
      <c r="AJ50" s="76">
        <v>-1720078.1481556923</v>
      </c>
      <c r="AK50" s="76">
        <v>-1841812.2577262949</v>
      </c>
      <c r="AL50" s="76">
        <v>-1985242.6001023313</v>
      </c>
      <c r="AM50" s="76">
        <v>-2230595.1540403287</v>
      </c>
      <c r="AN50" s="76">
        <v>-2364444.1446665945</v>
      </c>
      <c r="AO50" s="76">
        <v>-2505193.5914626718</v>
      </c>
      <c r="AP50" s="76">
        <v>-2625335.685936939</v>
      </c>
      <c r="AQ50" s="77">
        <v>-2578649.462332895</v>
      </c>
      <c r="AR50" s="76">
        <v>-2512783.202748762</v>
      </c>
      <c r="AS50" s="76">
        <v>-2611729.8818168584</v>
      </c>
      <c r="AT50" s="76">
        <v>-2706169.025497267</v>
      </c>
      <c r="AU50" s="76">
        <v>-2812211.4533862714</v>
      </c>
      <c r="AX50" s="73"/>
    </row>
    <row r="51" spans="2:50" s="72" customFormat="1" ht="14.25" customHeight="1">
      <c r="B51" s="78"/>
      <c r="C51" s="76"/>
      <c r="D51" s="76"/>
      <c r="E51" s="76"/>
      <c r="F51" s="76"/>
      <c r="G51" s="76"/>
      <c r="H51" s="76"/>
      <c r="I51" s="76"/>
      <c r="J51" s="76"/>
      <c r="K51" s="76"/>
      <c r="L51" s="76" t="s">
        <v>503</v>
      </c>
      <c r="M51" s="76" t="s">
        <v>503</v>
      </c>
      <c r="N51" s="76" t="s">
        <v>503</v>
      </c>
      <c r="O51" s="76" t="s">
        <v>503</v>
      </c>
      <c r="P51" s="76"/>
      <c r="Q51" s="76"/>
      <c r="R51" s="76"/>
      <c r="S51" s="76" t="s">
        <v>503</v>
      </c>
      <c r="T51" s="76"/>
      <c r="U51" s="76" t="s">
        <v>503</v>
      </c>
      <c r="V51" s="76" t="s">
        <v>503</v>
      </c>
      <c r="W51" s="76"/>
      <c r="X51" s="76"/>
      <c r="Y51" s="76"/>
      <c r="Z51" s="76"/>
      <c r="AA51" s="76"/>
      <c r="AB51" s="76"/>
      <c r="AC51" s="76"/>
      <c r="AD51" s="76"/>
      <c r="AE51" s="76"/>
      <c r="AF51" s="76"/>
      <c r="AG51" s="76"/>
      <c r="AH51" s="76"/>
      <c r="AI51" s="76"/>
      <c r="AJ51" s="76"/>
      <c r="AK51" s="76"/>
      <c r="AL51" s="76"/>
      <c r="AM51" s="76"/>
      <c r="AN51" s="76"/>
      <c r="AO51" s="76"/>
      <c r="AP51" s="76"/>
      <c r="AQ51" s="77"/>
      <c r="AR51" s="76"/>
      <c r="AS51" s="76"/>
      <c r="AT51" s="76"/>
      <c r="AU51" s="76"/>
      <c r="AX51" s="73"/>
    </row>
    <row r="52" spans="2:50" s="72" customFormat="1" ht="14.25" customHeight="1">
      <c r="B52" s="81" t="s">
        <v>522</v>
      </c>
      <c r="C52" s="82">
        <v>1783918.9310354399</v>
      </c>
      <c r="D52" s="82">
        <v>1820068.2011032067</v>
      </c>
      <c r="E52" s="82">
        <v>1836793.3304361701</v>
      </c>
      <c r="F52" s="82">
        <v>1759393.1035138534</v>
      </c>
      <c r="G52" s="82">
        <v>1731220.7112372881</v>
      </c>
      <c r="H52" s="82">
        <v>1633133.7226464499</v>
      </c>
      <c r="I52" s="82">
        <v>1436820</v>
      </c>
      <c r="J52" s="82">
        <v>1483720</v>
      </c>
      <c r="K52" s="82">
        <v>1548780</v>
      </c>
      <c r="L52" s="82">
        <v>1569972</v>
      </c>
      <c r="M52" s="83">
        <v>1552659</v>
      </c>
      <c r="N52" s="82">
        <v>1565461.409608</v>
      </c>
      <c r="O52" s="82">
        <v>1629105</v>
      </c>
      <c r="P52" s="83">
        <v>1678067.514672</v>
      </c>
      <c r="Q52" s="82">
        <v>1723508.3084530002</v>
      </c>
      <c r="R52" s="82">
        <v>1766201</v>
      </c>
      <c r="S52" s="82">
        <v>1793453.6526313033</v>
      </c>
      <c r="T52" s="82">
        <v>1877545.6255883672</v>
      </c>
      <c r="U52" s="83">
        <v>1947842.3288752181</v>
      </c>
      <c r="V52" s="82">
        <v>1991269.1604050763</v>
      </c>
      <c r="W52" s="82">
        <v>2024001.9311868674</v>
      </c>
      <c r="X52" s="84">
        <v>2075008.291111415</v>
      </c>
      <c r="Y52" s="82">
        <v>2140785.6186589813</v>
      </c>
      <c r="Z52" s="83">
        <v>2214428.8258718401</v>
      </c>
      <c r="AA52" s="82">
        <v>2289713</v>
      </c>
      <c r="AB52" s="82">
        <v>2372793</v>
      </c>
      <c r="AC52" s="82">
        <v>2459400</v>
      </c>
      <c r="AD52" s="82">
        <v>2559289</v>
      </c>
      <c r="AE52" s="82">
        <v>2657189.6820563274</v>
      </c>
      <c r="AF52" s="82">
        <v>2829466.7560376744</v>
      </c>
      <c r="AG52" s="82">
        <v>2932472.558885613</v>
      </c>
      <c r="AH52" s="82">
        <v>3112478.9234133293</v>
      </c>
      <c r="AI52" s="82">
        <v>3294816.3204795159</v>
      </c>
      <c r="AJ52" s="82">
        <v>3609057.4030693653</v>
      </c>
      <c r="AK52" s="82">
        <v>3858563.2784644025</v>
      </c>
      <c r="AL52" s="82">
        <v>4220169.0150374379</v>
      </c>
      <c r="AM52" s="82">
        <v>4402795.1078107292</v>
      </c>
      <c r="AN52" s="82">
        <v>4612668.5868827198</v>
      </c>
      <c r="AO52" s="82">
        <v>4925583.1621477846</v>
      </c>
      <c r="AP52" s="84">
        <v>5128988.6823449768</v>
      </c>
      <c r="AQ52" s="84">
        <v>5249478.5337667949</v>
      </c>
      <c r="AR52" s="82">
        <v>5223188.9457708169</v>
      </c>
      <c r="AS52" s="82">
        <v>5423262.6383814011</v>
      </c>
      <c r="AT52" s="82">
        <v>5597049.8154448997</v>
      </c>
      <c r="AU52" s="82">
        <v>5558672.199053837</v>
      </c>
      <c r="AX52" s="73"/>
    </row>
    <row r="53" spans="2:50" s="72" customFormat="1" ht="14.25" customHeight="1">
      <c r="B53" s="78"/>
      <c r="C53" s="76"/>
      <c r="D53" s="76"/>
      <c r="E53" s="76"/>
      <c r="F53" s="76"/>
      <c r="G53" s="76"/>
      <c r="H53" s="76"/>
      <c r="I53" s="76"/>
      <c r="J53" s="76"/>
      <c r="K53" s="76"/>
      <c r="L53" s="76" t="s">
        <v>503</v>
      </c>
      <c r="M53" s="76" t="s">
        <v>503</v>
      </c>
      <c r="N53" s="76" t="s">
        <v>503</v>
      </c>
      <c r="O53" s="76" t="s">
        <v>503</v>
      </c>
      <c r="P53" s="76"/>
      <c r="Q53" s="76"/>
      <c r="R53" s="76"/>
      <c r="S53" s="76" t="s">
        <v>503</v>
      </c>
      <c r="T53" s="76"/>
      <c r="U53" s="76" t="s">
        <v>503</v>
      </c>
      <c r="V53" s="76" t="s">
        <v>503</v>
      </c>
      <c r="W53" s="76"/>
      <c r="X53" s="76"/>
      <c r="Y53" s="76"/>
      <c r="Z53" s="76"/>
      <c r="AA53" s="76"/>
      <c r="AB53" s="76"/>
      <c r="AC53" s="76"/>
      <c r="AD53" s="76"/>
      <c r="AE53" s="76"/>
      <c r="AF53" s="76"/>
      <c r="AG53" s="76"/>
      <c r="AH53" s="76" t="s">
        <v>503</v>
      </c>
      <c r="AI53" s="76" t="s">
        <v>503</v>
      </c>
      <c r="AJ53" s="76"/>
      <c r="AK53" s="76"/>
      <c r="AL53" s="76"/>
      <c r="AM53" s="76"/>
      <c r="AN53" s="76"/>
      <c r="AO53" s="76"/>
      <c r="AP53" s="76"/>
      <c r="AQ53" s="77"/>
      <c r="AR53" s="76"/>
      <c r="AS53" s="76"/>
      <c r="AT53" s="76"/>
      <c r="AU53" s="76"/>
      <c r="AX53" s="73"/>
    </row>
    <row r="54" spans="2:50" s="72" customFormat="1" ht="14.25" customHeight="1">
      <c r="B54" s="81" t="s">
        <v>523</v>
      </c>
      <c r="C54" s="82">
        <v>75462.953754351052</v>
      </c>
      <c r="D54" s="82">
        <v>77303.82894082545</v>
      </c>
      <c r="E54" s="82">
        <v>80064.644455494767</v>
      </c>
      <c r="F54" s="82">
        <v>81641.969169567368</v>
      </c>
      <c r="G54" s="82">
        <v>82825.459970164084</v>
      </c>
      <c r="H54" s="82">
        <v>83745.400298359018</v>
      </c>
      <c r="I54" s="82">
        <v>84206</v>
      </c>
      <c r="J54" s="82">
        <v>85131</v>
      </c>
      <c r="K54" s="82">
        <v>88405</v>
      </c>
      <c r="L54" s="82">
        <v>90960</v>
      </c>
      <c r="M54" s="83">
        <v>92534</v>
      </c>
      <c r="N54" s="82">
        <v>94311</v>
      </c>
      <c r="O54" s="82">
        <v>96339</v>
      </c>
      <c r="P54" s="83">
        <v>98086</v>
      </c>
      <c r="Q54" s="82">
        <v>100862</v>
      </c>
      <c r="R54" s="82">
        <v>103638</v>
      </c>
      <c r="S54" s="82">
        <v>106260</v>
      </c>
      <c r="T54" s="82">
        <v>109150</v>
      </c>
      <c r="U54" s="83">
        <v>110664.56632853851</v>
      </c>
      <c r="V54" s="82">
        <v>113681</v>
      </c>
      <c r="W54" s="82">
        <v>116133.02046123391</v>
      </c>
      <c r="X54" s="84">
        <v>118321.08269974405</v>
      </c>
      <c r="Y54" s="82">
        <v>120726.55031102983</v>
      </c>
      <c r="Z54" s="83">
        <v>120887.11662294349</v>
      </c>
      <c r="AA54" s="82">
        <v>124845.2025954119</v>
      </c>
      <c r="AB54" s="82">
        <v>127620.23159251935</v>
      </c>
      <c r="AC54" s="82">
        <v>130021.40067637015</v>
      </c>
      <c r="AD54" s="82">
        <v>133016.2730580277</v>
      </c>
      <c r="AE54" s="82">
        <v>136755.3446541146</v>
      </c>
      <c r="AF54" s="82">
        <v>139824.50362580703</v>
      </c>
      <c r="AG54" s="82">
        <v>143894.02997758199</v>
      </c>
      <c r="AH54" s="82">
        <v>147152.11955116171</v>
      </c>
      <c r="AI54" s="82">
        <v>151107.21854990671</v>
      </c>
      <c r="AJ54" s="82">
        <v>155306.95124544404</v>
      </c>
      <c r="AK54" s="82">
        <v>171309.28162661981</v>
      </c>
      <c r="AL54" s="82">
        <v>177326.79226073384</v>
      </c>
      <c r="AM54" s="82">
        <v>184322.94856517378</v>
      </c>
      <c r="AN54" s="82">
        <v>191680.1038022562</v>
      </c>
      <c r="AO54" s="82">
        <v>199122.9490601946</v>
      </c>
      <c r="AP54" s="84">
        <v>207140.37201648366</v>
      </c>
      <c r="AQ54" s="84">
        <v>146982.90473192735</v>
      </c>
      <c r="AR54" s="82">
        <v>172547.01283236541</v>
      </c>
      <c r="AS54" s="82">
        <v>192846.33925974189</v>
      </c>
      <c r="AT54" s="82">
        <v>211407.4555005763</v>
      </c>
      <c r="AU54" s="82">
        <v>215365.18616318394</v>
      </c>
      <c r="AX54" s="73"/>
    </row>
    <row r="55" spans="2:50" ht="8.25" customHeight="1">
      <c r="B55" s="85"/>
      <c r="C55" s="86"/>
      <c r="D55" s="86"/>
      <c r="E55" s="86"/>
      <c r="F55" s="86"/>
      <c r="G55" s="86"/>
      <c r="H55" s="86"/>
      <c r="I55" s="86"/>
      <c r="J55" s="86"/>
      <c r="K55" s="86"/>
      <c r="L55" s="86" t="s">
        <v>503</v>
      </c>
      <c r="M55" s="86" t="s">
        <v>503</v>
      </c>
      <c r="N55" s="86" t="s">
        <v>503</v>
      </c>
      <c r="O55" s="86" t="s">
        <v>503</v>
      </c>
      <c r="P55" s="86"/>
      <c r="Q55" s="86"/>
      <c r="R55" s="86"/>
      <c r="S55" s="86"/>
      <c r="T55" s="86"/>
      <c r="U55" s="86"/>
      <c r="V55" s="86"/>
      <c r="W55" s="86"/>
      <c r="X55" s="86"/>
      <c r="Y55" s="86"/>
      <c r="Z55" s="86"/>
      <c r="AA55" s="86"/>
      <c r="AB55" s="86"/>
      <c r="AC55" s="86"/>
      <c r="AD55" s="86"/>
      <c r="AE55" s="86"/>
      <c r="AF55" s="86"/>
      <c r="AG55" s="86" t="s">
        <v>503</v>
      </c>
      <c r="AH55" s="86" t="s">
        <v>503</v>
      </c>
      <c r="AI55" s="86"/>
      <c r="AJ55" s="86"/>
      <c r="AK55" s="86"/>
      <c r="AL55" s="86"/>
      <c r="AM55" s="86"/>
      <c r="AN55" s="86"/>
      <c r="AO55" s="86"/>
      <c r="AP55" s="86"/>
      <c r="AQ55" s="87"/>
      <c r="AR55" s="86"/>
      <c r="AS55" s="86"/>
      <c r="AT55" s="86"/>
      <c r="AU55" s="86"/>
      <c r="AX55" s="73"/>
    </row>
    <row r="56" spans="2:50">
      <c r="B56" s="88" t="s">
        <v>524</v>
      </c>
      <c r="S56" s="89"/>
      <c r="T56" s="89"/>
      <c r="U56" s="89"/>
      <c r="V56" s="89"/>
    </row>
    <row r="57" spans="2:50">
      <c r="B57" s="88" t="s">
        <v>525</v>
      </c>
      <c r="AJ57" s="50" t="s">
        <v>503</v>
      </c>
      <c r="AK57" s="50" t="s">
        <v>503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8343-C8BA-429E-8B2F-E348FF4198BF}">
  <dimension ref="B1:M476"/>
  <sheetViews>
    <sheetView workbookViewId="0">
      <selection activeCell="F18" sqref="F18"/>
    </sheetView>
  </sheetViews>
  <sheetFormatPr baseColWidth="10" defaultColWidth="11.44140625" defaultRowHeight="13.2"/>
  <cols>
    <col min="1" max="1" width="3" style="19" customWidth="1"/>
    <col min="2" max="2" width="25.5546875" style="19" customWidth="1"/>
    <col min="3" max="13" width="13" style="19" customWidth="1"/>
    <col min="14" max="256" width="11.44140625" style="19"/>
    <col min="257" max="257" width="3" style="19" customWidth="1"/>
    <col min="258" max="258" width="25.5546875" style="19" customWidth="1"/>
    <col min="259" max="269" width="13" style="19" customWidth="1"/>
    <col min="270" max="512" width="11.44140625" style="19"/>
    <col min="513" max="513" width="3" style="19" customWidth="1"/>
    <col min="514" max="514" width="25.5546875" style="19" customWidth="1"/>
    <col min="515" max="525" width="13" style="19" customWidth="1"/>
    <col min="526" max="768" width="11.44140625" style="19"/>
    <col min="769" max="769" width="3" style="19" customWidth="1"/>
    <col min="770" max="770" width="25.5546875" style="19" customWidth="1"/>
    <col min="771" max="781" width="13" style="19" customWidth="1"/>
    <col min="782" max="1024" width="11.44140625" style="19"/>
    <col min="1025" max="1025" width="3" style="19" customWidth="1"/>
    <col min="1026" max="1026" width="25.5546875" style="19" customWidth="1"/>
    <col min="1027" max="1037" width="13" style="19" customWidth="1"/>
    <col min="1038" max="1280" width="11.44140625" style="19"/>
    <col min="1281" max="1281" width="3" style="19" customWidth="1"/>
    <col min="1282" max="1282" width="25.5546875" style="19" customWidth="1"/>
    <col min="1283" max="1293" width="13" style="19" customWidth="1"/>
    <col min="1294" max="1536" width="11.44140625" style="19"/>
    <col min="1537" max="1537" width="3" style="19" customWidth="1"/>
    <col min="1538" max="1538" width="25.5546875" style="19" customWidth="1"/>
    <col min="1539" max="1549" width="13" style="19" customWidth="1"/>
    <col min="1550" max="1792" width="11.44140625" style="19"/>
    <col min="1793" max="1793" width="3" style="19" customWidth="1"/>
    <col min="1794" max="1794" width="25.5546875" style="19" customWidth="1"/>
    <col min="1795" max="1805" width="13" style="19" customWidth="1"/>
    <col min="1806" max="2048" width="11.44140625" style="19"/>
    <col min="2049" max="2049" width="3" style="19" customWidth="1"/>
    <col min="2050" max="2050" width="25.5546875" style="19" customWidth="1"/>
    <col min="2051" max="2061" width="13" style="19" customWidth="1"/>
    <col min="2062" max="2304" width="11.44140625" style="19"/>
    <col min="2305" max="2305" width="3" style="19" customWidth="1"/>
    <col min="2306" max="2306" width="25.5546875" style="19" customWidth="1"/>
    <col min="2307" max="2317" width="13" style="19" customWidth="1"/>
    <col min="2318" max="2560" width="11.44140625" style="19"/>
    <col min="2561" max="2561" width="3" style="19" customWidth="1"/>
    <col min="2562" max="2562" width="25.5546875" style="19" customWidth="1"/>
    <col min="2563" max="2573" width="13" style="19" customWidth="1"/>
    <col min="2574" max="2816" width="11.44140625" style="19"/>
    <col min="2817" max="2817" width="3" style="19" customWidth="1"/>
    <col min="2818" max="2818" width="25.5546875" style="19" customWidth="1"/>
    <col min="2819" max="2829" width="13" style="19" customWidth="1"/>
    <col min="2830" max="3072" width="11.44140625" style="19"/>
    <col min="3073" max="3073" width="3" style="19" customWidth="1"/>
    <col min="3074" max="3074" width="25.5546875" style="19" customWidth="1"/>
    <col min="3075" max="3085" width="13" style="19" customWidth="1"/>
    <col min="3086" max="3328" width="11.44140625" style="19"/>
    <col min="3329" max="3329" width="3" style="19" customWidth="1"/>
    <col min="3330" max="3330" width="25.5546875" style="19" customWidth="1"/>
    <col min="3331" max="3341" width="13" style="19" customWidth="1"/>
    <col min="3342" max="3584" width="11.44140625" style="19"/>
    <col min="3585" max="3585" width="3" style="19" customWidth="1"/>
    <col min="3586" max="3586" width="25.5546875" style="19" customWidth="1"/>
    <col min="3587" max="3597" width="13" style="19" customWidth="1"/>
    <col min="3598" max="3840" width="11.44140625" style="19"/>
    <col min="3841" max="3841" width="3" style="19" customWidth="1"/>
    <col min="3842" max="3842" width="25.5546875" style="19" customWidth="1"/>
    <col min="3843" max="3853" width="13" style="19" customWidth="1"/>
    <col min="3854" max="4096" width="11.44140625" style="19"/>
    <col min="4097" max="4097" width="3" style="19" customWidth="1"/>
    <col min="4098" max="4098" width="25.5546875" style="19" customWidth="1"/>
    <col min="4099" max="4109" width="13" style="19" customWidth="1"/>
    <col min="4110" max="4352" width="11.44140625" style="19"/>
    <col min="4353" max="4353" width="3" style="19" customWidth="1"/>
    <col min="4354" max="4354" width="25.5546875" style="19" customWidth="1"/>
    <col min="4355" max="4365" width="13" style="19" customWidth="1"/>
    <col min="4366" max="4608" width="11.44140625" style="19"/>
    <col min="4609" max="4609" width="3" style="19" customWidth="1"/>
    <col min="4610" max="4610" width="25.5546875" style="19" customWidth="1"/>
    <col min="4611" max="4621" width="13" style="19" customWidth="1"/>
    <col min="4622" max="4864" width="11.44140625" style="19"/>
    <col min="4865" max="4865" width="3" style="19" customWidth="1"/>
    <col min="4866" max="4866" width="25.5546875" style="19" customWidth="1"/>
    <col min="4867" max="4877" width="13" style="19" customWidth="1"/>
    <col min="4878" max="5120" width="11.44140625" style="19"/>
    <col min="5121" max="5121" width="3" style="19" customWidth="1"/>
    <col min="5122" max="5122" width="25.5546875" style="19" customWidth="1"/>
    <col min="5123" max="5133" width="13" style="19" customWidth="1"/>
    <col min="5134" max="5376" width="11.44140625" style="19"/>
    <col min="5377" max="5377" width="3" style="19" customWidth="1"/>
    <col min="5378" max="5378" width="25.5546875" style="19" customWidth="1"/>
    <col min="5379" max="5389" width="13" style="19" customWidth="1"/>
    <col min="5390" max="5632" width="11.44140625" style="19"/>
    <col min="5633" max="5633" width="3" style="19" customWidth="1"/>
    <col min="5634" max="5634" width="25.5546875" style="19" customWidth="1"/>
    <col min="5635" max="5645" width="13" style="19" customWidth="1"/>
    <col min="5646" max="5888" width="11.44140625" style="19"/>
    <col min="5889" max="5889" width="3" style="19" customWidth="1"/>
    <col min="5890" max="5890" width="25.5546875" style="19" customWidth="1"/>
    <col min="5891" max="5901" width="13" style="19" customWidth="1"/>
    <col min="5902" max="6144" width="11.44140625" style="19"/>
    <col min="6145" max="6145" width="3" style="19" customWidth="1"/>
    <col min="6146" max="6146" width="25.5546875" style="19" customWidth="1"/>
    <col min="6147" max="6157" width="13" style="19" customWidth="1"/>
    <col min="6158" max="6400" width="11.44140625" style="19"/>
    <col min="6401" max="6401" width="3" style="19" customWidth="1"/>
    <col min="6402" max="6402" width="25.5546875" style="19" customWidth="1"/>
    <col min="6403" max="6413" width="13" style="19" customWidth="1"/>
    <col min="6414" max="6656" width="11.44140625" style="19"/>
    <col min="6657" max="6657" width="3" style="19" customWidth="1"/>
    <col min="6658" max="6658" width="25.5546875" style="19" customWidth="1"/>
    <col min="6659" max="6669" width="13" style="19" customWidth="1"/>
    <col min="6670" max="6912" width="11.44140625" style="19"/>
    <col min="6913" max="6913" width="3" style="19" customWidth="1"/>
    <col min="6914" max="6914" width="25.5546875" style="19" customWidth="1"/>
    <col min="6915" max="6925" width="13" style="19" customWidth="1"/>
    <col min="6926" max="7168" width="11.44140625" style="19"/>
    <col min="7169" max="7169" width="3" style="19" customWidth="1"/>
    <col min="7170" max="7170" width="25.5546875" style="19" customWidth="1"/>
    <col min="7171" max="7181" width="13" style="19" customWidth="1"/>
    <col min="7182" max="7424" width="11.44140625" style="19"/>
    <col min="7425" max="7425" width="3" style="19" customWidth="1"/>
    <col min="7426" max="7426" width="25.5546875" style="19" customWidth="1"/>
    <col min="7427" max="7437" width="13" style="19" customWidth="1"/>
    <col min="7438" max="7680" width="11.44140625" style="19"/>
    <col min="7681" max="7681" width="3" style="19" customWidth="1"/>
    <col min="7682" max="7682" width="25.5546875" style="19" customWidth="1"/>
    <col min="7683" max="7693" width="13" style="19" customWidth="1"/>
    <col min="7694" max="7936" width="11.44140625" style="19"/>
    <col min="7937" max="7937" width="3" style="19" customWidth="1"/>
    <col min="7938" max="7938" width="25.5546875" style="19" customWidth="1"/>
    <col min="7939" max="7949" width="13" style="19" customWidth="1"/>
    <col min="7950" max="8192" width="11.44140625" style="19"/>
    <col min="8193" max="8193" width="3" style="19" customWidth="1"/>
    <col min="8194" max="8194" width="25.5546875" style="19" customWidth="1"/>
    <col min="8195" max="8205" width="13" style="19" customWidth="1"/>
    <col min="8206" max="8448" width="11.44140625" style="19"/>
    <col min="8449" max="8449" width="3" style="19" customWidth="1"/>
    <col min="8450" max="8450" width="25.5546875" style="19" customWidth="1"/>
    <col min="8451" max="8461" width="13" style="19" customWidth="1"/>
    <col min="8462" max="8704" width="11.44140625" style="19"/>
    <col min="8705" max="8705" width="3" style="19" customWidth="1"/>
    <col min="8706" max="8706" width="25.5546875" style="19" customWidth="1"/>
    <col min="8707" max="8717" width="13" style="19" customWidth="1"/>
    <col min="8718" max="8960" width="11.44140625" style="19"/>
    <col min="8961" max="8961" width="3" style="19" customWidth="1"/>
    <col min="8962" max="8962" width="25.5546875" style="19" customWidth="1"/>
    <col min="8963" max="8973" width="13" style="19" customWidth="1"/>
    <col min="8974" max="9216" width="11.44140625" style="19"/>
    <col min="9217" max="9217" width="3" style="19" customWidth="1"/>
    <col min="9218" max="9218" width="25.5546875" style="19" customWidth="1"/>
    <col min="9219" max="9229" width="13" style="19" customWidth="1"/>
    <col min="9230" max="9472" width="11.44140625" style="19"/>
    <col min="9473" max="9473" width="3" style="19" customWidth="1"/>
    <col min="9474" max="9474" width="25.5546875" style="19" customWidth="1"/>
    <col min="9475" max="9485" width="13" style="19" customWidth="1"/>
    <col min="9486" max="9728" width="11.44140625" style="19"/>
    <col min="9729" max="9729" width="3" style="19" customWidth="1"/>
    <col min="9730" max="9730" width="25.5546875" style="19" customWidth="1"/>
    <col min="9731" max="9741" width="13" style="19" customWidth="1"/>
    <col min="9742" max="9984" width="11.44140625" style="19"/>
    <col min="9985" max="9985" width="3" style="19" customWidth="1"/>
    <col min="9986" max="9986" width="25.5546875" style="19" customWidth="1"/>
    <col min="9987" max="9997" width="13" style="19" customWidth="1"/>
    <col min="9998" max="10240" width="11.44140625" style="19"/>
    <col min="10241" max="10241" width="3" style="19" customWidth="1"/>
    <col min="10242" max="10242" width="25.5546875" style="19" customWidth="1"/>
    <col min="10243" max="10253" width="13" style="19" customWidth="1"/>
    <col min="10254" max="10496" width="11.44140625" style="19"/>
    <col min="10497" max="10497" width="3" style="19" customWidth="1"/>
    <col min="10498" max="10498" width="25.5546875" style="19" customWidth="1"/>
    <col min="10499" max="10509" width="13" style="19" customWidth="1"/>
    <col min="10510" max="10752" width="11.44140625" style="19"/>
    <col min="10753" max="10753" width="3" style="19" customWidth="1"/>
    <col min="10754" max="10754" width="25.5546875" style="19" customWidth="1"/>
    <col min="10755" max="10765" width="13" style="19" customWidth="1"/>
    <col min="10766" max="11008" width="11.44140625" style="19"/>
    <col min="11009" max="11009" width="3" style="19" customWidth="1"/>
    <col min="11010" max="11010" width="25.5546875" style="19" customWidth="1"/>
    <col min="11011" max="11021" width="13" style="19" customWidth="1"/>
    <col min="11022" max="11264" width="11.44140625" style="19"/>
    <col min="11265" max="11265" width="3" style="19" customWidth="1"/>
    <col min="11266" max="11266" width="25.5546875" style="19" customWidth="1"/>
    <col min="11267" max="11277" width="13" style="19" customWidth="1"/>
    <col min="11278" max="11520" width="11.44140625" style="19"/>
    <col min="11521" max="11521" width="3" style="19" customWidth="1"/>
    <col min="11522" max="11522" width="25.5546875" style="19" customWidth="1"/>
    <col min="11523" max="11533" width="13" style="19" customWidth="1"/>
    <col min="11534" max="11776" width="11.44140625" style="19"/>
    <col min="11777" max="11777" width="3" style="19" customWidth="1"/>
    <col min="11778" max="11778" width="25.5546875" style="19" customWidth="1"/>
    <col min="11779" max="11789" width="13" style="19" customWidth="1"/>
    <col min="11790" max="12032" width="11.44140625" style="19"/>
    <col min="12033" max="12033" width="3" style="19" customWidth="1"/>
    <col min="12034" max="12034" width="25.5546875" style="19" customWidth="1"/>
    <col min="12035" max="12045" width="13" style="19" customWidth="1"/>
    <col min="12046" max="12288" width="11.44140625" style="19"/>
    <col min="12289" max="12289" width="3" style="19" customWidth="1"/>
    <col min="12290" max="12290" width="25.5546875" style="19" customWidth="1"/>
    <col min="12291" max="12301" width="13" style="19" customWidth="1"/>
    <col min="12302" max="12544" width="11.44140625" style="19"/>
    <col min="12545" max="12545" width="3" style="19" customWidth="1"/>
    <col min="12546" max="12546" width="25.5546875" style="19" customWidth="1"/>
    <col min="12547" max="12557" width="13" style="19" customWidth="1"/>
    <col min="12558" max="12800" width="11.44140625" style="19"/>
    <col min="12801" max="12801" width="3" style="19" customWidth="1"/>
    <col min="12802" max="12802" width="25.5546875" style="19" customWidth="1"/>
    <col min="12803" max="12813" width="13" style="19" customWidth="1"/>
    <col min="12814" max="13056" width="11.44140625" style="19"/>
    <col min="13057" max="13057" width="3" style="19" customWidth="1"/>
    <col min="13058" max="13058" width="25.5546875" style="19" customWidth="1"/>
    <col min="13059" max="13069" width="13" style="19" customWidth="1"/>
    <col min="13070" max="13312" width="11.44140625" style="19"/>
    <col min="13313" max="13313" width="3" style="19" customWidth="1"/>
    <col min="13314" max="13314" width="25.5546875" style="19" customWidth="1"/>
    <col min="13315" max="13325" width="13" style="19" customWidth="1"/>
    <col min="13326" max="13568" width="11.44140625" style="19"/>
    <col min="13569" max="13569" width="3" style="19" customWidth="1"/>
    <col min="13570" max="13570" width="25.5546875" style="19" customWidth="1"/>
    <col min="13571" max="13581" width="13" style="19" customWidth="1"/>
    <col min="13582" max="13824" width="11.44140625" style="19"/>
    <col min="13825" max="13825" width="3" style="19" customWidth="1"/>
    <col min="13826" max="13826" width="25.5546875" style="19" customWidth="1"/>
    <col min="13827" max="13837" width="13" style="19" customWidth="1"/>
    <col min="13838" max="14080" width="11.44140625" style="19"/>
    <col min="14081" max="14081" width="3" style="19" customWidth="1"/>
    <col min="14082" max="14082" width="25.5546875" style="19" customWidth="1"/>
    <col min="14083" max="14093" width="13" style="19" customWidth="1"/>
    <col min="14094" max="14336" width="11.44140625" style="19"/>
    <col min="14337" max="14337" width="3" style="19" customWidth="1"/>
    <col min="14338" max="14338" width="25.5546875" style="19" customWidth="1"/>
    <col min="14339" max="14349" width="13" style="19" customWidth="1"/>
    <col min="14350" max="14592" width="11.44140625" style="19"/>
    <col min="14593" max="14593" width="3" style="19" customWidth="1"/>
    <col min="14594" max="14594" width="25.5546875" style="19" customWidth="1"/>
    <col min="14595" max="14605" width="13" style="19" customWidth="1"/>
    <col min="14606" max="14848" width="11.44140625" style="19"/>
    <col min="14849" max="14849" width="3" style="19" customWidth="1"/>
    <col min="14850" max="14850" width="25.5546875" style="19" customWidth="1"/>
    <col min="14851" max="14861" width="13" style="19" customWidth="1"/>
    <col min="14862" max="15104" width="11.44140625" style="19"/>
    <col min="15105" max="15105" width="3" style="19" customWidth="1"/>
    <col min="15106" max="15106" width="25.5546875" style="19" customWidth="1"/>
    <col min="15107" max="15117" width="13" style="19" customWidth="1"/>
    <col min="15118" max="15360" width="11.44140625" style="19"/>
    <col min="15361" max="15361" width="3" style="19" customWidth="1"/>
    <col min="15362" max="15362" width="25.5546875" style="19" customWidth="1"/>
    <col min="15363" max="15373" width="13" style="19" customWidth="1"/>
    <col min="15374" max="15616" width="11.44140625" style="19"/>
    <col min="15617" max="15617" width="3" style="19" customWidth="1"/>
    <col min="15618" max="15618" width="25.5546875" style="19" customWidth="1"/>
    <col min="15619" max="15629" width="13" style="19" customWidth="1"/>
    <col min="15630" max="15872" width="11.44140625" style="19"/>
    <col min="15873" max="15873" width="3" style="19" customWidth="1"/>
    <col min="15874" max="15874" width="25.5546875" style="19" customWidth="1"/>
    <col min="15875" max="15885" width="13" style="19" customWidth="1"/>
    <col min="15886" max="16128" width="11.44140625" style="19"/>
    <col min="16129" max="16129" width="3" style="19" customWidth="1"/>
    <col min="16130" max="16130" width="25.5546875" style="19" customWidth="1"/>
    <col min="16131" max="16141" width="13" style="19" customWidth="1"/>
    <col min="16142" max="16384" width="11.44140625" style="19"/>
  </cols>
  <sheetData>
    <row r="1" spans="2:13" ht="121.5" customHeight="1">
      <c r="B1" s="43" t="s">
        <v>478</v>
      </c>
      <c r="C1" s="44"/>
    </row>
    <row r="2" spans="2:13">
      <c r="B2" s="45" t="s">
        <v>479</v>
      </c>
      <c r="C2" s="46"/>
    </row>
    <row r="3" spans="2:13" ht="28.5" customHeight="1">
      <c r="B3" s="16" t="s">
        <v>445</v>
      </c>
      <c r="C3" s="17">
        <v>2012</v>
      </c>
      <c r="D3" s="17">
        <v>2013</v>
      </c>
      <c r="E3" s="17">
        <v>2014</v>
      </c>
      <c r="F3" s="17">
        <v>2015</v>
      </c>
      <c r="G3" s="17">
        <v>2016</v>
      </c>
      <c r="H3" s="17">
        <v>2017</v>
      </c>
      <c r="I3" s="17">
        <v>2018</v>
      </c>
      <c r="J3" s="17">
        <v>2019</v>
      </c>
      <c r="K3" s="17">
        <v>2020</v>
      </c>
      <c r="L3" s="17">
        <v>2021</v>
      </c>
      <c r="M3" s="18">
        <v>2022</v>
      </c>
    </row>
    <row r="4" spans="2:13" ht="12.75" customHeight="1">
      <c r="B4" s="47"/>
      <c r="C4" s="47"/>
      <c r="D4" s="47"/>
      <c r="E4" s="47"/>
      <c r="F4" s="47"/>
      <c r="G4" s="47"/>
      <c r="H4" s="47"/>
      <c r="I4" s="47"/>
      <c r="J4" s="47"/>
      <c r="K4" s="47"/>
      <c r="L4" s="47"/>
      <c r="M4" s="47"/>
    </row>
    <row r="5" spans="2:13">
      <c r="B5" s="15" t="s">
        <v>446</v>
      </c>
      <c r="C5" s="20">
        <v>10356978</v>
      </c>
      <c r="D5" s="20">
        <v>10521247</v>
      </c>
      <c r="E5" s="20">
        <v>10685994</v>
      </c>
      <c r="F5" s="20">
        <v>10851103</v>
      </c>
      <c r="G5" s="20">
        <v>11016438</v>
      </c>
      <c r="H5" s="20">
        <v>11181861</v>
      </c>
      <c r="I5" s="20">
        <v>11347241</v>
      </c>
      <c r="J5" s="20">
        <v>11512468</v>
      </c>
      <c r="K5" s="20">
        <v>11677406</v>
      </c>
      <c r="L5" s="20">
        <v>11841955</v>
      </c>
      <c r="M5" s="20">
        <v>12006031</v>
      </c>
    </row>
    <row r="6" spans="2:13" ht="6" customHeight="1">
      <c r="B6" s="48"/>
      <c r="C6" s="49"/>
      <c r="D6" s="49"/>
      <c r="E6" s="49"/>
      <c r="F6" s="49"/>
      <c r="G6" s="49"/>
      <c r="H6" s="49"/>
      <c r="I6" s="49"/>
      <c r="J6" s="49"/>
      <c r="K6" s="49"/>
      <c r="L6" s="49"/>
      <c r="M6" s="49"/>
    </row>
    <row r="7" spans="2:13">
      <c r="B7" s="13" t="s">
        <v>27</v>
      </c>
      <c r="C7" s="21">
        <v>596825</v>
      </c>
      <c r="D7" s="21">
        <v>602574</v>
      </c>
      <c r="E7" s="21">
        <v>608477</v>
      </c>
      <c r="F7" s="21">
        <v>614524</v>
      </c>
      <c r="G7" s="21">
        <v>620733</v>
      </c>
      <c r="H7" s="21">
        <v>627098</v>
      </c>
      <c r="I7" s="21">
        <v>633612</v>
      </c>
      <c r="J7" s="21">
        <v>640264</v>
      </c>
      <c r="K7" s="21">
        <v>647089</v>
      </c>
      <c r="L7" s="21">
        <v>654035</v>
      </c>
      <c r="M7" s="21">
        <v>661119</v>
      </c>
    </row>
    <row r="8" spans="2:13">
      <c r="B8" s="22" t="s">
        <v>28</v>
      </c>
      <c r="C8" s="23"/>
      <c r="D8" s="23"/>
      <c r="E8" s="23"/>
      <c r="F8" s="23"/>
      <c r="G8" s="23"/>
      <c r="H8" s="23"/>
      <c r="I8" s="23"/>
      <c r="J8" s="23"/>
      <c r="K8" s="23"/>
      <c r="L8" s="23"/>
      <c r="M8" s="23"/>
    </row>
    <row r="9" spans="2:13">
      <c r="B9" s="14" t="s">
        <v>29</v>
      </c>
      <c r="C9" s="1">
        <v>300783</v>
      </c>
      <c r="D9" s="1">
        <v>306146</v>
      </c>
      <c r="E9" s="1">
        <v>311683</v>
      </c>
      <c r="F9" s="1">
        <v>317345</v>
      </c>
      <c r="G9" s="1">
        <v>323135</v>
      </c>
      <c r="H9" s="1">
        <v>329049</v>
      </c>
      <c r="I9" s="1">
        <v>335095</v>
      </c>
      <c r="J9" s="1">
        <v>341258</v>
      </c>
      <c r="K9" s="1">
        <v>347568</v>
      </c>
      <c r="L9" s="1">
        <v>353996</v>
      </c>
      <c r="M9" s="1">
        <v>360544</v>
      </c>
    </row>
    <row r="10" spans="2:13">
      <c r="B10" s="14" t="s">
        <v>284</v>
      </c>
      <c r="C10" s="1">
        <v>8575</v>
      </c>
      <c r="D10" s="1">
        <v>8670</v>
      </c>
      <c r="E10" s="1">
        <v>8713</v>
      </c>
      <c r="F10" s="1">
        <v>8756</v>
      </c>
      <c r="G10" s="1">
        <v>8801</v>
      </c>
      <c r="H10" s="1">
        <v>8846</v>
      </c>
      <c r="I10" s="1">
        <v>8891</v>
      </c>
      <c r="J10" s="1">
        <v>8938</v>
      </c>
      <c r="K10" s="1">
        <v>8985</v>
      </c>
      <c r="L10" s="1">
        <v>9033</v>
      </c>
      <c r="M10" s="1">
        <v>9081</v>
      </c>
    </row>
    <row r="11" spans="2:13">
      <c r="B11" s="14" t="s">
        <v>320</v>
      </c>
      <c r="C11" s="1">
        <v>15976</v>
      </c>
      <c r="D11" s="1">
        <v>15951</v>
      </c>
      <c r="E11" s="1">
        <v>15928</v>
      </c>
      <c r="F11" s="1">
        <v>15906</v>
      </c>
      <c r="G11" s="1">
        <v>15885</v>
      </c>
      <c r="H11" s="1">
        <v>15866</v>
      </c>
      <c r="I11" s="1">
        <v>15846</v>
      </c>
      <c r="J11" s="1">
        <v>15828</v>
      </c>
      <c r="K11" s="1">
        <v>15811</v>
      </c>
      <c r="L11" s="1">
        <v>15793</v>
      </c>
      <c r="M11" s="1">
        <v>15777</v>
      </c>
    </row>
    <row r="12" spans="2:13">
      <c r="B12" s="22" t="s">
        <v>92</v>
      </c>
      <c r="C12" s="23"/>
      <c r="D12" s="23"/>
      <c r="E12" s="23"/>
      <c r="F12" s="23"/>
      <c r="G12" s="23"/>
      <c r="H12" s="23"/>
      <c r="I12" s="23"/>
      <c r="J12" s="23"/>
      <c r="K12" s="23"/>
      <c r="L12" s="23"/>
      <c r="M12" s="23"/>
    </row>
    <row r="13" spans="2:13">
      <c r="B13" s="14" t="s">
        <v>92</v>
      </c>
      <c r="C13" s="1">
        <v>10479</v>
      </c>
      <c r="D13" s="1">
        <v>10542</v>
      </c>
      <c r="E13" s="1">
        <v>10607</v>
      </c>
      <c r="F13" s="1">
        <v>10673</v>
      </c>
      <c r="G13" s="1">
        <v>10741</v>
      </c>
      <c r="H13" s="1">
        <v>10809</v>
      </c>
      <c r="I13" s="1">
        <v>10879</v>
      </c>
      <c r="J13" s="1">
        <v>10950</v>
      </c>
      <c r="K13" s="1">
        <v>11021</v>
      </c>
      <c r="L13" s="1">
        <v>11093</v>
      </c>
      <c r="M13" s="1">
        <v>11166</v>
      </c>
    </row>
    <row r="14" spans="2:13">
      <c r="B14" s="14" t="s">
        <v>123</v>
      </c>
      <c r="C14" s="1">
        <v>13841</v>
      </c>
      <c r="D14" s="1">
        <v>13840</v>
      </c>
      <c r="E14" s="1">
        <v>13840</v>
      </c>
      <c r="F14" s="1">
        <v>13842</v>
      </c>
      <c r="G14" s="1">
        <v>13845</v>
      </c>
      <c r="H14" s="1">
        <v>13849</v>
      </c>
      <c r="I14" s="1">
        <v>13853</v>
      </c>
      <c r="J14" s="1">
        <v>13858</v>
      </c>
      <c r="K14" s="1">
        <v>13865</v>
      </c>
      <c r="L14" s="1">
        <v>13870</v>
      </c>
      <c r="M14" s="1">
        <v>13876</v>
      </c>
    </row>
    <row r="15" spans="2:13">
      <c r="B15" s="22" t="s">
        <v>244</v>
      </c>
      <c r="C15" s="23"/>
      <c r="D15" s="23"/>
      <c r="E15" s="23"/>
      <c r="F15" s="23"/>
      <c r="G15" s="23"/>
      <c r="H15" s="23"/>
      <c r="I15" s="23"/>
      <c r="J15" s="23"/>
      <c r="K15" s="23"/>
      <c r="L15" s="23"/>
      <c r="M15" s="23"/>
    </row>
    <row r="16" spans="2:13">
      <c r="B16" s="14" t="s">
        <v>244</v>
      </c>
      <c r="C16" s="1">
        <v>8090</v>
      </c>
      <c r="D16" s="1">
        <v>8041</v>
      </c>
      <c r="E16" s="1">
        <v>7993</v>
      </c>
      <c r="F16" s="1">
        <v>7947</v>
      </c>
      <c r="G16" s="1">
        <v>7901</v>
      </c>
      <c r="H16" s="1">
        <v>7856</v>
      </c>
      <c r="I16" s="1">
        <v>7811</v>
      </c>
      <c r="J16" s="1">
        <v>7768</v>
      </c>
      <c r="K16" s="1">
        <v>7725</v>
      </c>
      <c r="L16" s="1">
        <v>7682</v>
      </c>
      <c r="M16" s="1">
        <v>7640</v>
      </c>
    </row>
    <row r="17" spans="2:13">
      <c r="B17" s="14" t="s">
        <v>335</v>
      </c>
      <c r="C17" s="1">
        <v>10677</v>
      </c>
      <c r="D17" s="1">
        <v>10609</v>
      </c>
      <c r="E17" s="1">
        <v>10542</v>
      </c>
      <c r="F17" s="1">
        <v>10476</v>
      </c>
      <c r="G17" s="1">
        <v>10411</v>
      </c>
      <c r="H17" s="1">
        <v>10347</v>
      </c>
      <c r="I17" s="1">
        <v>10285</v>
      </c>
      <c r="J17" s="1">
        <v>10223</v>
      </c>
      <c r="K17" s="1">
        <v>10162</v>
      </c>
      <c r="L17" s="1">
        <v>10102</v>
      </c>
      <c r="M17" s="1">
        <v>10042</v>
      </c>
    </row>
    <row r="18" spans="2:13">
      <c r="B18" s="14" t="s">
        <v>358</v>
      </c>
      <c r="C18" s="1">
        <v>7429</v>
      </c>
      <c r="D18" s="1">
        <v>7464</v>
      </c>
      <c r="E18" s="1">
        <v>7500</v>
      </c>
      <c r="F18" s="1">
        <v>7536</v>
      </c>
      <c r="G18" s="1">
        <v>7572</v>
      </c>
      <c r="H18" s="1">
        <v>7610</v>
      </c>
      <c r="I18" s="1">
        <v>7648</v>
      </c>
      <c r="J18" s="1">
        <v>7687</v>
      </c>
      <c r="K18" s="1">
        <v>7726</v>
      </c>
      <c r="L18" s="1">
        <v>7765</v>
      </c>
      <c r="M18" s="1">
        <v>7805</v>
      </c>
    </row>
    <row r="19" spans="2:13">
      <c r="B19" s="14" t="s">
        <v>355</v>
      </c>
      <c r="C19" s="1">
        <v>7792</v>
      </c>
      <c r="D19" s="1">
        <v>7813</v>
      </c>
      <c r="E19" s="1">
        <v>7834</v>
      </c>
      <c r="F19" s="1">
        <v>7856</v>
      </c>
      <c r="G19" s="1">
        <v>7879</v>
      </c>
      <c r="H19" s="1">
        <v>7902</v>
      </c>
      <c r="I19" s="1">
        <v>7926</v>
      </c>
      <c r="J19" s="1">
        <v>7951</v>
      </c>
      <c r="K19" s="1">
        <v>7976</v>
      </c>
      <c r="L19" s="1">
        <v>8001</v>
      </c>
      <c r="M19" s="1">
        <v>8026</v>
      </c>
    </row>
    <row r="20" spans="2:13">
      <c r="B20" s="22" t="s">
        <v>235</v>
      </c>
      <c r="C20" s="23"/>
      <c r="D20" s="23"/>
      <c r="E20" s="23"/>
      <c r="F20" s="23"/>
      <c r="G20" s="23"/>
      <c r="H20" s="23"/>
      <c r="I20" s="23"/>
      <c r="J20" s="23"/>
      <c r="K20" s="23"/>
      <c r="L20" s="23"/>
      <c r="M20" s="23"/>
    </row>
    <row r="21" spans="2:13">
      <c r="B21" s="14" t="s">
        <v>82</v>
      </c>
      <c r="C21" s="1">
        <v>10045</v>
      </c>
      <c r="D21" s="1">
        <v>10058</v>
      </c>
      <c r="E21" s="1">
        <v>10072</v>
      </c>
      <c r="F21" s="1">
        <v>10088</v>
      </c>
      <c r="G21" s="1">
        <v>10103</v>
      </c>
      <c r="H21" s="1">
        <v>10120</v>
      </c>
      <c r="I21" s="1">
        <v>10138</v>
      </c>
      <c r="J21" s="1">
        <v>10156</v>
      </c>
      <c r="K21" s="1">
        <v>10174</v>
      </c>
      <c r="L21" s="1">
        <v>10192</v>
      </c>
      <c r="M21" s="1">
        <v>10212</v>
      </c>
    </row>
    <row r="22" spans="2:13">
      <c r="B22" s="14" t="s">
        <v>235</v>
      </c>
      <c r="C22" s="1">
        <v>8419</v>
      </c>
      <c r="D22" s="1">
        <v>8474</v>
      </c>
      <c r="E22" s="1">
        <v>8530</v>
      </c>
      <c r="F22" s="1">
        <v>8586</v>
      </c>
      <c r="G22" s="1">
        <v>8643</v>
      </c>
      <c r="H22" s="1">
        <v>8701</v>
      </c>
      <c r="I22" s="1">
        <v>8761</v>
      </c>
      <c r="J22" s="1">
        <v>8821</v>
      </c>
      <c r="K22" s="1">
        <v>8882</v>
      </c>
      <c r="L22" s="1">
        <v>8944</v>
      </c>
      <c r="M22" s="1">
        <v>9006</v>
      </c>
    </row>
    <row r="23" spans="2:13">
      <c r="B23" s="14" t="s">
        <v>233</v>
      </c>
      <c r="C23" s="1">
        <v>6180</v>
      </c>
      <c r="D23" s="1">
        <v>6167</v>
      </c>
      <c r="E23" s="1">
        <v>6155</v>
      </c>
      <c r="F23" s="1">
        <v>6142</v>
      </c>
      <c r="G23" s="1">
        <v>6131</v>
      </c>
      <c r="H23" s="1">
        <v>6119</v>
      </c>
      <c r="I23" s="1">
        <v>6108</v>
      </c>
      <c r="J23" s="1">
        <v>6098</v>
      </c>
      <c r="K23" s="1">
        <v>6087</v>
      </c>
      <c r="L23" s="1">
        <v>6077</v>
      </c>
      <c r="M23" s="1">
        <v>6067</v>
      </c>
    </row>
    <row r="24" spans="2:13">
      <c r="B24" s="14" t="s">
        <v>234</v>
      </c>
      <c r="C24" s="1">
        <v>2750</v>
      </c>
      <c r="D24" s="1">
        <v>2737</v>
      </c>
      <c r="E24" s="1">
        <v>2725</v>
      </c>
      <c r="F24" s="1">
        <v>2712</v>
      </c>
      <c r="G24" s="1">
        <v>2701</v>
      </c>
      <c r="H24" s="1">
        <v>2689</v>
      </c>
      <c r="I24" s="1">
        <v>2677</v>
      </c>
      <c r="J24" s="1">
        <v>2665</v>
      </c>
      <c r="K24" s="1">
        <v>2655</v>
      </c>
      <c r="L24" s="1">
        <v>2644</v>
      </c>
      <c r="M24" s="1">
        <v>2632</v>
      </c>
    </row>
    <row r="25" spans="2:13">
      <c r="B25" s="14" t="s">
        <v>241</v>
      </c>
      <c r="C25" s="1">
        <v>4331</v>
      </c>
      <c r="D25" s="1">
        <v>4294</v>
      </c>
      <c r="E25" s="1">
        <v>4259</v>
      </c>
      <c r="F25" s="1">
        <v>4224</v>
      </c>
      <c r="G25" s="1">
        <v>4189</v>
      </c>
      <c r="H25" s="1">
        <v>4156</v>
      </c>
      <c r="I25" s="1">
        <v>4123</v>
      </c>
      <c r="J25" s="1">
        <v>4090</v>
      </c>
      <c r="K25" s="1">
        <v>4058</v>
      </c>
      <c r="L25" s="1">
        <v>4026</v>
      </c>
      <c r="M25" s="1">
        <v>3994</v>
      </c>
    </row>
    <row r="26" spans="2:13">
      <c r="B26" s="22" t="s">
        <v>121</v>
      </c>
      <c r="C26" s="23"/>
      <c r="D26" s="23"/>
      <c r="E26" s="23"/>
      <c r="F26" s="23"/>
      <c r="G26" s="23"/>
      <c r="H26" s="23"/>
      <c r="I26" s="23"/>
      <c r="J26" s="23"/>
      <c r="K26" s="23"/>
      <c r="L26" s="23"/>
      <c r="M26" s="23"/>
    </row>
    <row r="27" spans="2:13">
      <c r="B27" s="14" t="s">
        <v>122</v>
      </c>
      <c r="C27" s="1">
        <v>23202</v>
      </c>
      <c r="D27" s="1">
        <v>23381</v>
      </c>
      <c r="E27" s="1">
        <v>23562</v>
      </c>
      <c r="F27" s="1">
        <v>23746</v>
      </c>
      <c r="G27" s="1">
        <v>23934</v>
      </c>
      <c r="H27" s="1">
        <v>24126</v>
      </c>
      <c r="I27" s="1">
        <v>24319</v>
      </c>
      <c r="J27" s="1">
        <v>24515</v>
      </c>
      <c r="K27" s="1">
        <v>24715</v>
      </c>
      <c r="L27" s="1">
        <v>24916</v>
      </c>
      <c r="M27" s="1">
        <v>25120</v>
      </c>
    </row>
    <row r="28" spans="2:13">
      <c r="B28" s="14" t="s">
        <v>352</v>
      </c>
      <c r="C28" s="1">
        <v>8011</v>
      </c>
      <c r="D28" s="1">
        <v>8032</v>
      </c>
      <c r="E28" s="1">
        <v>8053</v>
      </c>
      <c r="F28" s="1">
        <v>8075</v>
      </c>
      <c r="G28" s="1">
        <v>8097</v>
      </c>
      <c r="H28" s="1">
        <v>8121</v>
      </c>
      <c r="I28" s="1">
        <v>8145</v>
      </c>
      <c r="J28" s="1">
        <v>8169</v>
      </c>
      <c r="K28" s="1">
        <v>8194</v>
      </c>
      <c r="L28" s="1">
        <v>8218</v>
      </c>
      <c r="M28" s="1">
        <v>8244</v>
      </c>
    </row>
    <row r="29" spans="2:13">
      <c r="B29" s="22" t="s">
        <v>216</v>
      </c>
      <c r="C29" s="23"/>
      <c r="D29" s="23"/>
      <c r="E29" s="23"/>
      <c r="F29" s="23"/>
      <c r="G29" s="23"/>
      <c r="H29" s="23"/>
      <c r="I29" s="23"/>
      <c r="J29" s="23"/>
      <c r="K29" s="23"/>
      <c r="L29" s="23"/>
      <c r="M29" s="23"/>
    </row>
    <row r="30" spans="2:13">
      <c r="B30" s="14" t="s">
        <v>217</v>
      </c>
      <c r="C30" s="1">
        <v>16188</v>
      </c>
      <c r="D30" s="1">
        <v>16097</v>
      </c>
      <c r="E30" s="1">
        <v>16007</v>
      </c>
      <c r="F30" s="1">
        <v>15919</v>
      </c>
      <c r="G30" s="1">
        <v>15832</v>
      </c>
      <c r="H30" s="1">
        <v>15748</v>
      </c>
      <c r="I30" s="1">
        <v>15664</v>
      </c>
      <c r="J30" s="1">
        <v>15582</v>
      </c>
      <c r="K30" s="1">
        <v>15502</v>
      </c>
      <c r="L30" s="1">
        <v>15421</v>
      </c>
      <c r="M30" s="1">
        <v>15342</v>
      </c>
    </row>
    <row r="31" spans="2:13">
      <c r="B31" s="14" t="s">
        <v>285</v>
      </c>
      <c r="C31" s="1">
        <v>8772</v>
      </c>
      <c r="D31" s="1">
        <v>8741</v>
      </c>
      <c r="E31" s="1">
        <v>8710</v>
      </c>
      <c r="F31" s="1">
        <v>8680</v>
      </c>
      <c r="G31" s="1">
        <v>8650</v>
      </c>
      <c r="H31" s="1">
        <v>8622</v>
      </c>
      <c r="I31" s="1">
        <v>8594</v>
      </c>
      <c r="J31" s="1">
        <v>8566</v>
      </c>
      <c r="K31" s="1">
        <v>8539</v>
      </c>
      <c r="L31" s="1">
        <v>8513</v>
      </c>
      <c r="M31" s="1">
        <v>8486</v>
      </c>
    </row>
    <row r="32" spans="2:13">
      <c r="B32" s="22" t="s">
        <v>141</v>
      </c>
      <c r="C32" s="23"/>
      <c r="D32" s="23"/>
      <c r="E32" s="23"/>
      <c r="F32" s="23"/>
      <c r="G32" s="23"/>
      <c r="H32" s="23"/>
      <c r="I32" s="23"/>
      <c r="J32" s="23"/>
      <c r="K32" s="23"/>
      <c r="L32" s="23"/>
      <c r="M32" s="23"/>
    </row>
    <row r="33" spans="2:13">
      <c r="B33" s="14" t="s">
        <v>142</v>
      </c>
      <c r="C33" s="1">
        <v>14795</v>
      </c>
      <c r="D33" s="1">
        <v>14862</v>
      </c>
      <c r="E33" s="1">
        <v>14930</v>
      </c>
      <c r="F33" s="1">
        <v>15000</v>
      </c>
      <c r="G33" s="1">
        <v>15071</v>
      </c>
      <c r="H33" s="1">
        <v>15144</v>
      </c>
      <c r="I33" s="1">
        <v>15217</v>
      </c>
      <c r="J33" s="1">
        <v>15292</v>
      </c>
      <c r="K33" s="1">
        <v>15368</v>
      </c>
      <c r="L33" s="1">
        <v>15445</v>
      </c>
      <c r="M33" s="1">
        <v>15522</v>
      </c>
    </row>
    <row r="34" spans="2:13">
      <c r="B34" s="14" t="s">
        <v>163</v>
      </c>
      <c r="C34" s="1">
        <v>30794</v>
      </c>
      <c r="D34" s="1">
        <v>30844</v>
      </c>
      <c r="E34" s="1">
        <v>30897</v>
      </c>
      <c r="F34" s="1">
        <v>30951</v>
      </c>
      <c r="G34" s="1">
        <v>31009</v>
      </c>
      <c r="H34" s="1">
        <v>31069</v>
      </c>
      <c r="I34" s="1">
        <v>31130</v>
      </c>
      <c r="J34" s="1">
        <v>31193</v>
      </c>
      <c r="K34" s="1">
        <v>31259</v>
      </c>
      <c r="L34" s="1">
        <v>31324</v>
      </c>
      <c r="M34" s="1">
        <v>31389</v>
      </c>
    </row>
    <row r="35" spans="2:13">
      <c r="B35" s="14" t="s">
        <v>143</v>
      </c>
      <c r="C35" s="1">
        <v>12133</v>
      </c>
      <c r="D35" s="1">
        <v>12174</v>
      </c>
      <c r="E35" s="1">
        <v>12217</v>
      </c>
      <c r="F35" s="1">
        <v>12259</v>
      </c>
      <c r="G35" s="1">
        <v>12304</v>
      </c>
      <c r="H35" s="1">
        <v>12349</v>
      </c>
      <c r="I35" s="1">
        <v>12396</v>
      </c>
      <c r="J35" s="1">
        <v>12442</v>
      </c>
      <c r="K35" s="1">
        <v>12489</v>
      </c>
      <c r="L35" s="1">
        <v>12538</v>
      </c>
      <c r="M35" s="1">
        <v>12587</v>
      </c>
    </row>
    <row r="36" spans="2:13">
      <c r="B36" s="14" t="s">
        <v>218</v>
      </c>
      <c r="C36" s="1">
        <v>15104</v>
      </c>
      <c r="D36" s="1">
        <v>15148</v>
      </c>
      <c r="E36" s="1">
        <v>15193</v>
      </c>
      <c r="F36" s="1">
        <v>15239</v>
      </c>
      <c r="G36" s="1">
        <v>15287</v>
      </c>
      <c r="H36" s="1">
        <v>15335</v>
      </c>
      <c r="I36" s="1">
        <v>15386</v>
      </c>
      <c r="J36" s="1">
        <v>15436</v>
      </c>
      <c r="K36" s="1">
        <v>15487</v>
      </c>
      <c r="L36" s="1">
        <v>15539</v>
      </c>
      <c r="M36" s="1">
        <v>15592</v>
      </c>
    </row>
    <row r="37" spans="2:13">
      <c r="B37" s="22" t="s">
        <v>50</v>
      </c>
      <c r="C37" s="23"/>
      <c r="D37" s="23"/>
      <c r="E37" s="23"/>
      <c r="F37" s="23"/>
      <c r="G37" s="23"/>
      <c r="H37" s="23"/>
      <c r="I37" s="23"/>
      <c r="J37" s="23"/>
      <c r="K37" s="23"/>
      <c r="L37" s="23"/>
      <c r="M37" s="23"/>
    </row>
    <row r="38" spans="2:13">
      <c r="B38" s="14" t="s">
        <v>51</v>
      </c>
      <c r="C38" s="1">
        <v>10398</v>
      </c>
      <c r="D38" s="1">
        <v>10378</v>
      </c>
      <c r="E38" s="1">
        <v>10359</v>
      </c>
      <c r="F38" s="1">
        <v>10340</v>
      </c>
      <c r="G38" s="1">
        <v>10322</v>
      </c>
      <c r="H38" s="1">
        <v>10306</v>
      </c>
      <c r="I38" s="1">
        <v>10289</v>
      </c>
      <c r="J38" s="1">
        <v>10273</v>
      </c>
      <c r="K38" s="1">
        <v>10258</v>
      </c>
      <c r="L38" s="1">
        <v>10242</v>
      </c>
      <c r="M38" s="1">
        <v>10227</v>
      </c>
    </row>
    <row r="39" spans="2:13">
      <c r="B39" s="22" t="s">
        <v>192</v>
      </c>
      <c r="C39" s="23"/>
      <c r="D39" s="23"/>
      <c r="E39" s="23"/>
      <c r="F39" s="23"/>
      <c r="G39" s="23"/>
      <c r="H39" s="23"/>
      <c r="I39" s="23"/>
      <c r="J39" s="23"/>
      <c r="K39" s="23"/>
      <c r="L39" s="23"/>
      <c r="M39" s="23"/>
    </row>
    <row r="40" spans="2:13">
      <c r="B40" s="14" t="s">
        <v>245</v>
      </c>
      <c r="C40" s="1">
        <v>2814</v>
      </c>
      <c r="D40" s="1">
        <v>2858</v>
      </c>
      <c r="E40" s="1">
        <v>2903</v>
      </c>
      <c r="F40" s="1">
        <v>2948</v>
      </c>
      <c r="G40" s="1">
        <v>2996</v>
      </c>
      <c r="H40" s="1">
        <v>3044</v>
      </c>
      <c r="I40" s="1">
        <v>3093</v>
      </c>
      <c r="J40" s="1">
        <v>3143</v>
      </c>
      <c r="K40" s="1">
        <v>3194</v>
      </c>
      <c r="L40" s="1">
        <v>3245</v>
      </c>
      <c r="M40" s="1">
        <v>3298</v>
      </c>
    </row>
    <row r="41" spans="2:13">
      <c r="B41" s="14" t="s">
        <v>193</v>
      </c>
      <c r="C41" s="1">
        <v>17180</v>
      </c>
      <c r="D41" s="1">
        <v>17187</v>
      </c>
      <c r="E41" s="1">
        <v>17196</v>
      </c>
      <c r="F41" s="1">
        <v>17205</v>
      </c>
      <c r="G41" s="1">
        <v>17217</v>
      </c>
      <c r="H41" s="1">
        <v>17229</v>
      </c>
      <c r="I41" s="1">
        <v>17243</v>
      </c>
      <c r="J41" s="1">
        <v>17257</v>
      </c>
      <c r="K41" s="1">
        <v>17273</v>
      </c>
      <c r="L41" s="1">
        <v>17288</v>
      </c>
      <c r="M41" s="1">
        <v>17303</v>
      </c>
    </row>
    <row r="42" spans="2:13">
      <c r="B42" s="14" t="s">
        <v>410</v>
      </c>
      <c r="C42" s="1">
        <v>3280</v>
      </c>
      <c r="D42" s="1">
        <v>3255</v>
      </c>
      <c r="E42" s="1">
        <v>3232</v>
      </c>
      <c r="F42" s="1">
        <v>3210</v>
      </c>
      <c r="G42" s="1">
        <v>3186</v>
      </c>
      <c r="H42" s="1">
        <v>3165</v>
      </c>
      <c r="I42" s="1">
        <v>3143</v>
      </c>
      <c r="J42" s="1">
        <v>3121</v>
      </c>
      <c r="K42" s="1">
        <v>3100</v>
      </c>
      <c r="L42" s="1">
        <v>3078</v>
      </c>
      <c r="M42" s="1">
        <v>3058</v>
      </c>
    </row>
    <row r="43" spans="2:13">
      <c r="B43" s="22" t="s">
        <v>229</v>
      </c>
      <c r="C43" s="23"/>
      <c r="D43" s="23"/>
      <c r="E43" s="23"/>
      <c r="F43" s="23"/>
      <c r="G43" s="23"/>
      <c r="H43" s="23"/>
      <c r="I43" s="23"/>
      <c r="J43" s="23"/>
      <c r="K43" s="23"/>
      <c r="L43" s="23"/>
      <c r="M43" s="23"/>
    </row>
    <row r="44" spans="2:13">
      <c r="B44" s="14" t="s">
        <v>230</v>
      </c>
      <c r="C44" s="1">
        <v>9328</v>
      </c>
      <c r="D44" s="1">
        <v>9338</v>
      </c>
      <c r="E44" s="1">
        <v>9348</v>
      </c>
      <c r="F44" s="1">
        <v>9358</v>
      </c>
      <c r="G44" s="1">
        <v>9370</v>
      </c>
      <c r="H44" s="1">
        <v>9382</v>
      </c>
      <c r="I44" s="1">
        <v>9395</v>
      </c>
      <c r="J44" s="1">
        <v>9407</v>
      </c>
      <c r="K44" s="1">
        <v>9421</v>
      </c>
      <c r="L44" s="1">
        <v>9435</v>
      </c>
      <c r="M44" s="1">
        <v>9448</v>
      </c>
    </row>
    <row r="45" spans="2:13">
      <c r="B45" s="14" t="s">
        <v>417</v>
      </c>
      <c r="C45" s="1">
        <v>2486</v>
      </c>
      <c r="D45" s="1">
        <v>2486</v>
      </c>
      <c r="E45" s="1">
        <v>2487</v>
      </c>
      <c r="F45" s="1">
        <v>2488</v>
      </c>
      <c r="G45" s="1">
        <v>2488</v>
      </c>
      <c r="H45" s="1">
        <v>2490</v>
      </c>
      <c r="I45" s="1">
        <v>2491</v>
      </c>
      <c r="J45" s="1">
        <v>2493</v>
      </c>
      <c r="K45" s="1">
        <v>2494</v>
      </c>
      <c r="L45" s="1">
        <v>2496</v>
      </c>
      <c r="M45" s="1">
        <v>2498</v>
      </c>
    </row>
    <row r="46" spans="2:13">
      <c r="B46" s="14" t="s">
        <v>289</v>
      </c>
      <c r="C46" s="1">
        <v>6973</v>
      </c>
      <c r="D46" s="1">
        <v>6987</v>
      </c>
      <c r="E46" s="1">
        <v>7002</v>
      </c>
      <c r="F46" s="1">
        <v>7017</v>
      </c>
      <c r="G46" s="1">
        <v>7033</v>
      </c>
      <c r="H46" s="1">
        <v>7049</v>
      </c>
      <c r="I46" s="1">
        <v>7066</v>
      </c>
      <c r="J46" s="1">
        <v>7084</v>
      </c>
      <c r="K46" s="1">
        <v>7101</v>
      </c>
      <c r="L46" s="1">
        <v>7119</v>
      </c>
      <c r="M46" s="1">
        <v>7137</v>
      </c>
    </row>
    <row r="47" spans="2:13">
      <c r="B47" s="13" t="s">
        <v>20</v>
      </c>
      <c r="C47" s="21">
        <v>2767504</v>
      </c>
      <c r="D47" s="21">
        <v>2796021</v>
      </c>
      <c r="E47" s="21">
        <v>2824587</v>
      </c>
      <c r="F47" s="21">
        <v>2853147</v>
      </c>
      <c r="G47" s="21">
        <v>2881717</v>
      </c>
      <c r="H47" s="21">
        <v>2910267</v>
      </c>
      <c r="I47" s="21">
        <v>2938746</v>
      </c>
      <c r="J47" s="21">
        <v>2967180</v>
      </c>
      <c r="K47" s="21">
        <v>2995530</v>
      </c>
      <c r="L47" s="21">
        <v>3023791</v>
      </c>
      <c r="M47" s="21">
        <v>3051947</v>
      </c>
    </row>
    <row r="48" spans="2:13">
      <c r="B48" s="22" t="s">
        <v>21</v>
      </c>
      <c r="C48" s="23"/>
      <c r="D48" s="23"/>
      <c r="E48" s="23"/>
      <c r="F48" s="23"/>
      <c r="G48" s="23"/>
      <c r="H48" s="23"/>
      <c r="I48" s="23"/>
      <c r="J48" s="23"/>
      <c r="K48" s="23"/>
      <c r="L48" s="23"/>
      <c r="M48" s="23"/>
    </row>
    <row r="49" spans="2:13">
      <c r="B49" s="14" t="s">
        <v>30</v>
      </c>
      <c r="C49" s="1">
        <v>845719</v>
      </c>
      <c r="D49" s="1">
        <v>856991</v>
      </c>
      <c r="E49" s="1">
        <v>868256</v>
      </c>
      <c r="F49" s="1">
        <v>879487</v>
      </c>
      <c r="G49" s="1">
        <v>890694</v>
      </c>
      <c r="H49" s="1">
        <v>901852</v>
      </c>
      <c r="I49" s="1">
        <v>912960</v>
      </c>
      <c r="J49" s="1">
        <v>923997</v>
      </c>
      <c r="K49" s="1">
        <v>934981</v>
      </c>
      <c r="L49" s="1">
        <v>945889</v>
      </c>
      <c r="M49" s="1">
        <v>956732</v>
      </c>
    </row>
    <row r="50" spans="2:13">
      <c r="B50" s="14" t="s">
        <v>321</v>
      </c>
      <c r="C50" s="1">
        <v>14897</v>
      </c>
      <c r="D50" s="1">
        <v>14987</v>
      </c>
      <c r="E50" s="1">
        <v>15075</v>
      </c>
      <c r="F50" s="1">
        <v>15161</v>
      </c>
      <c r="G50" s="1">
        <v>15245</v>
      </c>
      <c r="H50" s="1">
        <v>15326</v>
      </c>
      <c r="I50" s="1">
        <v>15403</v>
      </c>
      <c r="J50" s="1">
        <v>15477</v>
      </c>
      <c r="K50" s="1">
        <v>15550</v>
      </c>
      <c r="L50" s="1">
        <v>15619</v>
      </c>
      <c r="M50" s="1">
        <v>15684</v>
      </c>
    </row>
    <row r="51" spans="2:13">
      <c r="B51" s="14" t="s">
        <v>160</v>
      </c>
      <c r="C51" s="1">
        <v>13519</v>
      </c>
      <c r="D51" s="1">
        <v>13499</v>
      </c>
      <c r="E51" s="1">
        <v>13478</v>
      </c>
      <c r="F51" s="1">
        <v>13453</v>
      </c>
      <c r="G51" s="1">
        <v>13425</v>
      </c>
      <c r="H51" s="1">
        <v>13395</v>
      </c>
      <c r="I51" s="1">
        <v>13362</v>
      </c>
      <c r="J51" s="1">
        <v>13327</v>
      </c>
      <c r="K51" s="1">
        <v>13289</v>
      </c>
      <c r="L51" s="1">
        <v>13248</v>
      </c>
      <c r="M51" s="1">
        <v>13204</v>
      </c>
    </row>
    <row r="52" spans="2:13">
      <c r="B52" s="14" t="s">
        <v>171</v>
      </c>
      <c r="C52" s="1">
        <v>17869</v>
      </c>
      <c r="D52" s="1">
        <v>18088</v>
      </c>
      <c r="E52" s="1">
        <v>18306</v>
      </c>
      <c r="F52" s="1">
        <v>18522</v>
      </c>
      <c r="G52" s="1">
        <v>18737</v>
      </c>
      <c r="H52" s="1">
        <v>18951</v>
      </c>
      <c r="I52" s="1">
        <v>19164</v>
      </c>
      <c r="J52" s="1">
        <v>19374</v>
      </c>
      <c r="K52" s="1">
        <v>19583</v>
      </c>
      <c r="L52" s="1">
        <v>19790</v>
      </c>
      <c r="M52" s="1">
        <v>19995</v>
      </c>
    </row>
    <row r="53" spans="2:13">
      <c r="B53" s="14" t="s">
        <v>22</v>
      </c>
      <c r="C53" s="1">
        <v>916434</v>
      </c>
      <c r="D53" s="1">
        <v>934942</v>
      </c>
      <c r="E53" s="1">
        <v>953641</v>
      </c>
      <c r="F53" s="1">
        <v>972514</v>
      </c>
      <c r="G53" s="1">
        <v>991566</v>
      </c>
      <c r="H53" s="1">
        <v>1010785</v>
      </c>
      <c r="I53" s="1">
        <v>1030151</v>
      </c>
      <c r="J53" s="1">
        <v>1049671</v>
      </c>
      <c r="K53" s="1">
        <v>1069331</v>
      </c>
      <c r="L53" s="1">
        <v>1089126</v>
      </c>
      <c r="M53" s="1">
        <v>1109048</v>
      </c>
    </row>
    <row r="54" spans="2:13">
      <c r="B54" s="22" t="s">
        <v>139</v>
      </c>
      <c r="C54" s="23"/>
      <c r="D54" s="23"/>
      <c r="E54" s="23"/>
      <c r="F54" s="23"/>
      <c r="G54" s="23"/>
      <c r="H54" s="23"/>
      <c r="I54" s="23"/>
      <c r="J54" s="23"/>
      <c r="K54" s="23"/>
      <c r="L54" s="23"/>
      <c r="M54" s="23"/>
    </row>
    <row r="55" spans="2:13">
      <c r="B55" s="14" t="s">
        <v>140</v>
      </c>
      <c r="C55" s="1">
        <v>39763</v>
      </c>
      <c r="D55" s="1">
        <v>39402</v>
      </c>
      <c r="E55" s="1">
        <v>39036</v>
      </c>
      <c r="F55" s="1">
        <v>38667</v>
      </c>
      <c r="G55" s="1">
        <v>38292</v>
      </c>
      <c r="H55" s="1">
        <v>37915</v>
      </c>
      <c r="I55" s="1">
        <v>37532</v>
      </c>
      <c r="J55" s="1">
        <v>37146</v>
      </c>
      <c r="K55" s="1">
        <v>36755</v>
      </c>
      <c r="L55" s="1">
        <v>36361</v>
      </c>
      <c r="M55" s="1">
        <v>35964</v>
      </c>
    </row>
    <row r="56" spans="2:13">
      <c r="B56" s="14" t="s">
        <v>254</v>
      </c>
      <c r="C56" s="1">
        <v>9282</v>
      </c>
      <c r="D56" s="1">
        <v>9307</v>
      </c>
      <c r="E56" s="1">
        <v>9331</v>
      </c>
      <c r="F56" s="1">
        <v>9353</v>
      </c>
      <c r="G56" s="1">
        <v>9372</v>
      </c>
      <c r="H56" s="1">
        <v>9391</v>
      </c>
      <c r="I56" s="1">
        <v>9406</v>
      </c>
      <c r="J56" s="1">
        <v>9420</v>
      </c>
      <c r="K56" s="1">
        <v>9433</v>
      </c>
      <c r="L56" s="1">
        <v>9442</v>
      </c>
      <c r="M56" s="1">
        <v>9451</v>
      </c>
    </row>
    <row r="57" spans="2:13">
      <c r="B57" s="14" t="s">
        <v>383</v>
      </c>
      <c r="C57" s="1">
        <v>4965</v>
      </c>
      <c r="D57" s="1">
        <v>5022</v>
      </c>
      <c r="E57" s="1">
        <v>5077</v>
      </c>
      <c r="F57" s="1">
        <v>5133</v>
      </c>
      <c r="G57" s="1">
        <v>5187</v>
      </c>
      <c r="H57" s="1">
        <v>5241</v>
      </c>
      <c r="I57" s="1">
        <v>5295</v>
      </c>
      <c r="J57" s="1">
        <v>5348</v>
      </c>
      <c r="K57" s="1">
        <v>5400</v>
      </c>
      <c r="L57" s="1">
        <v>5452</v>
      </c>
      <c r="M57" s="1">
        <v>5503</v>
      </c>
    </row>
    <row r="58" spans="2:13">
      <c r="B58" s="14" t="s">
        <v>363</v>
      </c>
      <c r="C58" s="1">
        <v>7013</v>
      </c>
      <c r="D58" s="1">
        <v>7071</v>
      </c>
      <c r="E58" s="1">
        <v>7126</v>
      </c>
      <c r="F58" s="1">
        <v>7181</v>
      </c>
      <c r="G58" s="1">
        <v>7235</v>
      </c>
      <c r="H58" s="1">
        <v>7288</v>
      </c>
      <c r="I58" s="1">
        <v>7339</v>
      </c>
      <c r="J58" s="1">
        <v>7389</v>
      </c>
      <c r="K58" s="1">
        <v>7438</v>
      </c>
      <c r="L58" s="1">
        <v>7485</v>
      </c>
      <c r="M58" s="1">
        <v>7532</v>
      </c>
    </row>
    <row r="59" spans="2:13">
      <c r="B59" s="14" t="s">
        <v>356</v>
      </c>
      <c r="C59" s="1">
        <v>8171</v>
      </c>
      <c r="D59" s="1">
        <v>8153</v>
      </c>
      <c r="E59" s="1">
        <v>8134</v>
      </c>
      <c r="F59" s="1">
        <v>8113</v>
      </c>
      <c r="G59" s="1">
        <v>8091</v>
      </c>
      <c r="H59" s="1">
        <v>8066</v>
      </c>
      <c r="I59" s="1">
        <v>8041</v>
      </c>
      <c r="J59" s="1">
        <v>8013</v>
      </c>
      <c r="K59" s="1">
        <v>7984</v>
      </c>
      <c r="L59" s="1">
        <v>7954</v>
      </c>
      <c r="M59" s="1">
        <v>7921</v>
      </c>
    </row>
    <row r="60" spans="2:13">
      <c r="B60" s="14" t="s">
        <v>391</v>
      </c>
      <c r="C60" s="1">
        <v>4001</v>
      </c>
      <c r="D60" s="1">
        <v>4059</v>
      </c>
      <c r="E60" s="1">
        <v>4117</v>
      </c>
      <c r="F60" s="1">
        <v>4175</v>
      </c>
      <c r="G60" s="1">
        <v>4233</v>
      </c>
      <c r="H60" s="1">
        <v>4291</v>
      </c>
      <c r="I60" s="1">
        <v>4350</v>
      </c>
      <c r="J60" s="1">
        <v>4408</v>
      </c>
      <c r="K60" s="1">
        <v>4465</v>
      </c>
      <c r="L60" s="1">
        <v>4522</v>
      </c>
      <c r="M60" s="1">
        <v>4579</v>
      </c>
    </row>
    <row r="61" spans="2:13">
      <c r="B61" s="22" t="s">
        <v>301</v>
      </c>
      <c r="C61" s="23"/>
      <c r="D61" s="23"/>
      <c r="E61" s="23"/>
      <c r="F61" s="23"/>
      <c r="G61" s="23"/>
      <c r="H61" s="23"/>
      <c r="I61" s="23"/>
      <c r="J61" s="23"/>
      <c r="K61" s="23"/>
      <c r="L61" s="23"/>
      <c r="M61" s="23"/>
    </row>
    <row r="62" spans="2:13">
      <c r="B62" s="14" t="s">
        <v>341</v>
      </c>
      <c r="C62" s="1">
        <v>9385</v>
      </c>
      <c r="D62" s="1">
        <v>9403</v>
      </c>
      <c r="E62" s="1">
        <v>9419</v>
      </c>
      <c r="F62" s="1">
        <v>9434</v>
      </c>
      <c r="G62" s="1">
        <v>9447</v>
      </c>
      <c r="H62" s="1">
        <v>9457</v>
      </c>
      <c r="I62" s="1">
        <v>9466</v>
      </c>
      <c r="J62" s="1">
        <v>9473</v>
      </c>
      <c r="K62" s="1">
        <v>9478</v>
      </c>
      <c r="L62" s="1">
        <v>9481</v>
      </c>
      <c r="M62" s="1">
        <v>9481</v>
      </c>
    </row>
    <row r="63" spans="2:13">
      <c r="B63" s="14" t="s">
        <v>328</v>
      </c>
      <c r="C63" s="1">
        <v>11877</v>
      </c>
      <c r="D63" s="1">
        <v>11773</v>
      </c>
      <c r="E63" s="1">
        <v>11667</v>
      </c>
      <c r="F63" s="1">
        <v>11559</v>
      </c>
      <c r="G63" s="1">
        <v>11450</v>
      </c>
      <c r="H63" s="1">
        <v>11340</v>
      </c>
      <c r="I63" s="1">
        <v>11229</v>
      </c>
      <c r="J63" s="1">
        <v>11117</v>
      </c>
      <c r="K63" s="1">
        <v>11002</v>
      </c>
      <c r="L63" s="1">
        <v>10888</v>
      </c>
      <c r="M63" s="1">
        <v>10772</v>
      </c>
    </row>
    <row r="64" spans="2:13">
      <c r="B64" s="14" t="s">
        <v>357</v>
      </c>
      <c r="C64" s="1">
        <v>8375</v>
      </c>
      <c r="D64" s="1">
        <v>8335</v>
      </c>
      <c r="E64" s="1">
        <v>8292</v>
      </c>
      <c r="F64" s="1">
        <v>8248</v>
      </c>
      <c r="G64" s="1">
        <v>8204</v>
      </c>
      <c r="H64" s="1">
        <v>8157</v>
      </c>
      <c r="I64" s="1">
        <v>8109</v>
      </c>
      <c r="J64" s="1">
        <v>8061</v>
      </c>
      <c r="K64" s="1">
        <v>8010</v>
      </c>
      <c r="L64" s="1">
        <v>7958</v>
      </c>
      <c r="M64" s="1">
        <v>7904</v>
      </c>
    </row>
    <row r="65" spans="2:13">
      <c r="B65" s="14" t="s">
        <v>302</v>
      </c>
      <c r="C65" s="1">
        <v>5001</v>
      </c>
      <c r="D65" s="1">
        <v>5045</v>
      </c>
      <c r="E65" s="1">
        <v>5089</v>
      </c>
      <c r="F65" s="1">
        <v>5132</v>
      </c>
      <c r="G65" s="1">
        <v>5174</v>
      </c>
      <c r="H65" s="1">
        <v>5216</v>
      </c>
      <c r="I65" s="1">
        <v>5258</v>
      </c>
      <c r="J65" s="1">
        <v>5298</v>
      </c>
      <c r="K65" s="1">
        <v>5337</v>
      </c>
      <c r="L65" s="1">
        <v>5376</v>
      </c>
      <c r="M65" s="1">
        <v>5413</v>
      </c>
    </row>
    <row r="66" spans="2:13">
      <c r="B66" s="14" t="s">
        <v>389</v>
      </c>
      <c r="C66" s="1">
        <v>4358</v>
      </c>
      <c r="D66" s="1">
        <v>4398</v>
      </c>
      <c r="E66" s="1">
        <v>4438</v>
      </c>
      <c r="F66" s="1">
        <v>4478</v>
      </c>
      <c r="G66" s="1">
        <v>4516</v>
      </c>
      <c r="H66" s="1">
        <v>4554</v>
      </c>
      <c r="I66" s="1">
        <v>4592</v>
      </c>
      <c r="J66" s="1">
        <v>4629</v>
      </c>
      <c r="K66" s="1">
        <v>4665</v>
      </c>
      <c r="L66" s="1">
        <v>4701</v>
      </c>
      <c r="M66" s="1">
        <v>4735</v>
      </c>
    </row>
    <row r="67" spans="2:13">
      <c r="B67" s="14" t="s">
        <v>411</v>
      </c>
      <c r="C67" s="1">
        <v>4749</v>
      </c>
      <c r="D67" s="1">
        <v>4541</v>
      </c>
      <c r="E67" s="1">
        <v>4341</v>
      </c>
      <c r="F67" s="1">
        <v>4149</v>
      </c>
      <c r="G67" s="1">
        <v>3965</v>
      </c>
      <c r="H67" s="1">
        <v>3788</v>
      </c>
      <c r="I67" s="1">
        <v>3619</v>
      </c>
      <c r="J67" s="1">
        <v>3457</v>
      </c>
      <c r="K67" s="1">
        <v>3301</v>
      </c>
      <c r="L67" s="1">
        <v>3151</v>
      </c>
      <c r="M67" s="1">
        <v>3007</v>
      </c>
    </row>
    <row r="68" spans="2:13">
      <c r="B68" s="14" t="s">
        <v>439</v>
      </c>
      <c r="C68" s="1">
        <v>817</v>
      </c>
      <c r="D68" s="1">
        <v>795</v>
      </c>
      <c r="E68" s="1">
        <v>774</v>
      </c>
      <c r="F68" s="1">
        <v>753</v>
      </c>
      <c r="G68" s="1">
        <v>732</v>
      </c>
      <c r="H68" s="1">
        <v>712</v>
      </c>
      <c r="I68" s="1">
        <v>692</v>
      </c>
      <c r="J68" s="1">
        <v>673</v>
      </c>
      <c r="K68" s="1">
        <v>653</v>
      </c>
      <c r="L68" s="1">
        <v>635</v>
      </c>
      <c r="M68" s="1">
        <v>616</v>
      </c>
    </row>
    <row r="69" spans="2:13">
      <c r="B69" s="14" t="s">
        <v>375</v>
      </c>
      <c r="C69" s="1">
        <v>6626</v>
      </c>
      <c r="D69" s="1">
        <v>6631</v>
      </c>
      <c r="E69" s="1">
        <v>6634</v>
      </c>
      <c r="F69" s="1">
        <v>6636</v>
      </c>
      <c r="G69" s="1">
        <v>6636</v>
      </c>
      <c r="H69" s="1">
        <v>6636</v>
      </c>
      <c r="I69" s="1">
        <v>6633</v>
      </c>
      <c r="J69" s="1">
        <v>6630</v>
      </c>
      <c r="K69" s="1">
        <v>6625</v>
      </c>
      <c r="L69" s="1">
        <v>6618</v>
      </c>
      <c r="M69" s="1">
        <v>6610</v>
      </c>
    </row>
    <row r="70" spans="2:13">
      <c r="B70" s="22" t="s">
        <v>161</v>
      </c>
      <c r="C70" s="23"/>
      <c r="D70" s="23"/>
      <c r="E70" s="23"/>
      <c r="F70" s="23"/>
      <c r="G70" s="23"/>
      <c r="H70" s="23"/>
      <c r="I70" s="23"/>
      <c r="J70" s="23"/>
      <c r="K70" s="23"/>
      <c r="L70" s="23"/>
      <c r="M70" s="23"/>
    </row>
    <row r="71" spans="2:13">
      <c r="B71" s="14" t="s">
        <v>162</v>
      </c>
      <c r="C71" s="1">
        <v>10913</v>
      </c>
      <c r="D71" s="1">
        <v>10866</v>
      </c>
      <c r="E71" s="1">
        <v>10816</v>
      </c>
      <c r="F71" s="1">
        <v>10765</v>
      </c>
      <c r="G71" s="1">
        <v>10711</v>
      </c>
      <c r="H71" s="1">
        <v>10655</v>
      </c>
      <c r="I71" s="1">
        <v>10598</v>
      </c>
      <c r="J71" s="1">
        <v>10539</v>
      </c>
      <c r="K71" s="1">
        <v>10477</v>
      </c>
      <c r="L71" s="1">
        <v>10415</v>
      </c>
      <c r="M71" s="1">
        <v>10350</v>
      </c>
    </row>
    <row r="72" spans="2:13">
      <c r="B72" s="14" t="s">
        <v>326</v>
      </c>
      <c r="C72" s="1">
        <v>13659</v>
      </c>
      <c r="D72" s="1">
        <v>13569</v>
      </c>
      <c r="E72" s="1">
        <v>13475</v>
      </c>
      <c r="F72" s="1">
        <v>13380</v>
      </c>
      <c r="G72" s="1">
        <v>13283</v>
      </c>
      <c r="H72" s="1">
        <v>13183</v>
      </c>
      <c r="I72" s="1">
        <v>13082</v>
      </c>
      <c r="J72" s="1">
        <v>12978</v>
      </c>
      <c r="K72" s="1">
        <v>12873</v>
      </c>
      <c r="L72" s="1">
        <v>12766</v>
      </c>
      <c r="M72" s="1">
        <v>12658</v>
      </c>
    </row>
    <row r="73" spans="2:13">
      <c r="B73" s="14" t="s">
        <v>251</v>
      </c>
      <c r="C73" s="1">
        <v>10170</v>
      </c>
      <c r="D73" s="1">
        <v>10138</v>
      </c>
      <c r="E73" s="1">
        <v>10102</v>
      </c>
      <c r="F73" s="1">
        <v>10066</v>
      </c>
      <c r="G73" s="1">
        <v>10028</v>
      </c>
      <c r="H73" s="1">
        <v>9987</v>
      </c>
      <c r="I73" s="1">
        <v>9945</v>
      </c>
      <c r="J73" s="1">
        <v>9900</v>
      </c>
      <c r="K73" s="1">
        <v>9854</v>
      </c>
      <c r="L73" s="1">
        <v>9806</v>
      </c>
      <c r="M73" s="1">
        <v>9756</v>
      </c>
    </row>
    <row r="74" spans="2:13">
      <c r="B74" s="14" t="s">
        <v>379</v>
      </c>
      <c r="C74" s="1">
        <v>5499</v>
      </c>
      <c r="D74" s="1">
        <v>5545</v>
      </c>
      <c r="E74" s="1">
        <v>5591</v>
      </c>
      <c r="F74" s="1">
        <v>5637</v>
      </c>
      <c r="G74" s="1">
        <v>5681</v>
      </c>
      <c r="H74" s="1">
        <v>5725</v>
      </c>
      <c r="I74" s="1">
        <v>5768</v>
      </c>
      <c r="J74" s="1">
        <v>5810</v>
      </c>
      <c r="K74" s="1">
        <v>5850</v>
      </c>
      <c r="L74" s="1">
        <v>5891</v>
      </c>
      <c r="M74" s="1">
        <v>5929</v>
      </c>
    </row>
    <row r="75" spans="2:13">
      <c r="B75" s="14" t="s">
        <v>366</v>
      </c>
      <c r="C75" s="1">
        <v>7204</v>
      </c>
      <c r="D75" s="1">
        <v>7230</v>
      </c>
      <c r="E75" s="1">
        <v>7257</v>
      </c>
      <c r="F75" s="1">
        <v>7281</v>
      </c>
      <c r="G75" s="1">
        <v>7304</v>
      </c>
      <c r="H75" s="1">
        <v>7326</v>
      </c>
      <c r="I75" s="1">
        <v>7346</v>
      </c>
      <c r="J75" s="1">
        <v>7365</v>
      </c>
      <c r="K75" s="1">
        <v>7382</v>
      </c>
      <c r="L75" s="1">
        <v>7398</v>
      </c>
      <c r="M75" s="1">
        <v>7412</v>
      </c>
    </row>
    <row r="76" spans="2:13">
      <c r="B76" s="22" t="s">
        <v>337</v>
      </c>
      <c r="C76" s="23"/>
      <c r="D76" s="23"/>
      <c r="E76" s="23"/>
      <c r="F76" s="23"/>
      <c r="G76" s="23"/>
      <c r="H76" s="23"/>
      <c r="I76" s="23"/>
      <c r="J76" s="23"/>
      <c r="K76" s="23"/>
      <c r="L76" s="23"/>
      <c r="M76" s="23"/>
    </row>
    <row r="77" spans="2:13">
      <c r="B77" s="14" t="s">
        <v>338</v>
      </c>
      <c r="C77" s="1">
        <v>10173</v>
      </c>
      <c r="D77" s="1">
        <v>10153</v>
      </c>
      <c r="E77" s="1">
        <v>10132</v>
      </c>
      <c r="F77" s="1">
        <v>10109</v>
      </c>
      <c r="G77" s="1">
        <v>10083</v>
      </c>
      <c r="H77" s="1">
        <v>10055</v>
      </c>
      <c r="I77" s="1">
        <v>10026</v>
      </c>
      <c r="J77" s="1">
        <v>9995</v>
      </c>
      <c r="K77" s="1">
        <v>9962</v>
      </c>
      <c r="L77" s="1">
        <v>9926</v>
      </c>
      <c r="M77" s="1">
        <v>9888</v>
      </c>
    </row>
    <row r="78" spans="2:13">
      <c r="B78" s="14" t="s">
        <v>350</v>
      </c>
      <c r="C78" s="1">
        <v>8356</v>
      </c>
      <c r="D78" s="1">
        <v>8373</v>
      </c>
      <c r="E78" s="1">
        <v>8389</v>
      </c>
      <c r="F78" s="1">
        <v>8403</v>
      </c>
      <c r="G78" s="1">
        <v>8416</v>
      </c>
      <c r="H78" s="1">
        <v>8427</v>
      </c>
      <c r="I78" s="1">
        <v>8436</v>
      </c>
      <c r="J78" s="1">
        <v>8443</v>
      </c>
      <c r="K78" s="1">
        <v>8449</v>
      </c>
      <c r="L78" s="1">
        <v>8452</v>
      </c>
      <c r="M78" s="1">
        <v>8455</v>
      </c>
    </row>
    <row r="79" spans="2:13">
      <c r="B79" s="14" t="s">
        <v>374</v>
      </c>
      <c r="C79" s="1">
        <v>6643</v>
      </c>
      <c r="D79" s="1">
        <v>6658</v>
      </c>
      <c r="E79" s="1">
        <v>6672</v>
      </c>
      <c r="F79" s="1">
        <v>6686</v>
      </c>
      <c r="G79" s="1">
        <v>6697</v>
      </c>
      <c r="H79" s="1">
        <v>6707</v>
      </c>
      <c r="I79" s="1">
        <v>6716</v>
      </c>
      <c r="J79" s="1">
        <v>6724</v>
      </c>
      <c r="K79" s="1">
        <v>6730</v>
      </c>
      <c r="L79" s="1">
        <v>6734</v>
      </c>
      <c r="M79" s="1">
        <v>6737</v>
      </c>
    </row>
    <row r="80" spans="2:13">
      <c r="B80" s="22" t="s">
        <v>128</v>
      </c>
      <c r="C80" s="23"/>
      <c r="D80" s="23"/>
      <c r="E80" s="23"/>
      <c r="F80" s="23"/>
      <c r="G80" s="23"/>
      <c r="H80" s="23"/>
      <c r="I80" s="23"/>
      <c r="J80" s="23"/>
      <c r="K80" s="23"/>
      <c r="L80" s="23"/>
      <c r="M80" s="23"/>
    </row>
    <row r="81" spans="2:13">
      <c r="B81" s="14" t="s">
        <v>129</v>
      </c>
      <c r="C81" s="1">
        <v>19569</v>
      </c>
      <c r="D81" s="1">
        <v>19429</v>
      </c>
      <c r="E81" s="1">
        <v>19286</v>
      </c>
      <c r="F81" s="1">
        <v>19140</v>
      </c>
      <c r="G81" s="1">
        <v>18991</v>
      </c>
      <c r="H81" s="1">
        <v>18840</v>
      </c>
      <c r="I81" s="1">
        <v>18686</v>
      </c>
      <c r="J81" s="1">
        <v>18529</v>
      </c>
      <c r="K81" s="1">
        <v>18369</v>
      </c>
      <c r="L81" s="1">
        <v>18208</v>
      </c>
      <c r="M81" s="1">
        <v>18043</v>
      </c>
    </row>
    <row r="82" spans="2:13">
      <c r="B82" s="14" t="s">
        <v>159</v>
      </c>
      <c r="C82" s="1">
        <v>13703</v>
      </c>
      <c r="D82" s="1">
        <v>13716</v>
      </c>
      <c r="E82" s="1">
        <v>13727</v>
      </c>
      <c r="F82" s="1">
        <v>13735</v>
      </c>
      <c r="G82" s="1">
        <v>13740</v>
      </c>
      <c r="H82" s="1">
        <v>13742</v>
      </c>
      <c r="I82" s="1">
        <v>13742</v>
      </c>
      <c r="J82" s="1">
        <v>13739</v>
      </c>
      <c r="K82" s="1">
        <v>13733</v>
      </c>
      <c r="L82" s="1">
        <v>13723</v>
      </c>
      <c r="M82" s="1">
        <v>13711</v>
      </c>
    </row>
    <row r="83" spans="2:13">
      <c r="B83" s="14" t="s">
        <v>354</v>
      </c>
      <c r="C83" s="1">
        <v>7728</v>
      </c>
      <c r="D83" s="1">
        <v>7773</v>
      </c>
      <c r="E83" s="1">
        <v>7818</v>
      </c>
      <c r="F83" s="1">
        <v>7861</v>
      </c>
      <c r="G83" s="1">
        <v>7902</v>
      </c>
      <c r="H83" s="1">
        <v>7943</v>
      </c>
      <c r="I83" s="1">
        <v>7980</v>
      </c>
      <c r="J83" s="1">
        <v>8018</v>
      </c>
      <c r="K83" s="1">
        <v>8053</v>
      </c>
      <c r="L83" s="1">
        <v>8088</v>
      </c>
      <c r="M83" s="1">
        <v>8120</v>
      </c>
    </row>
    <row r="84" spans="2:13">
      <c r="B84" s="14" t="s">
        <v>418</v>
      </c>
      <c r="C84" s="1">
        <v>2685</v>
      </c>
      <c r="D84" s="1">
        <v>2665</v>
      </c>
      <c r="E84" s="1">
        <v>2645</v>
      </c>
      <c r="F84" s="1">
        <v>2624</v>
      </c>
      <c r="G84" s="1">
        <v>2602</v>
      </c>
      <c r="H84" s="1">
        <v>2581</v>
      </c>
      <c r="I84" s="1">
        <v>2559</v>
      </c>
      <c r="J84" s="1">
        <v>2537</v>
      </c>
      <c r="K84" s="1">
        <v>2514</v>
      </c>
      <c r="L84" s="1">
        <v>2491</v>
      </c>
      <c r="M84" s="1">
        <v>2468</v>
      </c>
    </row>
    <row r="85" spans="2:13">
      <c r="B85" s="14" t="s">
        <v>430</v>
      </c>
      <c r="C85" s="1">
        <v>1807</v>
      </c>
      <c r="D85" s="1">
        <v>1790</v>
      </c>
      <c r="E85" s="1">
        <v>1771</v>
      </c>
      <c r="F85" s="1">
        <v>1752</v>
      </c>
      <c r="G85" s="1">
        <v>1734</v>
      </c>
      <c r="H85" s="1">
        <v>1715</v>
      </c>
      <c r="I85" s="1">
        <v>1696</v>
      </c>
      <c r="J85" s="1">
        <v>1677</v>
      </c>
      <c r="K85" s="1">
        <v>1658</v>
      </c>
      <c r="L85" s="1">
        <v>1637</v>
      </c>
      <c r="M85" s="1">
        <v>1618</v>
      </c>
    </row>
    <row r="86" spans="2:13">
      <c r="B86" s="14" t="s">
        <v>258</v>
      </c>
      <c r="C86" s="1">
        <v>9112</v>
      </c>
      <c r="D86" s="1">
        <v>9023</v>
      </c>
      <c r="E86" s="1">
        <v>8932</v>
      </c>
      <c r="F86" s="1">
        <v>8841</v>
      </c>
      <c r="G86" s="1">
        <v>8749</v>
      </c>
      <c r="H86" s="1">
        <v>8657</v>
      </c>
      <c r="I86" s="1">
        <v>8562</v>
      </c>
      <c r="J86" s="1">
        <v>8469</v>
      </c>
      <c r="K86" s="1">
        <v>8373</v>
      </c>
      <c r="L86" s="1">
        <v>8278</v>
      </c>
      <c r="M86" s="1">
        <v>8182</v>
      </c>
    </row>
    <row r="87" spans="2:13">
      <c r="B87" s="14" t="s">
        <v>322</v>
      </c>
      <c r="C87" s="1">
        <v>13665</v>
      </c>
      <c r="D87" s="1">
        <v>13782</v>
      </c>
      <c r="E87" s="1">
        <v>13897</v>
      </c>
      <c r="F87" s="1">
        <v>14009</v>
      </c>
      <c r="G87" s="1">
        <v>14121</v>
      </c>
      <c r="H87" s="1">
        <v>14229</v>
      </c>
      <c r="I87" s="1">
        <v>14337</v>
      </c>
      <c r="J87" s="1">
        <v>14441</v>
      </c>
      <c r="K87" s="1">
        <v>14543</v>
      </c>
      <c r="L87" s="1">
        <v>14643</v>
      </c>
      <c r="M87" s="1">
        <v>14741</v>
      </c>
    </row>
    <row r="88" spans="2:13">
      <c r="B88" s="14" t="s">
        <v>348</v>
      </c>
      <c r="C88" s="1">
        <v>9265</v>
      </c>
      <c r="D88" s="1">
        <v>9206</v>
      </c>
      <c r="E88" s="1">
        <v>9146</v>
      </c>
      <c r="F88" s="1">
        <v>9085</v>
      </c>
      <c r="G88" s="1">
        <v>9022</v>
      </c>
      <c r="H88" s="1">
        <v>8959</v>
      </c>
      <c r="I88" s="1">
        <v>8892</v>
      </c>
      <c r="J88" s="1">
        <v>8825</v>
      </c>
      <c r="K88" s="1">
        <v>8757</v>
      </c>
      <c r="L88" s="1">
        <v>8688</v>
      </c>
      <c r="M88" s="1">
        <v>8617</v>
      </c>
    </row>
    <row r="89" spans="2:13">
      <c r="B89" s="22" t="s">
        <v>155</v>
      </c>
      <c r="C89" s="23"/>
      <c r="D89" s="23"/>
      <c r="E89" s="23"/>
      <c r="F89" s="23"/>
      <c r="G89" s="23"/>
      <c r="H89" s="23"/>
      <c r="I89" s="23"/>
      <c r="J89" s="23"/>
      <c r="K89" s="23"/>
      <c r="L89" s="23"/>
      <c r="M89" s="23"/>
    </row>
    <row r="90" spans="2:13">
      <c r="B90" s="14" t="s">
        <v>156</v>
      </c>
      <c r="C90" s="1">
        <v>18451</v>
      </c>
      <c r="D90" s="1">
        <v>18362</v>
      </c>
      <c r="E90" s="1">
        <v>18270</v>
      </c>
      <c r="F90" s="1">
        <v>18175</v>
      </c>
      <c r="G90" s="1">
        <v>18077</v>
      </c>
      <c r="H90" s="1">
        <v>17976</v>
      </c>
      <c r="I90" s="1">
        <v>17871</v>
      </c>
      <c r="J90" s="1">
        <v>17764</v>
      </c>
      <c r="K90" s="1">
        <v>17653</v>
      </c>
      <c r="L90" s="1">
        <v>17539</v>
      </c>
      <c r="M90" s="1">
        <v>17423</v>
      </c>
    </row>
    <row r="91" spans="2:13">
      <c r="B91" s="14" t="s">
        <v>365</v>
      </c>
      <c r="C91" s="1">
        <v>6784</v>
      </c>
      <c r="D91" s="1">
        <v>6854</v>
      </c>
      <c r="E91" s="1">
        <v>6923</v>
      </c>
      <c r="F91" s="1">
        <v>6991</v>
      </c>
      <c r="G91" s="1">
        <v>7058</v>
      </c>
      <c r="H91" s="1">
        <v>7126</v>
      </c>
      <c r="I91" s="1">
        <v>7191</v>
      </c>
      <c r="J91" s="1">
        <v>7256</v>
      </c>
      <c r="K91" s="1">
        <v>7320</v>
      </c>
      <c r="L91" s="1">
        <v>7383</v>
      </c>
      <c r="M91" s="1">
        <v>7444</v>
      </c>
    </row>
    <row r="92" spans="2:13">
      <c r="B92" s="22" t="s">
        <v>74</v>
      </c>
      <c r="C92" s="23"/>
      <c r="D92" s="23"/>
      <c r="E92" s="23"/>
      <c r="F92" s="23"/>
      <c r="G92" s="23"/>
      <c r="H92" s="23"/>
      <c r="I92" s="23"/>
      <c r="J92" s="23"/>
      <c r="K92" s="23"/>
      <c r="L92" s="23"/>
      <c r="M92" s="23"/>
    </row>
    <row r="93" spans="2:13">
      <c r="B93" s="14" t="s">
        <v>75</v>
      </c>
      <c r="C93" s="1">
        <v>89772</v>
      </c>
      <c r="D93" s="1">
        <v>89382</v>
      </c>
      <c r="E93" s="1">
        <v>88978</v>
      </c>
      <c r="F93" s="1">
        <v>88558</v>
      </c>
      <c r="G93" s="1">
        <v>88122</v>
      </c>
      <c r="H93" s="1">
        <v>87670</v>
      </c>
      <c r="I93" s="1">
        <v>87201</v>
      </c>
      <c r="J93" s="1">
        <v>86718</v>
      </c>
      <c r="K93" s="1">
        <v>86218</v>
      </c>
      <c r="L93" s="1">
        <v>85703</v>
      </c>
      <c r="M93" s="1">
        <v>85172</v>
      </c>
    </row>
    <row r="94" spans="2:13">
      <c r="B94" s="14" t="s">
        <v>260</v>
      </c>
      <c r="C94" s="1">
        <v>7113</v>
      </c>
      <c r="D94" s="1">
        <v>7179</v>
      </c>
      <c r="E94" s="1">
        <v>7244</v>
      </c>
      <c r="F94" s="1">
        <v>7308</v>
      </c>
      <c r="G94" s="1">
        <v>7371</v>
      </c>
      <c r="H94" s="1">
        <v>7434</v>
      </c>
      <c r="I94" s="1">
        <v>7494</v>
      </c>
      <c r="J94" s="1">
        <v>7555</v>
      </c>
      <c r="K94" s="1">
        <v>7614</v>
      </c>
      <c r="L94" s="1">
        <v>7672</v>
      </c>
      <c r="M94" s="1">
        <v>7728</v>
      </c>
    </row>
    <row r="95" spans="2:13">
      <c r="B95" s="14" t="s">
        <v>286</v>
      </c>
      <c r="C95" s="1">
        <v>10728</v>
      </c>
      <c r="D95" s="1">
        <v>10641</v>
      </c>
      <c r="E95" s="1">
        <v>10554</v>
      </c>
      <c r="F95" s="1">
        <v>10466</v>
      </c>
      <c r="G95" s="1">
        <v>10376</v>
      </c>
      <c r="H95" s="1">
        <v>10284</v>
      </c>
      <c r="I95" s="1">
        <v>10192</v>
      </c>
      <c r="J95" s="1">
        <v>10099</v>
      </c>
      <c r="K95" s="1">
        <v>10004</v>
      </c>
      <c r="L95" s="1">
        <v>9908</v>
      </c>
      <c r="M95" s="1">
        <v>9809</v>
      </c>
    </row>
    <row r="96" spans="2:13">
      <c r="B96" s="14" t="s">
        <v>275</v>
      </c>
      <c r="C96" s="1">
        <v>6768</v>
      </c>
      <c r="D96" s="1">
        <v>6841</v>
      </c>
      <c r="E96" s="1">
        <v>6912</v>
      </c>
      <c r="F96" s="1">
        <v>6983</v>
      </c>
      <c r="G96" s="1">
        <v>7054</v>
      </c>
      <c r="H96" s="1">
        <v>7124</v>
      </c>
      <c r="I96" s="1">
        <v>7192</v>
      </c>
      <c r="J96" s="1">
        <v>7261</v>
      </c>
      <c r="K96" s="1">
        <v>7328</v>
      </c>
      <c r="L96" s="1">
        <v>7394</v>
      </c>
      <c r="M96" s="1">
        <v>7459</v>
      </c>
    </row>
    <row r="97" spans="2:13">
      <c r="B97" s="14" t="s">
        <v>271</v>
      </c>
      <c r="C97" s="1">
        <v>5756</v>
      </c>
      <c r="D97" s="1">
        <v>5783</v>
      </c>
      <c r="E97" s="1">
        <v>5810</v>
      </c>
      <c r="F97" s="1">
        <v>5836</v>
      </c>
      <c r="G97" s="1">
        <v>5860</v>
      </c>
      <c r="H97" s="1">
        <v>5884</v>
      </c>
      <c r="I97" s="1">
        <v>5906</v>
      </c>
      <c r="J97" s="1">
        <v>5927</v>
      </c>
      <c r="K97" s="1">
        <v>5947</v>
      </c>
      <c r="L97" s="1">
        <v>5965</v>
      </c>
      <c r="M97" s="1">
        <v>5983</v>
      </c>
    </row>
    <row r="98" spans="2:13">
      <c r="B98" s="14" t="s">
        <v>221</v>
      </c>
      <c r="C98" s="1">
        <v>13270</v>
      </c>
      <c r="D98" s="1">
        <v>13141</v>
      </c>
      <c r="E98" s="1">
        <v>13011</v>
      </c>
      <c r="F98" s="1">
        <v>12879</v>
      </c>
      <c r="G98" s="1">
        <v>12746</v>
      </c>
      <c r="H98" s="1">
        <v>12613</v>
      </c>
      <c r="I98" s="1">
        <v>12478</v>
      </c>
      <c r="J98" s="1">
        <v>12342</v>
      </c>
      <c r="K98" s="1">
        <v>12205</v>
      </c>
      <c r="L98" s="1">
        <v>12067</v>
      </c>
      <c r="M98" s="1">
        <v>11926</v>
      </c>
    </row>
    <row r="99" spans="2:13">
      <c r="B99" s="14" t="s">
        <v>376</v>
      </c>
      <c r="C99" s="1">
        <v>6336</v>
      </c>
      <c r="D99" s="1">
        <v>6359</v>
      </c>
      <c r="E99" s="1">
        <v>6380</v>
      </c>
      <c r="F99" s="1">
        <v>6399</v>
      </c>
      <c r="G99" s="1">
        <v>6418</v>
      </c>
      <c r="H99" s="1">
        <v>6435</v>
      </c>
      <c r="I99" s="1">
        <v>6452</v>
      </c>
      <c r="J99" s="1">
        <v>6466</v>
      </c>
      <c r="K99" s="1">
        <v>6479</v>
      </c>
      <c r="L99" s="1">
        <v>6491</v>
      </c>
      <c r="M99" s="1">
        <v>6502</v>
      </c>
    </row>
    <row r="100" spans="2:13">
      <c r="B100" s="22" t="s">
        <v>331</v>
      </c>
      <c r="C100" s="23"/>
      <c r="D100" s="23"/>
      <c r="E100" s="23"/>
      <c r="F100" s="23"/>
      <c r="G100" s="23"/>
      <c r="H100" s="23"/>
      <c r="I100" s="23"/>
      <c r="J100" s="23"/>
      <c r="K100" s="23"/>
      <c r="L100" s="23"/>
      <c r="M100" s="23"/>
    </row>
    <row r="101" spans="2:13">
      <c r="B101" s="14" t="s">
        <v>332</v>
      </c>
      <c r="C101" s="1">
        <v>9987</v>
      </c>
      <c r="D101" s="1">
        <v>10017</v>
      </c>
      <c r="E101" s="1">
        <v>10045</v>
      </c>
      <c r="F101" s="1">
        <v>10072</v>
      </c>
      <c r="G101" s="1">
        <v>10095</v>
      </c>
      <c r="H101" s="1">
        <v>10118</v>
      </c>
      <c r="I101" s="1">
        <v>10137</v>
      </c>
      <c r="J101" s="1">
        <v>10156</v>
      </c>
      <c r="K101" s="1">
        <v>10171</v>
      </c>
      <c r="L101" s="1">
        <v>10185</v>
      </c>
      <c r="M101" s="1">
        <v>10196</v>
      </c>
    </row>
    <row r="102" spans="2:13">
      <c r="B102" s="14" t="s">
        <v>333</v>
      </c>
      <c r="C102" s="1">
        <v>10940</v>
      </c>
      <c r="D102" s="1">
        <v>10872</v>
      </c>
      <c r="E102" s="1">
        <v>10802</v>
      </c>
      <c r="F102" s="1">
        <v>10731</v>
      </c>
      <c r="G102" s="1">
        <v>10658</v>
      </c>
      <c r="H102" s="1">
        <v>10583</v>
      </c>
      <c r="I102" s="1">
        <v>10506</v>
      </c>
      <c r="J102" s="1">
        <v>10429</v>
      </c>
      <c r="K102" s="1">
        <v>10350</v>
      </c>
      <c r="L102" s="1">
        <v>10267</v>
      </c>
      <c r="M102" s="1">
        <v>10185</v>
      </c>
    </row>
    <row r="103" spans="2:13">
      <c r="B103" s="14" t="s">
        <v>362</v>
      </c>
      <c r="C103" s="1">
        <v>7531</v>
      </c>
      <c r="D103" s="1">
        <v>7553</v>
      </c>
      <c r="E103" s="1">
        <v>7574</v>
      </c>
      <c r="F103" s="1">
        <v>7592</v>
      </c>
      <c r="G103" s="1">
        <v>7609</v>
      </c>
      <c r="H103" s="1">
        <v>7625</v>
      </c>
      <c r="I103" s="1">
        <v>7639</v>
      </c>
      <c r="J103" s="1">
        <v>7651</v>
      </c>
      <c r="K103" s="1">
        <v>7663</v>
      </c>
      <c r="L103" s="1">
        <v>7671</v>
      </c>
      <c r="M103" s="1">
        <v>7679</v>
      </c>
    </row>
    <row r="104" spans="2:13">
      <c r="B104" s="14" t="s">
        <v>409</v>
      </c>
      <c r="C104" s="1">
        <v>3349</v>
      </c>
      <c r="D104" s="1">
        <v>3324</v>
      </c>
      <c r="E104" s="1">
        <v>3298</v>
      </c>
      <c r="F104" s="1">
        <v>3272</v>
      </c>
      <c r="G104" s="1">
        <v>3245</v>
      </c>
      <c r="H104" s="1">
        <v>3218</v>
      </c>
      <c r="I104" s="1">
        <v>3190</v>
      </c>
      <c r="J104" s="1">
        <v>3162</v>
      </c>
      <c r="K104" s="1">
        <v>3134</v>
      </c>
      <c r="L104" s="1">
        <v>3105</v>
      </c>
      <c r="M104" s="1">
        <v>3075</v>
      </c>
    </row>
    <row r="105" spans="2:13">
      <c r="B105" s="14" t="s">
        <v>340</v>
      </c>
      <c r="C105" s="1">
        <v>10494</v>
      </c>
      <c r="D105" s="1">
        <v>10420</v>
      </c>
      <c r="E105" s="1">
        <v>10343</v>
      </c>
      <c r="F105" s="1">
        <v>10265</v>
      </c>
      <c r="G105" s="1">
        <v>10186</v>
      </c>
      <c r="H105" s="1">
        <v>10105</v>
      </c>
      <c r="I105" s="1">
        <v>10022</v>
      </c>
      <c r="J105" s="1">
        <v>9939</v>
      </c>
      <c r="K105" s="1">
        <v>9853</v>
      </c>
      <c r="L105" s="1">
        <v>9768</v>
      </c>
      <c r="M105" s="1">
        <v>9680</v>
      </c>
    </row>
    <row r="106" spans="2:13">
      <c r="B106" s="22" t="s">
        <v>157</v>
      </c>
      <c r="C106" s="23"/>
      <c r="D106" s="23"/>
      <c r="E106" s="23"/>
      <c r="F106" s="23"/>
      <c r="G106" s="23"/>
      <c r="H106" s="23"/>
      <c r="I106" s="23"/>
      <c r="J106" s="23"/>
      <c r="K106" s="23"/>
      <c r="L106" s="23"/>
      <c r="M106" s="23"/>
    </row>
    <row r="107" spans="2:13">
      <c r="B107" s="14" t="s">
        <v>157</v>
      </c>
      <c r="C107" s="1">
        <v>13029</v>
      </c>
      <c r="D107" s="1">
        <v>12977</v>
      </c>
      <c r="E107" s="1">
        <v>12922</v>
      </c>
      <c r="F107" s="1">
        <v>12865</v>
      </c>
      <c r="G107" s="1">
        <v>12805</v>
      </c>
      <c r="H107" s="1">
        <v>12744</v>
      </c>
      <c r="I107" s="1">
        <v>12680</v>
      </c>
      <c r="J107" s="1">
        <v>12614</v>
      </c>
      <c r="K107" s="1">
        <v>12546</v>
      </c>
      <c r="L107" s="1">
        <v>12475</v>
      </c>
      <c r="M107" s="1">
        <v>12401</v>
      </c>
    </row>
    <row r="108" spans="2:13">
      <c r="B108" s="14" t="s">
        <v>291</v>
      </c>
      <c r="C108" s="1">
        <v>8062</v>
      </c>
      <c r="D108" s="1">
        <v>8113</v>
      </c>
      <c r="E108" s="1">
        <v>8162</v>
      </c>
      <c r="F108" s="1">
        <v>8210</v>
      </c>
      <c r="G108" s="1">
        <v>8256</v>
      </c>
      <c r="H108" s="1">
        <v>8302</v>
      </c>
      <c r="I108" s="1">
        <v>8345</v>
      </c>
      <c r="J108" s="1">
        <v>8388</v>
      </c>
      <c r="K108" s="1">
        <v>8428</v>
      </c>
      <c r="L108" s="1">
        <v>8467</v>
      </c>
      <c r="M108" s="1">
        <v>8504</v>
      </c>
    </row>
    <row r="109" spans="2:13">
      <c r="B109" s="14" t="s">
        <v>329</v>
      </c>
      <c r="C109" s="1">
        <v>9889</v>
      </c>
      <c r="D109" s="1">
        <v>9968</v>
      </c>
      <c r="E109" s="1">
        <v>10045</v>
      </c>
      <c r="F109" s="1">
        <v>10121</v>
      </c>
      <c r="G109" s="1">
        <v>10195</v>
      </c>
      <c r="H109" s="1">
        <v>10268</v>
      </c>
      <c r="I109" s="1">
        <v>10339</v>
      </c>
      <c r="J109" s="1">
        <v>10408</v>
      </c>
      <c r="K109" s="1">
        <v>10476</v>
      </c>
      <c r="L109" s="1">
        <v>10541</v>
      </c>
      <c r="M109" s="1">
        <v>10606</v>
      </c>
    </row>
    <row r="110" spans="2:13">
      <c r="B110" s="14" t="s">
        <v>158</v>
      </c>
      <c r="C110" s="1">
        <v>18076</v>
      </c>
      <c r="D110" s="1">
        <v>18003</v>
      </c>
      <c r="E110" s="1">
        <v>17928</v>
      </c>
      <c r="F110" s="1">
        <v>17848</v>
      </c>
      <c r="G110" s="1">
        <v>17766</v>
      </c>
      <c r="H110" s="1">
        <v>17680</v>
      </c>
      <c r="I110" s="1">
        <v>17591</v>
      </c>
      <c r="J110" s="1">
        <v>17498</v>
      </c>
      <c r="K110" s="1">
        <v>17403</v>
      </c>
      <c r="L110" s="1">
        <v>17305</v>
      </c>
      <c r="M110" s="1">
        <v>17202</v>
      </c>
    </row>
    <row r="111" spans="2:13">
      <c r="B111" s="14" t="s">
        <v>373</v>
      </c>
      <c r="C111" s="1">
        <v>6944</v>
      </c>
      <c r="D111" s="1">
        <v>6938</v>
      </c>
      <c r="E111" s="1">
        <v>6932</v>
      </c>
      <c r="F111" s="1">
        <v>6924</v>
      </c>
      <c r="G111" s="1">
        <v>6914</v>
      </c>
      <c r="H111" s="1">
        <v>6903</v>
      </c>
      <c r="I111" s="1">
        <v>6890</v>
      </c>
      <c r="J111" s="1">
        <v>6876</v>
      </c>
      <c r="K111" s="1">
        <v>6861</v>
      </c>
      <c r="L111" s="1">
        <v>6844</v>
      </c>
      <c r="M111" s="1">
        <v>6825</v>
      </c>
    </row>
    <row r="112" spans="2:13">
      <c r="B112" s="14" t="s">
        <v>406</v>
      </c>
      <c r="C112" s="1">
        <v>3441</v>
      </c>
      <c r="D112" s="1">
        <v>3419</v>
      </c>
      <c r="E112" s="1">
        <v>3397</v>
      </c>
      <c r="F112" s="1">
        <v>3374</v>
      </c>
      <c r="G112" s="1">
        <v>3351</v>
      </c>
      <c r="H112" s="1">
        <v>3327</v>
      </c>
      <c r="I112" s="1">
        <v>3304</v>
      </c>
      <c r="J112" s="1">
        <v>3278</v>
      </c>
      <c r="K112" s="1">
        <v>3253</v>
      </c>
      <c r="L112" s="1">
        <v>3227</v>
      </c>
      <c r="M112" s="1">
        <v>3201</v>
      </c>
    </row>
    <row r="113" spans="2:13">
      <c r="B113" s="22" t="s">
        <v>68</v>
      </c>
      <c r="C113" s="23"/>
      <c r="D113" s="23"/>
      <c r="E113" s="23"/>
      <c r="F113" s="23"/>
      <c r="G113" s="23"/>
      <c r="H113" s="23"/>
      <c r="I113" s="23"/>
      <c r="J113" s="23"/>
      <c r="K113" s="23"/>
      <c r="L113" s="23"/>
      <c r="M113" s="23"/>
    </row>
    <row r="114" spans="2:13">
      <c r="B114" s="14" t="s">
        <v>69</v>
      </c>
      <c r="C114" s="1">
        <v>17259</v>
      </c>
      <c r="D114" s="1">
        <v>17299</v>
      </c>
      <c r="E114" s="1">
        <v>17335</v>
      </c>
      <c r="F114" s="1">
        <v>17369</v>
      </c>
      <c r="G114" s="1">
        <v>17399</v>
      </c>
      <c r="H114" s="1">
        <v>17425</v>
      </c>
      <c r="I114" s="1">
        <v>17448</v>
      </c>
      <c r="J114" s="1">
        <v>17466</v>
      </c>
      <c r="K114" s="1">
        <v>17482</v>
      </c>
      <c r="L114" s="1">
        <v>17494</v>
      </c>
      <c r="M114" s="1">
        <v>17501</v>
      </c>
    </row>
    <row r="115" spans="2:13">
      <c r="B115" s="14" t="s">
        <v>89</v>
      </c>
      <c r="C115" s="1">
        <v>14681</v>
      </c>
      <c r="D115" s="1">
        <v>14717</v>
      </c>
      <c r="E115" s="1">
        <v>14750</v>
      </c>
      <c r="F115" s="1">
        <v>14780</v>
      </c>
      <c r="G115" s="1">
        <v>14807</v>
      </c>
      <c r="H115" s="1">
        <v>14832</v>
      </c>
      <c r="I115" s="1">
        <v>14852</v>
      </c>
      <c r="J115" s="1">
        <v>14870</v>
      </c>
      <c r="K115" s="1">
        <v>14885</v>
      </c>
      <c r="L115" s="1">
        <v>14897</v>
      </c>
      <c r="M115" s="1">
        <v>14906</v>
      </c>
    </row>
    <row r="116" spans="2:13">
      <c r="B116" s="14" t="s">
        <v>377</v>
      </c>
      <c r="C116" s="1">
        <v>5996</v>
      </c>
      <c r="D116" s="1">
        <v>6045</v>
      </c>
      <c r="E116" s="1">
        <v>6093</v>
      </c>
      <c r="F116" s="1">
        <v>6141</v>
      </c>
      <c r="G116" s="1">
        <v>6188</v>
      </c>
      <c r="H116" s="1">
        <v>6233</v>
      </c>
      <c r="I116" s="1">
        <v>6278</v>
      </c>
      <c r="J116" s="1">
        <v>6322</v>
      </c>
      <c r="K116" s="1">
        <v>6365</v>
      </c>
      <c r="L116" s="1">
        <v>6406</v>
      </c>
      <c r="M116" s="1">
        <v>6446</v>
      </c>
    </row>
    <row r="117" spans="2:13">
      <c r="B117" s="14" t="s">
        <v>152</v>
      </c>
      <c r="C117" s="1">
        <v>23291</v>
      </c>
      <c r="D117" s="1">
        <v>23389</v>
      </c>
      <c r="E117" s="1">
        <v>23483</v>
      </c>
      <c r="F117" s="1">
        <v>23573</v>
      </c>
      <c r="G117" s="1">
        <v>23659</v>
      </c>
      <c r="H117" s="1">
        <v>23740</v>
      </c>
      <c r="I117" s="1">
        <v>23816</v>
      </c>
      <c r="J117" s="1">
        <v>23888</v>
      </c>
      <c r="K117" s="1">
        <v>23955</v>
      </c>
      <c r="L117" s="1">
        <v>24017</v>
      </c>
      <c r="M117" s="1">
        <v>24074</v>
      </c>
    </row>
    <row r="118" spans="2:13">
      <c r="B118" s="14" t="s">
        <v>311</v>
      </c>
      <c r="C118" s="1">
        <v>35646</v>
      </c>
      <c r="D118" s="1">
        <v>36058</v>
      </c>
      <c r="E118" s="1">
        <v>36466</v>
      </c>
      <c r="F118" s="1">
        <v>36872</v>
      </c>
      <c r="G118" s="1">
        <v>37276</v>
      </c>
      <c r="H118" s="1">
        <v>37677</v>
      </c>
      <c r="I118" s="1">
        <v>38072</v>
      </c>
      <c r="J118" s="1">
        <v>38465</v>
      </c>
      <c r="K118" s="1">
        <v>38853</v>
      </c>
      <c r="L118" s="1">
        <v>39237</v>
      </c>
      <c r="M118" s="1">
        <v>39616</v>
      </c>
    </row>
    <row r="119" spans="2:13">
      <c r="B119" s="22" t="s">
        <v>118</v>
      </c>
      <c r="C119" s="23"/>
      <c r="D119" s="23"/>
      <c r="E119" s="23"/>
      <c r="F119" s="23"/>
      <c r="G119" s="23"/>
      <c r="H119" s="23"/>
      <c r="I119" s="23"/>
      <c r="J119" s="23"/>
      <c r="K119" s="23"/>
      <c r="L119" s="23"/>
      <c r="M119" s="23"/>
    </row>
    <row r="120" spans="2:13">
      <c r="B120" s="14" t="s">
        <v>119</v>
      </c>
      <c r="C120" s="1">
        <v>24679</v>
      </c>
      <c r="D120" s="1">
        <v>24713</v>
      </c>
      <c r="E120" s="1">
        <v>24743</v>
      </c>
      <c r="F120" s="1">
        <v>24768</v>
      </c>
      <c r="G120" s="1">
        <v>24787</v>
      </c>
      <c r="H120" s="1">
        <v>24802</v>
      </c>
      <c r="I120" s="1">
        <v>24811</v>
      </c>
      <c r="J120" s="1">
        <v>24815</v>
      </c>
      <c r="K120" s="1">
        <v>24814</v>
      </c>
      <c r="L120" s="1">
        <v>24807</v>
      </c>
      <c r="M120" s="1">
        <v>24795</v>
      </c>
    </row>
    <row r="121" spans="2:13">
      <c r="B121" s="14" t="s">
        <v>154</v>
      </c>
      <c r="C121" s="1">
        <v>19343</v>
      </c>
      <c r="D121" s="1">
        <v>19186</v>
      </c>
      <c r="E121" s="1">
        <v>19028</v>
      </c>
      <c r="F121" s="1">
        <v>18866</v>
      </c>
      <c r="G121" s="1">
        <v>18703</v>
      </c>
      <c r="H121" s="1">
        <v>18536</v>
      </c>
      <c r="I121" s="1">
        <v>18368</v>
      </c>
      <c r="J121" s="1">
        <v>18197</v>
      </c>
      <c r="K121" s="1">
        <v>18023</v>
      </c>
      <c r="L121" s="1">
        <v>17848</v>
      </c>
      <c r="M121" s="1">
        <v>17670</v>
      </c>
    </row>
    <row r="122" spans="2:13">
      <c r="B122" s="14" t="s">
        <v>191</v>
      </c>
      <c r="C122" s="1">
        <v>15952</v>
      </c>
      <c r="D122" s="1">
        <v>15857</v>
      </c>
      <c r="E122" s="1">
        <v>15760</v>
      </c>
      <c r="F122" s="1">
        <v>15660</v>
      </c>
      <c r="G122" s="1">
        <v>15558</v>
      </c>
      <c r="H122" s="1">
        <v>15453</v>
      </c>
      <c r="I122" s="1">
        <v>15345</v>
      </c>
      <c r="J122" s="1">
        <v>15236</v>
      </c>
      <c r="K122" s="1">
        <v>15124</v>
      </c>
      <c r="L122" s="1">
        <v>15009</v>
      </c>
      <c r="M122" s="1">
        <v>14892</v>
      </c>
    </row>
    <row r="123" spans="2:13">
      <c r="B123" s="14" t="s">
        <v>261</v>
      </c>
      <c r="C123" s="1">
        <v>7509</v>
      </c>
      <c r="D123" s="1">
        <v>7532</v>
      </c>
      <c r="E123" s="1">
        <v>7553</v>
      </c>
      <c r="F123" s="1">
        <v>7573</v>
      </c>
      <c r="G123" s="1">
        <v>7592</v>
      </c>
      <c r="H123" s="1">
        <v>7609</v>
      </c>
      <c r="I123" s="1">
        <v>7624</v>
      </c>
      <c r="J123" s="1">
        <v>7638</v>
      </c>
      <c r="K123" s="1">
        <v>7650</v>
      </c>
      <c r="L123" s="1">
        <v>7661</v>
      </c>
      <c r="M123" s="1">
        <v>7670</v>
      </c>
    </row>
    <row r="124" spans="2:13">
      <c r="B124" s="22" t="s">
        <v>150</v>
      </c>
      <c r="C124" s="23"/>
      <c r="D124" s="23"/>
      <c r="E124" s="23"/>
      <c r="F124" s="23"/>
      <c r="G124" s="23"/>
      <c r="H124" s="23"/>
      <c r="I124" s="23"/>
      <c r="J124" s="23"/>
      <c r="K124" s="23"/>
      <c r="L124" s="23"/>
      <c r="M124" s="23"/>
    </row>
    <row r="125" spans="2:13">
      <c r="B125" s="14" t="s">
        <v>153</v>
      </c>
      <c r="C125" s="1">
        <v>23112</v>
      </c>
      <c r="D125" s="1">
        <v>22869</v>
      </c>
      <c r="E125" s="1">
        <v>22624</v>
      </c>
      <c r="F125" s="1">
        <v>22376</v>
      </c>
      <c r="G125" s="1">
        <v>22127</v>
      </c>
      <c r="H125" s="1">
        <v>21876</v>
      </c>
      <c r="I125" s="1">
        <v>21624</v>
      </c>
      <c r="J125" s="1">
        <v>21370</v>
      </c>
      <c r="K125" s="1">
        <v>21114</v>
      </c>
      <c r="L125" s="1">
        <v>20857</v>
      </c>
      <c r="M125" s="1">
        <v>20598</v>
      </c>
    </row>
    <row r="126" spans="2:13">
      <c r="B126" s="14" t="s">
        <v>349</v>
      </c>
      <c r="C126" s="1">
        <v>8488</v>
      </c>
      <c r="D126" s="1">
        <v>8505</v>
      </c>
      <c r="E126" s="1">
        <v>8522</v>
      </c>
      <c r="F126" s="1">
        <v>8535</v>
      </c>
      <c r="G126" s="1">
        <v>8548</v>
      </c>
      <c r="H126" s="1">
        <v>8559</v>
      </c>
      <c r="I126" s="1">
        <v>8568</v>
      </c>
      <c r="J126" s="1">
        <v>8575</v>
      </c>
      <c r="K126" s="1">
        <v>8580</v>
      </c>
      <c r="L126" s="1">
        <v>8584</v>
      </c>
      <c r="M126" s="1">
        <v>8585</v>
      </c>
    </row>
    <row r="127" spans="2:13">
      <c r="B127" s="14" t="s">
        <v>257</v>
      </c>
      <c r="C127" s="1">
        <v>7914</v>
      </c>
      <c r="D127" s="1">
        <v>7964</v>
      </c>
      <c r="E127" s="1">
        <v>8014</v>
      </c>
      <c r="F127" s="1">
        <v>8062</v>
      </c>
      <c r="G127" s="1">
        <v>8109</v>
      </c>
      <c r="H127" s="1">
        <v>8154</v>
      </c>
      <c r="I127" s="1">
        <v>8198</v>
      </c>
      <c r="J127" s="1">
        <v>8241</v>
      </c>
      <c r="K127" s="1">
        <v>8282</v>
      </c>
      <c r="L127" s="1">
        <v>8321</v>
      </c>
      <c r="M127" s="1">
        <v>8359</v>
      </c>
    </row>
    <row r="128" spans="2:13">
      <c r="B128" s="14" t="s">
        <v>170</v>
      </c>
      <c r="C128" s="1">
        <v>11599</v>
      </c>
      <c r="D128" s="1">
        <v>11530</v>
      </c>
      <c r="E128" s="1">
        <v>11460</v>
      </c>
      <c r="F128" s="1">
        <v>11389</v>
      </c>
      <c r="G128" s="1">
        <v>11315</v>
      </c>
      <c r="H128" s="1">
        <v>11240</v>
      </c>
      <c r="I128" s="1">
        <v>11162</v>
      </c>
      <c r="J128" s="1">
        <v>11084</v>
      </c>
      <c r="K128" s="1">
        <v>11003</v>
      </c>
      <c r="L128" s="1">
        <v>10921</v>
      </c>
      <c r="M128" s="1">
        <v>10836</v>
      </c>
    </row>
    <row r="129" spans="2:13">
      <c r="B129" s="14" t="s">
        <v>151</v>
      </c>
      <c r="C129" s="1">
        <v>21566</v>
      </c>
      <c r="D129" s="1">
        <v>21658</v>
      </c>
      <c r="E129" s="1">
        <v>21748</v>
      </c>
      <c r="F129" s="1">
        <v>21832</v>
      </c>
      <c r="G129" s="1">
        <v>21912</v>
      </c>
      <c r="H129" s="1">
        <v>21989</v>
      </c>
      <c r="I129" s="1">
        <v>22060</v>
      </c>
      <c r="J129" s="1">
        <v>22128</v>
      </c>
      <c r="K129" s="1">
        <v>22191</v>
      </c>
      <c r="L129" s="1">
        <v>22249</v>
      </c>
      <c r="M129" s="1">
        <v>22303</v>
      </c>
    </row>
    <row r="130" spans="2:13">
      <c r="B130" s="14" t="s">
        <v>259</v>
      </c>
      <c r="C130" s="1">
        <v>8999</v>
      </c>
      <c r="D130" s="1">
        <v>8920</v>
      </c>
      <c r="E130" s="1">
        <v>8839</v>
      </c>
      <c r="F130" s="1">
        <v>8757</v>
      </c>
      <c r="G130" s="1">
        <v>8674</v>
      </c>
      <c r="H130" s="1">
        <v>8590</v>
      </c>
      <c r="I130" s="1">
        <v>8505</v>
      </c>
      <c r="J130" s="1">
        <v>8419</v>
      </c>
      <c r="K130" s="1">
        <v>8333</v>
      </c>
      <c r="L130" s="1">
        <v>8245</v>
      </c>
      <c r="M130" s="1">
        <v>8157</v>
      </c>
    </row>
    <row r="131" spans="2:13">
      <c r="B131" s="14" t="s">
        <v>290</v>
      </c>
      <c r="C131" s="1">
        <v>4373</v>
      </c>
      <c r="D131" s="1">
        <v>4328</v>
      </c>
      <c r="E131" s="1">
        <v>4282</v>
      </c>
      <c r="F131" s="1">
        <v>4235</v>
      </c>
      <c r="G131" s="1">
        <v>4188</v>
      </c>
      <c r="H131" s="1">
        <v>4141</v>
      </c>
      <c r="I131" s="1">
        <v>4094</v>
      </c>
      <c r="J131" s="1">
        <v>4046</v>
      </c>
      <c r="K131" s="1">
        <v>3998</v>
      </c>
      <c r="L131" s="1">
        <v>3949</v>
      </c>
      <c r="M131" s="1">
        <v>3900</v>
      </c>
    </row>
    <row r="132" spans="2:13">
      <c r="B132" s="22" t="s">
        <v>63</v>
      </c>
      <c r="C132" s="23"/>
      <c r="D132" s="23"/>
      <c r="E132" s="23"/>
      <c r="F132" s="23"/>
      <c r="G132" s="23"/>
      <c r="H132" s="23"/>
      <c r="I132" s="23"/>
      <c r="J132" s="23"/>
      <c r="K132" s="23"/>
      <c r="L132" s="23"/>
      <c r="M132" s="23"/>
    </row>
    <row r="133" spans="2:13">
      <c r="B133" s="14" t="s">
        <v>64</v>
      </c>
      <c r="C133" s="1">
        <v>17337</v>
      </c>
      <c r="D133" s="1">
        <v>17279</v>
      </c>
      <c r="E133" s="1">
        <v>17216</v>
      </c>
      <c r="F133" s="1">
        <v>17149</v>
      </c>
      <c r="G133" s="1">
        <v>17081</v>
      </c>
      <c r="H133" s="1">
        <v>17009</v>
      </c>
      <c r="I133" s="1">
        <v>16934</v>
      </c>
      <c r="J133" s="1">
        <v>16855</v>
      </c>
      <c r="K133" s="1">
        <v>16773</v>
      </c>
      <c r="L133" s="1">
        <v>16688</v>
      </c>
      <c r="M133" s="1">
        <v>16599</v>
      </c>
    </row>
    <row r="134" spans="2:13">
      <c r="B134" s="14" t="s">
        <v>115</v>
      </c>
      <c r="C134" s="1">
        <v>14912</v>
      </c>
      <c r="D134" s="1">
        <v>15001</v>
      </c>
      <c r="E134" s="1">
        <v>15087</v>
      </c>
      <c r="F134" s="1">
        <v>15171</v>
      </c>
      <c r="G134" s="1">
        <v>15252</v>
      </c>
      <c r="H134" s="1">
        <v>15331</v>
      </c>
      <c r="I134" s="1">
        <v>15407</v>
      </c>
      <c r="J134" s="1">
        <v>15480</v>
      </c>
      <c r="K134" s="1">
        <v>15549</v>
      </c>
      <c r="L134" s="1">
        <v>15616</v>
      </c>
      <c r="M134" s="1">
        <v>15679</v>
      </c>
    </row>
    <row r="135" spans="2:13">
      <c r="B135" s="22" t="s">
        <v>252</v>
      </c>
      <c r="C135" s="23"/>
      <c r="D135" s="23"/>
      <c r="E135" s="23"/>
      <c r="F135" s="23"/>
      <c r="G135" s="23"/>
      <c r="H135" s="23"/>
      <c r="I135" s="23"/>
      <c r="J135" s="23"/>
      <c r="K135" s="23"/>
      <c r="L135" s="23"/>
      <c r="M135" s="23"/>
    </row>
    <row r="136" spans="2:13">
      <c r="B136" s="14" t="s">
        <v>339</v>
      </c>
      <c r="C136" s="1">
        <v>9067</v>
      </c>
      <c r="D136" s="1">
        <v>9136</v>
      </c>
      <c r="E136" s="1">
        <v>9203</v>
      </c>
      <c r="F136" s="1">
        <v>9269</v>
      </c>
      <c r="G136" s="1">
        <v>9334</v>
      </c>
      <c r="H136" s="1">
        <v>9398</v>
      </c>
      <c r="I136" s="1">
        <v>9459</v>
      </c>
      <c r="J136" s="1">
        <v>9519</v>
      </c>
      <c r="K136" s="1">
        <v>9578</v>
      </c>
      <c r="L136" s="1">
        <v>9635</v>
      </c>
      <c r="M136" s="1">
        <v>9690</v>
      </c>
    </row>
    <row r="137" spans="2:13">
      <c r="B137" s="14" t="s">
        <v>253</v>
      </c>
      <c r="C137" s="1">
        <v>9372</v>
      </c>
      <c r="D137" s="1">
        <v>9414</v>
      </c>
      <c r="E137" s="1">
        <v>9453</v>
      </c>
      <c r="F137" s="1">
        <v>9492</v>
      </c>
      <c r="G137" s="1">
        <v>9529</v>
      </c>
      <c r="H137" s="1">
        <v>9563</v>
      </c>
      <c r="I137" s="1">
        <v>9596</v>
      </c>
      <c r="J137" s="1">
        <v>9627</v>
      </c>
      <c r="K137" s="1">
        <v>9656</v>
      </c>
      <c r="L137" s="1">
        <v>9683</v>
      </c>
      <c r="M137" s="1">
        <v>9708</v>
      </c>
    </row>
    <row r="138" spans="2:13">
      <c r="B138" s="22" t="s">
        <v>255</v>
      </c>
      <c r="C138" s="23"/>
      <c r="D138" s="23"/>
      <c r="E138" s="23"/>
      <c r="F138" s="23"/>
      <c r="G138" s="23"/>
      <c r="H138" s="23"/>
      <c r="I138" s="23"/>
      <c r="J138" s="23"/>
      <c r="K138" s="23"/>
      <c r="L138" s="23"/>
      <c r="M138" s="23"/>
    </row>
    <row r="139" spans="2:13">
      <c r="B139" s="14" t="s">
        <v>256</v>
      </c>
      <c r="C139" s="1">
        <v>10401</v>
      </c>
      <c r="D139" s="1">
        <v>10291</v>
      </c>
      <c r="E139" s="1">
        <v>10180</v>
      </c>
      <c r="F139" s="1">
        <v>10069</v>
      </c>
      <c r="G139" s="1">
        <v>9957</v>
      </c>
      <c r="H139" s="1">
        <v>9843</v>
      </c>
      <c r="I139" s="1">
        <v>9730</v>
      </c>
      <c r="J139" s="1">
        <v>9615</v>
      </c>
      <c r="K139" s="1">
        <v>9500</v>
      </c>
      <c r="L139" s="1">
        <v>9383</v>
      </c>
      <c r="M139" s="1">
        <v>9267</v>
      </c>
    </row>
    <row r="140" spans="2:13">
      <c r="B140" s="14" t="s">
        <v>403</v>
      </c>
      <c r="C140" s="1">
        <v>3820</v>
      </c>
      <c r="D140" s="1">
        <v>3774</v>
      </c>
      <c r="E140" s="1">
        <v>3728</v>
      </c>
      <c r="F140" s="1">
        <v>3681</v>
      </c>
      <c r="G140" s="1">
        <v>3634</v>
      </c>
      <c r="H140" s="1">
        <v>3587</v>
      </c>
      <c r="I140" s="1">
        <v>3540</v>
      </c>
      <c r="J140" s="1">
        <v>3493</v>
      </c>
      <c r="K140" s="1">
        <v>3446</v>
      </c>
      <c r="L140" s="1">
        <v>3398</v>
      </c>
      <c r="M140" s="1">
        <v>3351</v>
      </c>
    </row>
    <row r="141" spans="2:13">
      <c r="B141" s="22" t="s">
        <v>194</v>
      </c>
      <c r="C141" s="23"/>
      <c r="D141" s="23"/>
      <c r="E141" s="23"/>
      <c r="F141" s="23"/>
      <c r="G141" s="23"/>
      <c r="H141" s="23"/>
      <c r="I141" s="23"/>
      <c r="J141" s="23"/>
      <c r="K141" s="23"/>
      <c r="L141" s="23"/>
      <c r="M141" s="23"/>
    </row>
    <row r="142" spans="2:13">
      <c r="B142" s="14" t="s">
        <v>195</v>
      </c>
      <c r="C142" s="1">
        <v>13462</v>
      </c>
      <c r="D142" s="1">
        <v>13382</v>
      </c>
      <c r="E142" s="1">
        <v>13301</v>
      </c>
      <c r="F142" s="1">
        <v>13218</v>
      </c>
      <c r="G142" s="1">
        <v>13132</v>
      </c>
      <c r="H142" s="1">
        <v>13045</v>
      </c>
      <c r="I142" s="1">
        <v>12955</v>
      </c>
      <c r="J142" s="1">
        <v>12863</v>
      </c>
      <c r="K142" s="1">
        <v>12770</v>
      </c>
      <c r="L142" s="1">
        <v>12673</v>
      </c>
      <c r="M142" s="1">
        <v>12575</v>
      </c>
    </row>
    <row r="143" spans="2:13">
      <c r="B143" s="14" t="s">
        <v>276</v>
      </c>
      <c r="C143" s="1">
        <v>5924</v>
      </c>
      <c r="D143" s="1">
        <v>5946</v>
      </c>
      <c r="E143" s="1">
        <v>5968</v>
      </c>
      <c r="F143" s="1">
        <v>5989</v>
      </c>
      <c r="G143" s="1">
        <v>6009</v>
      </c>
      <c r="H143" s="1">
        <v>6026</v>
      </c>
      <c r="I143" s="1">
        <v>6043</v>
      </c>
      <c r="J143" s="1">
        <v>6060</v>
      </c>
      <c r="K143" s="1">
        <v>6074</v>
      </c>
      <c r="L143" s="1">
        <v>6088</v>
      </c>
      <c r="M143" s="1">
        <v>6099</v>
      </c>
    </row>
    <row r="144" spans="2:13">
      <c r="B144" s="14" t="s">
        <v>307</v>
      </c>
      <c r="C144" s="1">
        <v>2740</v>
      </c>
      <c r="D144" s="1">
        <v>2644</v>
      </c>
      <c r="E144" s="1">
        <v>2552</v>
      </c>
      <c r="F144" s="1">
        <v>2462</v>
      </c>
      <c r="G144" s="1">
        <v>2376</v>
      </c>
      <c r="H144" s="1">
        <v>2292</v>
      </c>
      <c r="I144" s="1">
        <v>2210</v>
      </c>
      <c r="J144" s="1">
        <v>2131</v>
      </c>
      <c r="K144" s="1">
        <v>2054</v>
      </c>
      <c r="L144" s="1">
        <v>1980</v>
      </c>
      <c r="M144" s="1">
        <v>1908</v>
      </c>
    </row>
    <row r="145" spans="2:13">
      <c r="B145" s="22" t="s">
        <v>368</v>
      </c>
      <c r="C145" s="23"/>
      <c r="D145" s="23"/>
      <c r="E145" s="23"/>
      <c r="F145" s="23"/>
      <c r="G145" s="23"/>
      <c r="H145" s="23"/>
      <c r="I145" s="23"/>
      <c r="J145" s="23"/>
      <c r="K145" s="23"/>
      <c r="L145" s="23"/>
      <c r="M145" s="23"/>
    </row>
    <row r="146" spans="2:13">
      <c r="B146" s="14" t="s">
        <v>369</v>
      </c>
      <c r="C146" s="1">
        <v>7744</v>
      </c>
      <c r="D146" s="1">
        <v>7699</v>
      </c>
      <c r="E146" s="1">
        <v>7654</v>
      </c>
      <c r="F146" s="1">
        <v>7607</v>
      </c>
      <c r="G146" s="1">
        <v>7559</v>
      </c>
      <c r="H146" s="1">
        <v>7510</v>
      </c>
      <c r="I146" s="1">
        <v>7459</v>
      </c>
      <c r="J146" s="1">
        <v>7407</v>
      </c>
      <c r="K146" s="1">
        <v>7354</v>
      </c>
      <c r="L146" s="1">
        <v>7300</v>
      </c>
      <c r="M146" s="1">
        <v>7245</v>
      </c>
    </row>
    <row r="147" spans="2:13">
      <c r="B147" s="14" t="s">
        <v>378</v>
      </c>
      <c r="C147" s="1">
        <v>6655</v>
      </c>
      <c r="D147" s="1">
        <v>6638</v>
      </c>
      <c r="E147" s="1">
        <v>6622</v>
      </c>
      <c r="F147" s="1">
        <v>6603</v>
      </c>
      <c r="G147" s="1">
        <v>6583</v>
      </c>
      <c r="H147" s="1">
        <v>6562</v>
      </c>
      <c r="I147" s="1">
        <v>6540</v>
      </c>
      <c r="J147" s="1">
        <v>6516</v>
      </c>
      <c r="K147" s="1">
        <v>6491</v>
      </c>
      <c r="L147" s="1">
        <v>6464</v>
      </c>
      <c r="M147" s="1">
        <v>6437</v>
      </c>
    </row>
    <row r="148" spans="2:13">
      <c r="B148" s="14" t="s">
        <v>419</v>
      </c>
      <c r="C148" s="1">
        <v>2634</v>
      </c>
      <c r="D148" s="1">
        <v>2591</v>
      </c>
      <c r="E148" s="1">
        <v>2549</v>
      </c>
      <c r="F148" s="1">
        <v>2506</v>
      </c>
      <c r="G148" s="1">
        <v>2465</v>
      </c>
      <c r="H148" s="1">
        <v>2423</v>
      </c>
      <c r="I148" s="1">
        <v>2381</v>
      </c>
      <c r="J148" s="1">
        <v>2341</v>
      </c>
      <c r="K148" s="1">
        <v>2299</v>
      </c>
      <c r="L148" s="1">
        <v>2259</v>
      </c>
      <c r="M148" s="1">
        <v>2218</v>
      </c>
    </row>
    <row r="149" spans="2:13">
      <c r="B149" s="22" t="s">
        <v>384</v>
      </c>
      <c r="C149" s="23"/>
      <c r="D149" s="23"/>
      <c r="E149" s="23"/>
      <c r="F149" s="23"/>
      <c r="G149" s="23"/>
      <c r="H149" s="23"/>
      <c r="I149" s="23"/>
      <c r="J149" s="23"/>
      <c r="K149" s="23"/>
      <c r="L149" s="23"/>
      <c r="M149" s="23"/>
    </row>
    <row r="150" spans="2:13">
      <c r="B150" s="14" t="s">
        <v>385</v>
      </c>
      <c r="C150" s="1">
        <v>4774</v>
      </c>
      <c r="D150" s="1">
        <v>4796</v>
      </c>
      <c r="E150" s="1">
        <v>4817</v>
      </c>
      <c r="F150" s="1">
        <v>4839</v>
      </c>
      <c r="G150" s="1">
        <v>4858</v>
      </c>
      <c r="H150" s="1">
        <v>4876</v>
      </c>
      <c r="I150" s="1">
        <v>4894</v>
      </c>
      <c r="J150" s="1">
        <v>4912</v>
      </c>
      <c r="K150" s="1">
        <v>4927</v>
      </c>
      <c r="L150" s="1">
        <v>4942</v>
      </c>
      <c r="M150" s="1">
        <v>4956</v>
      </c>
    </row>
    <row r="151" spans="2:13">
      <c r="B151" s="14" t="s">
        <v>428</v>
      </c>
      <c r="C151" s="1">
        <v>2113</v>
      </c>
      <c r="D151" s="1">
        <v>2074</v>
      </c>
      <c r="E151" s="1">
        <v>2035</v>
      </c>
      <c r="F151" s="1">
        <v>1996</v>
      </c>
      <c r="G151" s="1">
        <v>1958</v>
      </c>
      <c r="H151" s="1">
        <v>1920</v>
      </c>
      <c r="I151" s="1">
        <v>1882</v>
      </c>
      <c r="J151" s="1">
        <v>1844</v>
      </c>
      <c r="K151" s="1">
        <v>1807</v>
      </c>
      <c r="L151" s="1">
        <v>1771</v>
      </c>
      <c r="M151" s="1">
        <v>1734</v>
      </c>
    </row>
    <row r="152" spans="2:13">
      <c r="B152" s="22" t="s">
        <v>114</v>
      </c>
      <c r="C152" s="23"/>
      <c r="D152" s="23"/>
      <c r="E152" s="23"/>
      <c r="F152" s="23"/>
      <c r="G152" s="23"/>
      <c r="H152" s="23"/>
      <c r="I152" s="23"/>
      <c r="J152" s="23"/>
      <c r="K152" s="23"/>
      <c r="L152" s="23"/>
      <c r="M152" s="23"/>
    </row>
    <row r="153" spans="2:13">
      <c r="B153" s="14" t="s">
        <v>114</v>
      </c>
      <c r="C153" s="1">
        <v>46362</v>
      </c>
      <c r="D153" s="1">
        <v>46317</v>
      </c>
      <c r="E153" s="1">
        <v>46264</v>
      </c>
      <c r="F153" s="1">
        <v>46201</v>
      </c>
      <c r="G153" s="1">
        <v>46129</v>
      </c>
      <c r="H153" s="1">
        <v>46048</v>
      </c>
      <c r="I153" s="1">
        <v>45958</v>
      </c>
      <c r="J153" s="1">
        <v>45857</v>
      </c>
      <c r="K153" s="1">
        <v>45747</v>
      </c>
      <c r="L153" s="1">
        <v>45628</v>
      </c>
      <c r="M153" s="1">
        <v>45500</v>
      </c>
    </row>
    <row r="154" spans="2:13">
      <c r="B154" s="14" t="s">
        <v>346</v>
      </c>
      <c r="C154" s="1">
        <v>10088</v>
      </c>
      <c r="D154" s="1">
        <v>9965</v>
      </c>
      <c r="E154" s="1">
        <v>9841</v>
      </c>
      <c r="F154" s="1">
        <v>9716</v>
      </c>
      <c r="G154" s="1">
        <v>9592</v>
      </c>
      <c r="H154" s="1">
        <v>9467</v>
      </c>
      <c r="I154" s="1">
        <v>9341</v>
      </c>
      <c r="J154" s="1">
        <v>9216</v>
      </c>
      <c r="K154" s="1">
        <v>9090</v>
      </c>
      <c r="L154" s="1">
        <v>8964</v>
      </c>
      <c r="M154" s="1">
        <v>8837</v>
      </c>
    </row>
    <row r="155" spans="2:13">
      <c r="B155" s="13" t="s">
        <v>23</v>
      </c>
      <c r="C155" s="21">
        <v>1816452</v>
      </c>
      <c r="D155" s="21">
        <v>1846085</v>
      </c>
      <c r="E155" s="21">
        <v>1875874</v>
      </c>
      <c r="F155" s="21">
        <v>1905811</v>
      </c>
      <c r="G155" s="21">
        <v>1935873</v>
      </c>
      <c r="H155" s="21">
        <v>1966018</v>
      </c>
      <c r="I155" s="21">
        <v>1996220</v>
      </c>
      <c r="J155" s="21">
        <v>2026460</v>
      </c>
      <c r="K155" s="21">
        <v>2056710</v>
      </c>
      <c r="L155" s="21">
        <v>2086930</v>
      </c>
      <c r="M155" s="21">
        <v>2117112</v>
      </c>
    </row>
    <row r="156" spans="2:13">
      <c r="B156" s="22" t="s">
        <v>24</v>
      </c>
      <c r="C156" s="23"/>
      <c r="D156" s="23"/>
      <c r="E156" s="23"/>
      <c r="F156" s="23"/>
      <c r="G156" s="23"/>
      <c r="H156" s="23"/>
      <c r="I156" s="23"/>
      <c r="J156" s="23"/>
      <c r="K156" s="23"/>
      <c r="L156" s="23"/>
      <c r="M156" s="23"/>
    </row>
    <row r="157" spans="2:13">
      <c r="B157" s="14" t="s">
        <v>25</v>
      </c>
      <c r="C157" s="1">
        <v>707260</v>
      </c>
      <c r="D157" s="1">
        <v>721941</v>
      </c>
      <c r="E157" s="1">
        <v>736704</v>
      </c>
      <c r="F157" s="1">
        <v>751542</v>
      </c>
      <c r="G157" s="1">
        <v>766440</v>
      </c>
      <c r="H157" s="1">
        <v>781385</v>
      </c>
      <c r="I157" s="1">
        <v>796360</v>
      </c>
      <c r="J157" s="1">
        <v>811338</v>
      </c>
      <c r="K157" s="1">
        <v>826316</v>
      </c>
      <c r="L157" s="1">
        <v>841276</v>
      </c>
      <c r="M157" s="1">
        <v>856198</v>
      </c>
    </row>
    <row r="158" spans="2:13">
      <c r="B158" s="22" t="s">
        <v>189</v>
      </c>
      <c r="C158" s="23"/>
      <c r="D158" s="23"/>
      <c r="E158" s="23"/>
      <c r="F158" s="23"/>
      <c r="G158" s="23"/>
      <c r="H158" s="23"/>
      <c r="I158" s="23"/>
      <c r="J158" s="23"/>
      <c r="K158" s="23"/>
      <c r="L158" s="23"/>
      <c r="M158" s="23"/>
    </row>
    <row r="159" spans="2:13">
      <c r="B159" s="14" t="s">
        <v>190</v>
      </c>
      <c r="C159" s="1">
        <v>22447</v>
      </c>
      <c r="D159" s="1">
        <v>22350</v>
      </c>
      <c r="E159" s="1">
        <v>22247</v>
      </c>
      <c r="F159" s="1">
        <v>22138</v>
      </c>
      <c r="G159" s="1">
        <v>22022</v>
      </c>
      <c r="H159" s="1">
        <v>21899</v>
      </c>
      <c r="I159" s="1">
        <v>21771</v>
      </c>
      <c r="J159" s="1">
        <v>21636</v>
      </c>
      <c r="K159" s="1">
        <v>21494</v>
      </c>
      <c r="L159" s="1">
        <v>21345</v>
      </c>
      <c r="M159" s="1">
        <v>21190</v>
      </c>
    </row>
    <row r="160" spans="2:13">
      <c r="B160" s="14" t="s">
        <v>413</v>
      </c>
      <c r="C160" s="1">
        <v>3127</v>
      </c>
      <c r="D160" s="1">
        <v>3095</v>
      </c>
      <c r="E160" s="1">
        <v>3063</v>
      </c>
      <c r="F160" s="1">
        <v>3029</v>
      </c>
      <c r="G160" s="1">
        <v>2996</v>
      </c>
      <c r="H160" s="1">
        <v>2962</v>
      </c>
      <c r="I160" s="1">
        <v>2927</v>
      </c>
      <c r="J160" s="1">
        <v>2892</v>
      </c>
      <c r="K160" s="1">
        <v>2856</v>
      </c>
      <c r="L160" s="1">
        <v>2819</v>
      </c>
      <c r="M160" s="1">
        <v>2782</v>
      </c>
    </row>
    <row r="161" spans="2:13">
      <c r="B161" s="14" t="s">
        <v>392</v>
      </c>
      <c r="C161" s="1">
        <v>4739</v>
      </c>
      <c r="D161" s="1">
        <v>4724</v>
      </c>
      <c r="E161" s="1">
        <v>4708</v>
      </c>
      <c r="F161" s="1">
        <v>4691</v>
      </c>
      <c r="G161" s="1">
        <v>4673</v>
      </c>
      <c r="H161" s="1">
        <v>4653</v>
      </c>
      <c r="I161" s="1">
        <v>4631</v>
      </c>
      <c r="J161" s="1">
        <v>4608</v>
      </c>
      <c r="K161" s="1">
        <v>4585</v>
      </c>
      <c r="L161" s="1">
        <v>4559</v>
      </c>
      <c r="M161" s="1">
        <v>4531</v>
      </c>
    </row>
    <row r="162" spans="2:13">
      <c r="B162" s="22" t="s">
        <v>110</v>
      </c>
      <c r="C162" s="23"/>
      <c r="D162" s="23"/>
      <c r="E162" s="23"/>
      <c r="F162" s="23"/>
      <c r="G162" s="23"/>
      <c r="H162" s="23"/>
      <c r="I162" s="23"/>
      <c r="J162" s="23"/>
      <c r="K162" s="23"/>
      <c r="L162" s="23"/>
      <c r="M162" s="23"/>
    </row>
    <row r="163" spans="2:13">
      <c r="B163" s="14" t="s">
        <v>111</v>
      </c>
      <c r="C163" s="1">
        <v>23359</v>
      </c>
      <c r="D163" s="1">
        <v>23305</v>
      </c>
      <c r="E163" s="1">
        <v>23243</v>
      </c>
      <c r="F163" s="1">
        <v>23174</v>
      </c>
      <c r="G163" s="1">
        <v>23099</v>
      </c>
      <c r="H163" s="1">
        <v>23017</v>
      </c>
      <c r="I163" s="1">
        <v>22926</v>
      </c>
      <c r="J163" s="1">
        <v>22829</v>
      </c>
      <c r="K163" s="1">
        <v>22725</v>
      </c>
      <c r="L163" s="1">
        <v>22612</v>
      </c>
      <c r="M163" s="1">
        <v>22493</v>
      </c>
    </row>
    <row r="164" spans="2:13">
      <c r="B164" s="14" t="s">
        <v>113</v>
      </c>
      <c r="C164" s="1">
        <v>11928</v>
      </c>
      <c r="D164" s="1">
        <v>11800</v>
      </c>
      <c r="E164" s="1">
        <v>11670</v>
      </c>
      <c r="F164" s="1">
        <v>11537</v>
      </c>
      <c r="G164" s="1">
        <v>11403</v>
      </c>
      <c r="H164" s="1">
        <v>11267</v>
      </c>
      <c r="I164" s="1">
        <v>11128</v>
      </c>
      <c r="J164" s="1">
        <v>10988</v>
      </c>
      <c r="K164" s="1">
        <v>10846</v>
      </c>
      <c r="L164" s="1">
        <v>10701</v>
      </c>
      <c r="M164" s="1">
        <v>10555</v>
      </c>
    </row>
    <row r="165" spans="2:13">
      <c r="B165" s="14" t="s">
        <v>315</v>
      </c>
      <c r="C165" s="1">
        <v>18125</v>
      </c>
      <c r="D165" s="1">
        <v>18103</v>
      </c>
      <c r="E165" s="1">
        <v>18075</v>
      </c>
      <c r="F165" s="1">
        <v>18042</v>
      </c>
      <c r="G165" s="1">
        <v>18002</v>
      </c>
      <c r="H165" s="1">
        <v>17957</v>
      </c>
      <c r="I165" s="1">
        <v>17906</v>
      </c>
      <c r="J165" s="1">
        <v>17850</v>
      </c>
      <c r="K165" s="1">
        <v>17788</v>
      </c>
      <c r="L165" s="1">
        <v>17719</v>
      </c>
      <c r="M165" s="1">
        <v>17644</v>
      </c>
    </row>
    <row r="166" spans="2:13">
      <c r="B166" s="22" t="s">
        <v>130</v>
      </c>
      <c r="C166" s="23"/>
      <c r="D166" s="23"/>
      <c r="E166" s="23"/>
      <c r="F166" s="23"/>
      <c r="G166" s="23"/>
      <c r="H166" s="23"/>
      <c r="I166" s="23"/>
      <c r="J166" s="23"/>
      <c r="K166" s="23"/>
      <c r="L166" s="23"/>
      <c r="M166" s="23"/>
    </row>
    <row r="167" spans="2:13">
      <c r="B167" s="14" t="s">
        <v>131</v>
      </c>
      <c r="C167" s="1">
        <v>9330</v>
      </c>
      <c r="D167" s="1">
        <v>9411</v>
      </c>
      <c r="E167" s="1">
        <v>9491</v>
      </c>
      <c r="F167" s="1">
        <v>9568</v>
      </c>
      <c r="G167" s="1">
        <v>9643</v>
      </c>
      <c r="H167" s="1">
        <v>9715</v>
      </c>
      <c r="I167" s="1">
        <v>9784</v>
      </c>
      <c r="J167" s="1">
        <v>9852</v>
      </c>
      <c r="K167" s="1">
        <v>9915</v>
      </c>
      <c r="L167" s="1">
        <v>9976</v>
      </c>
      <c r="M167" s="1">
        <v>10033</v>
      </c>
    </row>
    <row r="168" spans="2:13">
      <c r="B168" s="14" t="s">
        <v>265</v>
      </c>
      <c r="C168" s="1">
        <v>5861</v>
      </c>
      <c r="D168" s="1">
        <v>5798</v>
      </c>
      <c r="E168" s="1">
        <v>5732</v>
      </c>
      <c r="F168" s="1">
        <v>5667</v>
      </c>
      <c r="G168" s="1">
        <v>5601</v>
      </c>
      <c r="H168" s="1">
        <v>5534</v>
      </c>
      <c r="I168" s="1">
        <v>5465</v>
      </c>
      <c r="J168" s="1">
        <v>5396</v>
      </c>
      <c r="K168" s="1">
        <v>5326</v>
      </c>
      <c r="L168" s="1">
        <v>5254</v>
      </c>
      <c r="M168" s="1">
        <v>5182</v>
      </c>
    </row>
    <row r="169" spans="2:13">
      <c r="B169" s="14" t="s">
        <v>180</v>
      </c>
      <c r="C169" s="1">
        <v>16761</v>
      </c>
      <c r="D169" s="1">
        <v>16897</v>
      </c>
      <c r="E169" s="1">
        <v>17029</v>
      </c>
      <c r="F169" s="1">
        <v>17157</v>
      </c>
      <c r="G169" s="1">
        <v>17281</v>
      </c>
      <c r="H169" s="1">
        <v>17400</v>
      </c>
      <c r="I169" s="1">
        <v>17513</v>
      </c>
      <c r="J169" s="1">
        <v>17622</v>
      </c>
      <c r="K169" s="1">
        <v>17725</v>
      </c>
      <c r="L169" s="1">
        <v>17823</v>
      </c>
      <c r="M169" s="1">
        <v>17914</v>
      </c>
    </row>
    <row r="170" spans="2:13">
      <c r="B170" s="14" t="s">
        <v>280</v>
      </c>
      <c r="C170" s="1">
        <v>3410</v>
      </c>
      <c r="D170" s="1">
        <v>3390</v>
      </c>
      <c r="E170" s="1">
        <v>3369</v>
      </c>
      <c r="F170" s="1">
        <v>3346</v>
      </c>
      <c r="G170" s="1">
        <v>3324</v>
      </c>
      <c r="H170" s="1">
        <v>3300</v>
      </c>
      <c r="I170" s="1">
        <v>3274</v>
      </c>
      <c r="J170" s="1">
        <v>3250</v>
      </c>
      <c r="K170" s="1">
        <v>3222</v>
      </c>
      <c r="L170" s="1">
        <v>3194</v>
      </c>
      <c r="M170" s="1">
        <v>3166</v>
      </c>
    </row>
    <row r="171" spans="2:13">
      <c r="B171" s="22" t="s">
        <v>231</v>
      </c>
      <c r="C171" s="23"/>
      <c r="D171" s="23"/>
      <c r="E171" s="23"/>
      <c r="F171" s="23"/>
      <c r="G171" s="23"/>
      <c r="H171" s="23"/>
      <c r="I171" s="23"/>
      <c r="J171" s="23"/>
      <c r="K171" s="23"/>
      <c r="L171" s="23"/>
      <c r="M171" s="23"/>
    </row>
    <row r="172" spans="2:13">
      <c r="B172" s="14" t="s">
        <v>231</v>
      </c>
      <c r="C172" s="1">
        <v>8925</v>
      </c>
      <c r="D172" s="1">
        <v>8975</v>
      </c>
      <c r="E172" s="1">
        <v>9021</v>
      </c>
      <c r="F172" s="1">
        <v>9065</v>
      </c>
      <c r="G172" s="1">
        <v>9107</v>
      </c>
      <c r="H172" s="1">
        <v>9146</v>
      </c>
      <c r="I172" s="1">
        <v>9182</v>
      </c>
      <c r="J172" s="1">
        <v>9214</v>
      </c>
      <c r="K172" s="1">
        <v>9244</v>
      </c>
      <c r="L172" s="1">
        <v>9271</v>
      </c>
      <c r="M172" s="1">
        <v>9294</v>
      </c>
    </row>
    <row r="173" spans="2:13">
      <c r="B173" s="14" t="s">
        <v>232</v>
      </c>
      <c r="C173" s="1">
        <v>8620</v>
      </c>
      <c r="D173" s="1">
        <v>8582</v>
      </c>
      <c r="E173" s="1">
        <v>8542</v>
      </c>
      <c r="F173" s="1">
        <v>8500</v>
      </c>
      <c r="G173" s="1">
        <v>8455</v>
      </c>
      <c r="H173" s="1">
        <v>8408</v>
      </c>
      <c r="I173" s="1">
        <v>8357</v>
      </c>
      <c r="J173" s="1">
        <v>8305</v>
      </c>
      <c r="K173" s="1">
        <v>8250</v>
      </c>
      <c r="L173" s="1">
        <v>8193</v>
      </c>
      <c r="M173" s="1">
        <v>8133</v>
      </c>
    </row>
    <row r="174" spans="2:13">
      <c r="B174" s="22" t="s">
        <v>336</v>
      </c>
      <c r="C174" s="23"/>
      <c r="D174" s="23"/>
      <c r="E174" s="23"/>
      <c r="F174" s="23"/>
      <c r="G174" s="23"/>
      <c r="H174" s="23"/>
      <c r="I174" s="23"/>
      <c r="J174" s="23"/>
      <c r="K174" s="23"/>
      <c r="L174" s="23"/>
      <c r="M174" s="23"/>
    </row>
    <row r="175" spans="2:13">
      <c r="B175" s="14" t="s">
        <v>336</v>
      </c>
      <c r="C175" s="1">
        <v>10806</v>
      </c>
      <c r="D175" s="1">
        <v>10737</v>
      </c>
      <c r="E175" s="1">
        <v>10664</v>
      </c>
      <c r="F175" s="1">
        <v>10590</v>
      </c>
      <c r="G175" s="1">
        <v>10512</v>
      </c>
      <c r="H175" s="1">
        <v>10432</v>
      </c>
      <c r="I175" s="1">
        <v>10348</v>
      </c>
      <c r="J175" s="1">
        <v>10262</v>
      </c>
      <c r="K175" s="1">
        <v>10173</v>
      </c>
      <c r="L175" s="1">
        <v>10082</v>
      </c>
      <c r="M175" s="1">
        <v>9987</v>
      </c>
    </row>
    <row r="176" spans="2:13">
      <c r="B176" s="14" t="s">
        <v>364</v>
      </c>
      <c r="C176" s="1">
        <v>8179</v>
      </c>
      <c r="D176" s="1">
        <v>8123</v>
      </c>
      <c r="E176" s="1">
        <v>8065</v>
      </c>
      <c r="F176" s="1">
        <v>8004</v>
      </c>
      <c r="G176" s="1">
        <v>7941</v>
      </c>
      <c r="H176" s="1">
        <v>7876</v>
      </c>
      <c r="I176" s="1">
        <v>7809</v>
      </c>
      <c r="J176" s="1">
        <v>7741</v>
      </c>
      <c r="K176" s="1">
        <v>7670</v>
      </c>
      <c r="L176" s="1">
        <v>7597</v>
      </c>
      <c r="M176" s="1">
        <v>7522</v>
      </c>
    </row>
    <row r="177" spans="2:13">
      <c r="B177" s="22" t="s">
        <v>206</v>
      </c>
      <c r="C177" s="23"/>
      <c r="D177" s="23"/>
      <c r="E177" s="23"/>
      <c r="F177" s="23"/>
      <c r="G177" s="23"/>
      <c r="H177" s="23"/>
      <c r="I177" s="23"/>
      <c r="J177" s="23"/>
      <c r="K177" s="23"/>
      <c r="L177" s="23"/>
      <c r="M177" s="23"/>
    </row>
    <row r="178" spans="2:13">
      <c r="B178" s="14" t="s">
        <v>206</v>
      </c>
      <c r="C178" s="1">
        <v>19894</v>
      </c>
      <c r="D178" s="1">
        <v>20055</v>
      </c>
      <c r="E178" s="1">
        <v>20210</v>
      </c>
      <c r="F178" s="1">
        <v>20361</v>
      </c>
      <c r="G178" s="1">
        <v>20507</v>
      </c>
      <c r="H178" s="1">
        <v>20646</v>
      </c>
      <c r="I178" s="1">
        <v>20781</v>
      </c>
      <c r="J178" s="1">
        <v>20908</v>
      </c>
      <c r="K178" s="1">
        <v>21030</v>
      </c>
      <c r="L178" s="1">
        <v>21144</v>
      </c>
      <c r="M178" s="1">
        <v>21252</v>
      </c>
    </row>
    <row r="179" spans="2:13">
      <c r="B179" s="14" t="s">
        <v>281</v>
      </c>
      <c r="C179" s="1">
        <v>6255</v>
      </c>
      <c r="D179" s="1">
        <v>6308</v>
      </c>
      <c r="E179" s="1">
        <v>6361</v>
      </c>
      <c r="F179" s="1">
        <v>6413</v>
      </c>
      <c r="G179" s="1">
        <v>6462</v>
      </c>
      <c r="H179" s="1">
        <v>6511</v>
      </c>
      <c r="I179" s="1">
        <v>6557</v>
      </c>
      <c r="J179" s="1">
        <v>6601</v>
      </c>
      <c r="K179" s="1">
        <v>6644</v>
      </c>
      <c r="L179" s="1">
        <v>6683</v>
      </c>
      <c r="M179" s="1">
        <v>6722</v>
      </c>
    </row>
    <row r="180" spans="2:13">
      <c r="B180" s="14" t="s">
        <v>401</v>
      </c>
      <c r="C180" s="1">
        <v>3894</v>
      </c>
      <c r="D180" s="1">
        <v>3899</v>
      </c>
      <c r="E180" s="1">
        <v>3905</v>
      </c>
      <c r="F180" s="1">
        <v>3907</v>
      </c>
      <c r="G180" s="1">
        <v>3909</v>
      </c>
      <c r="H180" s="1">
        <v>3911</v>
      </c>
      <c r="I180" s="1">
        <v>3910</v>
      </c>
      <c r="J180" s="1">
        <v>3909</v>
      </c>
      <c r="K180" s="1">
        <v>3905</v>
      </c>
      <c r="L180" s="1">
        <v>3901</v>
      </c>
      <c r="M180" s="1">
        <v>3895</v>
      </c>
    </row>
    <row r="181" spans="2:13">
      <c r="B181" s="22" t="s">
        <v>176</v>
      </c>
      <c r="C181" s="23"/>
      <c r="D181" s="23"/>
      <c r="E181" s="23"/>
      <c r="F181" s="23"/>
      <c r="G181" s="23"/>
      <c r="H181" s="23"/>
      <c r="I181" s="23"/>
      <c r="J181" s="23"/>
      <c r="K181" s="23"/>
      <c r="L181" s="23"/>
      <c r="M181" s="23"/>
    </row>
    <row r="182" spans="2:13">
      <c r="B182" s="14" t="s">
        <v>177</v>
      </c>
      <c r="C182" s="1">
        <v>20854</v>
      </c>
      <c r="D182" s="1">
        <v>21033</v>
      </c>
      <c r="E182" s="1">
        <v>21209</v>
      </c>
      <c r="F182" s="1">
        <v>21379</v>
      </c>
      <c r="G182" s="1">
        <v>21544</v>
      </c>
      <c r="H182" s="1">
        <v>21702</v>
      </c>
      <c r="I182" s="1">
        <v>21856</v>
      </c>
      <c r="J182" s="1">
        <v>22003</v>
      </c>
      <c r="K182" s="1">
        <v>22143</v>
      </c>
      <c r="L182" s="1">
        <v>22276</v>
      </c>
      <c r="M182" s="1">
        <v>22402</v>
      </c>
    </row>
    <row r="183" spans="2:13">
      <c r="B183" s="14" t="s">
        <v>287</v>
      </c>
      <c r="C183" s="1">
        <v>5739</v>
      </c>
      <c r="D183" s="1">
        <v>5737</v>
      </c>
      <c r="E183" s="1">
        <v>5733</v>
      </c>
      <c r="F183" s="1">
        <v>5728</v>
      </c>
      <c r="G183" s="1">
        <v>5720</v>
      </c>
      <c r="H183" s="1">
        <v>5712</v>
      </c>
      <c r="I183" s="1">
        <v>5701</v>
      </c>
      <c r="J183" s="1">
        <v>5688</v>
      </c>
      <c r="K183" s="1">
        <v>5674</v>
      </c>
      <c r="L183" s="1">
        <v>5656</v>
      </c>
      <c r="M183" s="1">
        <v>5638</v>
      </c>
    </row>
    <row r="184" spans="2:13">
      <c r="B184" s="14" t="s">
        <v>263</v>
      </c>
      <c r="C184" s="1">
        <v>4805</v>
      </c>
      <c r="D184" s="1">
        <v>4917</v>
      </c>
      <c r="E184" s="1">
        <v>5031</v>
      </c>
      <c r="F184" s="1">
        <v>5146</v>
      </c>
      <c r="G184" s="1">
        <v>5261</v>
      </c>
      <c r="H184" s="1">
        <v>5377</v>
      </c>
      <c r="I184" s="1">
        <v>5495</v>
      </c>
      <c r="J184" s="1">
        <v>5613</v>
      </c>
      <c r="K184" s="1">
        <v>5732</v>
      </c>
      <c r="L184" s="1">
        <v>5851</v>
      </c>
      <c r="M184" s="1">
        <v>5969</v>
      </c>
    </row>
    <row r="185" spans="2:13">
      <c r="B185" s="22" t="s">
        <v>26</v>
      </c>
      <c r="C185" s="23"/>
      <c r="D185" s="23"/>
      <c r="E185" s="23"/>
      <c r="F185" s="23"/>
      <c r="G185" s="23"/>
      <c r="H185" s="23"/>
      <c r="I185" s="23"/>
      <c r="J185" s="23"/>
      <c r="K185" s="23"/>
      <c r="L185" s="23"/>
      <c r="M185" s="23"/>
    </row>
    <row r="186" spans="2:13">
      <c r="B186" s="14" t="s">
        <v>26</v>
      </c>
      <c r="C186" s="1">
        <v>127902</v>
      </c>
      <c r="D186" s="1">
        <v>132911</v>
      </c>
      <c r="E186" s="1">
        <v>138075</v>
      </c>
      <c r="F186" s="1">
        <v>143396</v>
      </c>
      <c r="G186" s="1">
        <v>148878</v>
      </c>
      <c r="H186" s="1">
        <v>154518</v>
      </c>
      <c r="I186" s="1">
        <v>160319</v>
      </c>
      <c r="J186" s="1">
        <v>166281</v>
      </c>
      <c r="K186" s="1">
        <v>172405</v>
      </c>
      <c r="L186" s="1">
        <v>178692</v>
      </c>
      <c r="M186" s="1">
        <v>185142</v>
      </c>
    </row>
    <row r="187" spans="2:13">
      <c r="B187" s="14" t="s">
        <v>200</v>
      </c>
      <c r="C187" s="1">
        <v>41659</v>
      </c>
      <c r="D187" s="1">
        <v>42339</v>
      </c>
      <c r="E187" s="1">
        <v>43017</v>
      </c>
      <c r="F187" s="1">
        <v>43692</v>
      </c>
      <c r="G187" s="1">
        <v>44364</v>
      </c>
      <c r="H187" s="1">
        <v>45030</v>
      </c>
      <c r="I187" s="1">
        <v>45693</v>
      </c>
      <c r="J187" s="1">
        <v>46350</v>
      </c>
      <c r="K187" s="1">
        <v>47000</v>
      </c>
      <c r="L187" s="1">
        <v>47641</v>
      </c>
      <c r="M187" s="1">
        <v>48275</v>
      </c>
    </row>
    <row r="188" spans="2:13">
      <c r="B188" s="14" t="s">
        <v>172</v>
      </c>
      <c r="C188" s="1">
        <v>56652</v>
      </c>
      <c r="D188" s="1">
        <v>57435</v>
      </c>
      <c r="E188" s="1">
        <v>58211</v>
      </c>
      <c r="F188" s="1">
        <v>58981</v>
      </c>
      <c r="G188" s="1">
        <v>59741</v>
      </c>
      <c r="H188" s="1">
        <v>60492</v>
      </c>
      <c r="I188" s="1">
        <v>61231</v>
      </c>
      <c r="J188" s="1">
        <v>61959</v>
      </c>
      <c r="K188" s="1">
        <v>62675</v>
      </c>
      <c r="L188" s="1">
        <v>63376</v>
      </c>
      <c r="M188" s="1">
        <v>64061</v>
      </c>
    </row>
    <row r="189" spans="2:13">
      <c r="B189" s="14" t="s">
        <v>173</v>
      </c>
      <c r="C189" s="1">
        <v>52397</v>
      </c>
      <c r="D189" s="1">
        <v>53209</v>
      </c>
      <c r="E189" s="1">
        <v>54017</v>
      </c>
      <c r="F189" s="1">
        <v>54821</v>
      </c>
      <c r="G189" s="1">
        <v>55621</v>
      </c>
      <c r="H189" s="1">
        <v>56413</v>
      </c>
      <c r="I189" s="1">
        <v>57197</v>
      </c>
      <c r="J189" s="1">
        <v>57974</v>
      </c>
      <c r="K189" s="1">
        <v>58739</v>
      </c>
      <c r="L189" s="1">
        <v>59495</v>
      </c>
      <c r="M189" s="1">
        <v>60239</v>
      </c>
    </row>
    <row r="190" spans="2:13">
      <c r="B190" s="14" t="s">
        <v>174</v>
      </c>
      <c r="C190" s="1">
        <v>51194</v>
      </c>
      <c r="D190" s="1">
        <v>51440</v>
      </c>
      <c r="E190" s="1">
        <v>51673</v>
      </c>
      <c r="F190" s="1">
        <v>51890</v>
      </c>
      <c r="G190" s="1">
        <v>52092</v>
      </c>
      <c r="H190" s="1">
        <v>52277</v>
      </c>
      <c r="I190" s="1">
        <v>52446</v>
      </c>
      <c r="J190" s="1">
        <v>52598</v>
      </c>
      <c r="K190" s="1">
        <v>52732</v>
      </c>
      <c r="L190" s="1">
        <v>52847</v>
      </c>
      <c r="M190" s="1">
        <v>52945</v>
      </c>
    </row>
    <row r="191" spans="2:13">
      <c r="B191" s="22" t="s">
        <v>42</v>
      </c>
      <c r="C191" s="23"/>
      <c r="D191" s="23"/>
      <c r="E191" s="23"/>
      <c r="F191" s="23"/>
      <c r="G191" s="23"/>
      <c r="H191" s="23"/>
      <c r="I191" s="23"/>
      <c r="J191" s="23"/>
      <c r="K191" s="23"/>
      <c r="L191" s="23"/>
      <c r="M191" s="23"/>
    </row>
    <row r="192" spans="2:13">
      <c r="B192" s="14" t="s">
        <v>43</v>
      </c>
      <c r="C192" s="1">
        <v>163822</v>
      </c>
      <c r="D192" s="1">
        <v>166027</v>
      </c>
      <c r="E192" s="1">
        <v>168211</v>
      </c>
      <c r="F192" s="1">
        <v>170372</v>
      </c>
      <c r="G192" s="1">
        <v>172509</v>
      </c>
      <c r="H192" s="1">
        <v>174616</v>
      </c>
      <c r="I192" s="1">
        <v>176689</v>
      </c>
      <c r="J192" s="1">
        <v>178727</v>
      </c>
      <c r="K192" s="1">
        <v>180726</v>
      </c>
      <c r="L192" s="1">
        <v>182682</v>
      </c>
      <c r="M192" s="1">
        <v>184593</v>
      </c>
    </row>
    <row r="193" spans="2:13">
      <c r="B193" s="14" t="s">
        <v>112</v>
      </c>
      <c r="C193" s="1">
        <v>18806</v>
      </c>
      <c r="D193" s="1">
        <v>19054</v>
      </c>
      <c r="E193" s="1">
        <v>19300</v>
      </c>
      <c r="F193" s="1">
        <v>19542</v>
      </c>
      <c r="G193" s="1">
        <v>19781</v>
      </c>
      <c r="H193" s="1">
        <v>20017</v>
      </c>
      <c r="I193" s="1">
        <v>20250</v>
      </c>
      <c r="J193" s="1">
        <v>20477</v>
      </c>
      <c r="K193" s="1">
        <v>20700</v>
      </c>
      <c r="L193" s="1">
        <v>20918</v>
      </c>
      <c r="M193" s="1">
        <v>21131</v>
      </c>
    </row>
    <row r="194" spans="2:13">
      <c r="B194" s="14" t="s">
        <v>54</v>
      </c>
      <c r="C194" s="1">
        <v>76799</v>
      </c>
      <c r="D194" s="1">
        <v>77824</v>
      </c>
      <c r="E194" s="1">
        <v>78839</v>
      </c>
      <c r="F194" s="1">
        <v>79843</v>
      </c>
      <c r="G194" s="1">
        <v>80835</v>
      </c>
      <c r="H194" s="1">
        <v>81813</v>
      </c>
      <c r="I194" s="1">
        <v>82774</v>
      </c>
      <c r="J194" s="1">
        <v>83719</v>
      </c>
      <c r="K194" s="1">
        <v>84645</v>
      </c>
      <c r="L194" s="1">
        <v>85552</v>
      </c>
      <c r="M194" s="1">
        <v>86437</v>
      </c>
    </row>
    <row r="195" spans="2:13">
      <c r="B195" s="22" t="s">
        <v>313</v>
      </c>
      <c r="C195" s="23"/>
      <c r="D195" s="23"/>
      <c r="E195" s="23"/>
      <c r="F195" s="23"/>
      <c r="G195" s="23"/>
      <c r="H195" s="23"/>
      <c r="I195" s="23"/>
      <c r="J195" s="23"/>
      <c r="K195" s="23"/>
      <c r="L195" s="23"/>
      <c r="M195" s="23"/>
    </row>
    <row r="196" spans="2:13">
      <c r="B196" s="14" t="s">
        <v>313</v>
      </c>
      <c r="C196" s="1">
        <v>24661</v>
      </c>
      <c r="D196" s="1">
        <v>24500</v>
      </c>
      <c r="E196" s="1">
        <v>24333</v>
      </c>
      <c r="F196" s="1">
        <v>24159</v>
      </c>
      <c r="G196" s="1">
        <v>23980</v>
      </c>
      <c r="H196" s="1">
        <v>23794</v>
      </c>
      <c r="I196" s="1">
        <v>23602</v>
      </c>
      <c r="J196" s="1">
        <v>23403</v>
      </c>
      <c r="K196" s="1">
        <v>23198</v>
      </c>
      <c r="L196" s="1">
        <v>22986</v>
      </c>
      <c r="M196" s="1">
        <v>22769</v>
      </c>
    </row>
    <row r="197" spans="2:13">
      <c r="B197" s="22" t="s">
        <v>52</v>
      </c>
      <c r="C197" s="23"/>
      <c r="D197" s="23"/>
      <c r="E197" s="23"/>
      <c r="F197" s="23"/>
      <c r="G197" s="23"/>
      <c r="H197" s="23"/>
      <c r="I197" s="23"/>
      <c r="J197" s="23"/>
      <c r="K197" s="23"/>
      <c r="L197" s="23"/>
      <c r="M197" s="23"/>
    </row>
    <row r="198" spans="2:13">
      <c r="B198" s="14" t="s">
        <v>319</v>
      </c>
      <c r="C198" s="1">
        <v>15670</v>
      </c>
      <c r="D198" s="1">
        <v>15724</v>
      </c>
      <c r="E198" s="1">
        <v>15773</v>
      </c>
      <c r="F198" s="1">
        <v>15818</v>
      </c>
      <c r="G198" s="1">
        <v>15858</v>
      </c>
      <c r="H198" s="1">
        <v>15894</v>
      </c>
      <c r="I198" s="1">
        <v>15924</v>
      </c>
      <c r="J198" s="1">
        <v>15948</v>
      </c>
      <c r="K198" s="1">
        <v>15967</v>
      </c>
      <c r="L198" s="1">
        <v>15980</v>
      </c>
      <c r="M198" s="1">
        <v>15988</v>
      </c>
    </row>
    <row r="199" spans="2:13">
      <c r="B199" s="14" t="s">
        <v>334</v>
      </c>
      <c r="C199" s="1">
        <v>10493</v>
      </c>
      <c r="D199" s="1">
        <v>10473</v>
      </c>
      <c r="E199" s="1">
        <v>10449</v>
      </c>
      <c r="F199" s="1">
        <v>10423</v>
      </c>
      <c r="G199" s="1">
        <v>10394</v>
      </c>
      <c r="H199" s="1">
        <v>10361</v>
      </c>
      <c r="I199" s="1">
        <v>10324</v>
      </c>
      <c r="J199" s="1">
        <v>10285</v>
      </c>
      <c r="K199" s="1">
        <v>10242</v>
      </c>
      <c r="L199" s="1">
        <v>10195</v>
      </c>
      <c r="M199" s="1">
        <v>10146</v>
      </c>
    </row>
    <row r="200" spans="2:13">
      <c r="B200" s="14" t="s">
        <v>343</v>
      </c>
      <c r="C200" s="1">
        <v>9924</v>
      </c>
      <c r="D200" s="1">
        <v>9881</v>
      </c>
      <c r="E200" s="1">
        <v>9834</v>
      </c>
      <c r="F200" s="1">
        <v>9786</v>
      </c>
      <c r="G200" s="1">
        <v>9735</v>
      </c>
      <c r="H200" s="1">
        <v>9680</v>
      </c>
      <c r="I200" s="1">
        <v>9623</v>
      </c>
      <c r="J200" s="1">
        <v>9563</v>
      </c>
      <c r="K200" s="1">
        <v>9499</v>
      </c>
      <c r="L200" s="1">
        <v>9433</v>
      </c>
      <c r="M200" s="1">
        <v>9365</v>
      </c>
    </row>
    <row r="201" spans="2:13">
      <c r="B201" s="14" t="s">
        <v>101</v>
      </c>
      <c r="C201" s="1">
        <v>20920</v>
      </c>
      <c r="D201" s="1">
        <v>21378</v>
      </c>
      <c r="E201" s="1">
        <v>21840</v>
      </c>
      <c r="F201" s="1">
        <v>22306</v>
      </c>
      <c r="G201" s="1">
        <v>22774</v>
      </c>
      <c r="H201" s="1">
        <v>23245</v>
      </c>
      <c r="I201" s="1">
        <v>23717</v>
      </c>
      <c r="J201" s="1">
        <v>24191</v>
      </c>
      <c r="K201" s="1">
        <v>24666</v>
      </c>
      <c r="L201" s="1">
        <v>25141</v>
      </c>
      <c r="M201" s="1">
        <v>25616</v>
      </c>
    </row>
    <row r="202" spans="2:13">
      <c r="B202" s="14" t="s">
        <v>53</v>
      </c>
      <c r="C202" s="1">
        <v>52171</v>
      </c>
      <c r="D202" s="1">
        <v>53226</v>
      </c>
      <c r="E202" s="1">
        <v>54287</v>
      </c>
      <c r="F202" s="1">
        <v>55352</v>
      </c>
      <c r="G202" s="1">
        <v>56420</v>
      </c>
      <c r="H202" s="1">
        <v>57490</v>
      </c>
      <c r="I202" s="1">
        <v>58561</v>
      </c>
      <c r="J202" s="1">
        <v>59632</v>
      </c>
      <c r="K202" s="1">
        <v>60702</v>
      </c>
      <c r="L202" s="1">
        <v>61769</v>
      </c>
      <c r="M202" s="1">
        <v>62832</v>
      </c>
    </row>
    <row r="203" spans="2:13">
      <c r="B203" s="14" t="s">
        <v>83</v>
      </c>
      <c r="C203" s="1">
        <v>31747</v>
      </c>
      <c r="D203" s="1">
        <v>32401</v>
      </c>
      <c r="E203" s="1">
        <v>33059</v>
      </c>
      <c r="F203" s="1">
        <v>33721</v>
      </c>
      <c r="G203" s="1">
        <v>34385</v>
      </c>
      <c r="H203" s="1">
        <v>35052</v>
      </c>
      <c r="I203" s="1">
        <v>35718</v>
      </c>
      <c r="J203" s="1">
        <v>36385</v>
      </c>
      <c r="K203" s="1">
        <v>37052</v>
      </c>
      <c r="L203" s="1">
        <v>37718</v>
      </c>
      <c r="M203" s="1">
        <v>38381</v>
      </c>
    </row>
    <row r="204" spans="2:13">
      <c r="B204" s="22" t="s">
        <v>67</v>
      </c>
      <c r="C204" s="23"/>
      <c r="D204" s="23"/>
      <c r="E204" s="23"/>
      <c r="F204" s="23"/>
      <c r="G204" s="23"/>
      <c r="H204" s="23"/>
      <c r="I204" s="23"/>
      <c r="J204" s="23"/>
      <c r="K204" s="23"/>
      <c r="L204" s="23"/>
      <c r="M204" s="23"/>
    </row>
    <row r="205" spans="2:13">
      <c r="B205" s="14" t="s">
        <v>67</v>
      </c>
      <c r="C205" s="1">
        <v>27988</v>
      </c>
      <c r="D205" s="1">
        <v>28070</v>
      </c>
      <c r="E205" s="1">
        <v>28145</v>
      </c>
      <c r="F205" s="1">
        <v>28212</v>
      </c>
      <c r="G205" s="1">
        <v>28270</v>
      </c>
      <c r="H205" s="1">
        <v>28318</v>
      </c>
      <c r="I205" s="1">
        <v>28358</v>
      </c>
      <c r="J205" s="1">
        <v>28387</v>
      </c>
      <c r="K205" s="1">
        <v>28408</v>
      </c>
      <c r="L205" s="1">
        <v>28417</v>
      </c>
      <c r="M205" s="1">
        <v>28417</v>
      </c>
    </row>
    <row r="206" spans="2:13">
      <c r="B206" s="14" t="s">
        <v>393</v>
      </c>
      <c r="C206" s="1">
        <v>4860</v>
      </c>
      <c r="D206" s="1">
        <v>4826</v>
      </c>
      <c r="E206" s="1">
        <v>4790</v>
      </c>
      <c r="F206" s="1">
        <v>4752</v>
      </c>
      <c r="G206" s="1">
        <v>4714</v>
      </c>
      <c r="H206" s="1">
        <v>4675</v>
      </c>
      <c r="I206" s="1">
        <v>4634</v>
      </c>
      <c r="J206" s="1">
        <v>4592</v>
      </c>
      <c r="K206" s="1">
        <v>4549</v>
      </c>
      <c r="L206" s="1">
        <v>4505</v>
      </c>
      <c r="M206" s="1">
        <v>4459</v>
      </c>
    </row>
    <row r="207" spans="2:13">
      <c r="B207" s="14" t="s">
        <v>416</v>
      </c>
      <c r="C207" s="1">
        <v>2888</v>
      </c>
      <c r="D207" s="1">
        <v>2850</v>
      </c>
      <c r="E207" s="1">
        <v>2812</v>
      </c>
      <c r="F207" s="1">
        <v>2774</v>
      </c>
      <c r="G207" s="1">
        <v>2736</v>
      </c>
      <c r="H207" s="1">
        <v>2697</v>
      </c>
      <c r="I207" s="1">
        <v>2658</v>
      </c>
      <c r="J207" s="1">
        <v>2618</v>
      </c>
      <c r="K207" s="1">
        <v>2579</v>
      </c>
      <c r="L207" s="1">
        <v>2538</v>
      </c>
      <c r="M207" s="1">
        <v>2499</v>
      </c>
    </row>
    <row r="208" spans="2:13">
      <c r="B208" s="22" t="s">
        <v>99</v>
      </c>
      <c r="C208" s="23"/>
      <c r="D208" s="23"/>
      <c r="E208" s="23"/>
      <c r="F208" s="23"/>
      <c r="G208" s="23"/>
      <c r="H208" s="23"/>
      <c r="I208" s="23"/>
      <c r="J208" s="23"/>
      <c r="K208" s="23"/>
      <c r="L208" s="23"/>
      <c r="M208" s="23"/>
    </row>
    <row r="209" spans="2:13">
      <c r="B209" s="14" t="s">
        <v>99</v>
      </c>
      <c r="C209" s="1">
        <v>29428</v>
      </c>
      <c r="D209" s="1">
        <v>30877</v>
      </c>
      <c r="E209" s="1">
        <v>32387</v>
      </c>
      <c r="F209" s="1">
        <v>33960</v>
      </c>
      <c r="G209" s="1">
        <v>35599</v>
      </c>
      <c r="H209" s="1">
        <v>37304</v>
      </c>
      <c r="I209" s="1">
        <v>39080</v>
      </c>
      <c r="J209" s="1">
        <v>40925</v>
      </c>
      <c r="K209" s="1">
        <v>42843</v>
      </c>
      <c r="L209" s="1">
        <v>44834</v>
      </c>
      <c r="M209" s="1">
        <v>46901</v>
      </c>
    </row>
    <row r="210" spans="2:13">
      <c r="B210" s="14" t="s">
        <v>264</v>
      </c>
      <c r="C210" s="1">
        <v>7497</v>
      </c>
      <c r="D210" s="1">
        <v>7515</v>
      </c>
      <c r="E210" s="1">
        <v>7531</v>
      </c>
      <c r="F210" s="1">
        <v>7545</v>
      </c>
      <c r="G210" s="1">
        <v>7557</v>
      </c>
      <c r="H210" s="1">
        <v>7565</v>
      </c>
      <c r="I210" s="1">
        <v>7571</v>
      </c>
      <c r="J210" s="1">
        <v>7575</v>
      </c>
      <c r="K210" s="1">
        <v>7576</v>
      </c>
      <c r="L210" s="1">
        <v>7575</v>
      </c>
      <c r="M210" s="1">
        <v>7570</v>
      </c>
    </row>
    <row r="211" spans="2:13">
      <c r="B211" s="14" t="s">
        <v>211</v>
      </c>
      <c r="C211" s="1">
        <v>11538</v>
      </c>
      <c r="D211" s="1">
        <v>11471</v>
      </c>
      <c r="E211" s="1">
        <v>11401</v>
      </c>
      <c r="F211" s="1">
        <v>11329</v>
      </c>
      <c r="G211" s="1">
        <v>11253</v>
      </c>
      <c r="H211" s="1">
        <v>11174</v>
      </c>
      <c r="I211" s="1">
        <v>11092</v>
      </c>
      <c r="J211" s="1">
        <v>11007</v>
      </c>
      <c r="K211" s="1">
        <v>10918</v>
      </c>
      <c r="L211" s="1">
        <v>10827</v>
      </c>
      <c r="M211" s="1">
        <v>10733</v>
      </c>
    </row>
    <row r="212" spans="2:13">
      <c r="B212" s="14" t="s">
        <v>306</v>
      </c>
      <c r="C212" s="1">
        <v>573</v>
      </c>
      <c r="D212" s="1">
        <v>579</v>
      </c>
      <c r="E212" s="1">
        <v>587</v>
      </c>
      <c r="F212" s="1">
        <v>593</v>
      </c>
      <c r="G212" s="1">
        <v>600</v>
      </c>
      <c r="H212" s="1">
        <v>606</v>
      </c>
      <c r="I212" s="1">
        <v>612</v>
      </c>
      <c r="J212" s="1">
        <v>617</v>
      </c>
      <c r="K212" s="1">
        <v>623</v>
      </c>
      <c r="L212" s="1">
        <v>629</v>
      </c>
      <c r="M212" s="1">
        <v>634</v>
      </c>
    </row>
    <row r="213" spans="2:13">
      <c r="B213" s="14" t="s">
        <v>305</v>
      </c>
      <c r="C213" s="1">
        <v>1722</v>
      </c>
      <c r="D213" s="1">
        <v>1709</v>
      </c>
      <c r="E213" s="1">
        <v>1695</v>
      </c>
      <c r="F213" s="1">
        <v>1681</v>
      </c>
      <c r="G213" s="1">
        <v>1666</v>
      </c>
      <c r="H213" s="1">
        <v>1651</v>
      </c>
      <c r="I213" s="1">
        <v>1636</v>
      </c>
      <c r="J213" s="1">
        <v>1620</v>
      </c>
      <c r="K213" s="1">
        <v>1605</v>
      </c>
      <c r="L213" s="1">
        <v>1588</v>
      </c>
      <c r="M213" s="1">
        <v>1571</v>
      </c>
    </row>
    <row r="214" spans="2:13">
      <c r="B214" s="22" t="s">
        <v>240</v>
      </c>
      <c r="C214" s="23"/>
      <c r="D214" s="23"/>
      <c r="E214" s="23"/>
      <c r="F214" s="23"/>
      <c r="G214" s="23"/>
      <c r="H214" s="23"/>
      <c r="I214" s="23"/>
      <c r="J214" s="23"/>
      <c r="K214" s="23"/>
      <c r="L214" s="23"/>
      <c r="M214" s="23"/>
    </row>
    <row r="215" spans="2:13">
      <c r="B215" s="14" t="s">
        <v>240</v>
      </c>
      <c r="C215" s="1">
        <v>7163</v>
      </c>
      <c r="D215" s="1">
        <v>7096</v>
      </c>
      <c r="E215" s="1">
        <v>7026</v>
      </c>
      <c r="F215" s="1">
        <v>6956</v>
      </c>
      <c r="G215" s="1">
        <v>6884</v>
      </c>
      <c r="H215" s="1">
        <v>6810</v>
      </c>
      <c r="I215" s="1">
        <v>6736</v>
      </c>
      <c r="J215" s="1">
        <v>6660</v>
      </c>
      <c r="K215" s="1">
        <v>6582</v>
      </c>
      <c r="L215" s="1">
        <v>6503</v>
      </c>
      <c r="M215" s="1">
        <v>6422</v>
      </c>
    </row>
    <row r="216" spans="2:13">
      <c r="B216" s="22" t="s">
        <v>90</v>
      </c>
      <c r="C216" s="23"/>
      <c r="D216" s="23"/>
      <c r="E216" s="23"/>
      <c r="F216" s="23"/>
      <c r="G216" s="23"/>
      <c r="H216" s="23"/>
      <c r="I216" s="23"/>
      <c r="J216" s="23"/>
      <c r="K216" s="23"/>
      <c r="L216" s="23"/>
      <c r="M216" s="23"/>
    </row>
    <row r="217" spans="2:13">
      <c r="B217" s="14" t="s">
        <v>90</v>
      </c>
      <c r="C217" s="1">
        <v>20198</v>
      </c>
      <c r="D217" s="1">
        <v>20326</v>
      </c>
      <c r="E217" s="1">
        <v>20447</v>
      </c>
      <c r="F217" s="1">
        <v>20564</v>
      </c>
      <c r="G217" s="1">
        <v>20675</v>
      </c>
      <c r="H217" s="1">
        <v>20780</v>
      </c>
      <c r="I217" s="1">
        <v>20877</v>
      </c>
      <c r="J217" s="1">
        <v>20969</v>
      </c>
      <c r="K217" s="1">
        <v>21053</v>
      </c>
      <c r="L217" s="1">
        <v>21131</v>
      </c>
      <c r="M217" s="1">
        <v>21201</v>
      </c>
    </row>
    <row r="218" spans="2:13">
      <c r="B218" s="14" t="s">
        <v>91</v>
      </c>
      <c r="C218" s="1">
        <v>23462</v>
      </c>
      <c r="D218" s="1">
        <v>23764</v>
      </c>
      <c r="E218" s="1">
        <v>24063</v>
      </c>
      <c r="F218" s="1">
        <v>24359</v>
      </c>
      <c r="G218" s="1">
        <v>24650</v>
      </c>
      <c r="H218" s="1">
        <v>24936</v>
      </c>
      <c r="I218" s="1">
        <v>25217</v>
      </c>
      <c r="J218" s="1">
        <v>25493</v>
      </c>
      <c r="K218" s="1">
        <v>25763</v>
      </c>
      <c r="L218" s="1">
        <v>26026</v>
      </c>
      <c r="M218" s="1">
        <v>26283</v>
      </c>
    </row>
    <row r="219" spans="2:13">
      <c r="B219" s="13" t="s">
        <v>38</v>
      </c>
      <c r="C219" s="21">
        <v>502048</v>
      </c>
      <c r="D219" s="21">
        <v>507698</v>
      </c>
      <c r="E219" s="21">
        <v>513212</v>
      </c>
      <c r="F219" s="21">
        <v>518639</v>
      </c>
      <c r="G219" s="21">
        <v>523934</v>
      </c>
      <c r="H219" s="21">
        <v>529115</v>
      </c>
      <c r="I219" s="21">
        <v>534174</v>
      </c>
      <c r="J219" s="21">
        <v>539089</v>
      </c>
      <c r="K219" s="21">
        <v>543880</v>
      </c>
      <c r="L219" s="21">
        <v>548537</v>
      </c>
      <c r="M219" s="21">
        <v>553088</v>
      </c>
    </row>
    <row r="220" spans="2:13">
      <c r="B220" s="22" t="s">
        <v>24</v>
      </c>
      <c r="C220" s="23"/>
      <c r="D220" s="23"/>
      <c r="E220" s="23"/>
      <c r="F220" s="23"/>
      <c r="G220" s="23"/>
      <c r="H220" s="23"/>
      <c r="I220" s="23"/>
      <c r="J220" s="23"/>
      <c r="K220" s="23"/>
      <c r="L220" s="23"/>
      <c r="M220" s="23"/>
    </row>
    <row r="221" spans="2:13">
      <c r="B221" s="14" t="s">
        <v>39</v>
      </c>
      <c r="C221" s="1">
        <v>289523</v>
      </c>
      <c r="D221" s="1">
        <v>295939</v>
      </c>
      <c r="E221" s="1">
        <v>302310</v>
      </c>
      <c r="F221" s="1">
        <v>308670</v>
      </c>
      <c r="G221" s="1">
        <v>314981</v>
      </c>
      <c r="H221" s="1">
        <v>321255</v>
      </c>
      <c r="I221" s="1">
        <v>327483</v>
      </c>
      <c r="J221" s="1">
        <v>333651</v>
      </c>
      <c r="K221" s="1">
        <v>339760</v>
      </c>
      <c r="L221" s="1">
        <v>345802</v>
      </c>
      <c r="M221" s="1">
        <v>351802</v>
      </c>
    </row>
    <row r="222" spans="2:13">
      <c r="B222" s="14" t="s">
        <v>215</v>
      </c>
      <c r="C222" s="1">
        <v>21418</v>
      </c>
      <c r="D222" s="1">
        <v>21445</v>
      </c>
      <c r="E222" s="1">
        <v>21461</v>
      </c>
      <c r="F222" s="1">
        <v>21466</v>
      </c>
      <c r="G222" s="1">
        <v>21458</v>
      </c>
      <c r="H222" s="1">
        <v>21438</v>
      </c>
      <c r="I222" s="1">
        <v>21408</v>
      </c>
      <c r="J222" s="1">
        <v>21367</v>
      </c>
      <c r="K222" s="1">
        <v>21314</v>
      </c>
      <c r="L222" s="1">
        <v>21251</v>
      </c>
      <c r="M222" s="1">
        <v>21177</v>
      </c>
    </row>
    <row r="223" spans="2:13">
      <c r="B223" s="14" t="s">
        <v>300</v>
      </c>
      <c r="C223" s="1">
        <v>3893</v>
      </c>
      <c r="D223" s="1">
        <v>3860</v>
      </c>
      <c r="E223" s="1">
        <v>3825</v>
      </c>
      <c r="F223" s="1">
        <v>3787</v>
      </c>
      <c r="G223" s="1">
        <v>3748</v>
      </c>
      <c r="H223" s="1">
        <v>3708</v>
      </c>
      <c r="I223" s="1">
        <v>3666</v>
      </c>
      <c r="J223" s="1">
        <v>3624</v>
      </c>
      <c r="K223" s="1">
        <v>3579</v>
      </c>
      <c r="L223" s="1">
        <v>3534</v>
      </c>
      <c r="M223" s="1">
        <v>3487</v>
      </c>
    </row>
    <row r="224" spans="2:13">
      <c r="B224" s="14" t="s">
        <v>327</v>
      </c>
      <c r="C224" s="1">
        <v>12380</v>
      </c>
      <c r="D224" s="1">
        <v>12373</v>
      </c>
      <c r="E224" s="1">
        <v>12359</v>
      </c>
      <c r="F224" s="1">
        <v>12338</v>
      </c>
      <c r="G224" s="1">
        <v>12310</v>
      </c>
      <c r="H224" s="1">
        <v>12275</v>
      </c>
      <c r="I224" s="1">
        <v>12235</v>
      </c>
      <c r="J224" s="1">
        <v>12187</v>
      </c>
      <c r="K224" s="1">
        <v>12134</v>
      </c>
      <c r="L224" s="1">
        <v>12074</v>
      </c>
      <c r="M224" s="1">
        <v>12010</v>
      </c>
    </row>
    <row r="225" spans="2:13">
      <c r="B225" s="22" t="s">
        <v>222</v>
      </c>
      <c r="C225" s="23"/>
      <c r="D225" s="23"/>
      <c r="E225" s="23"/>
      <c r="F225" s="23"/>
      <c r="G225" s="23"/>
      <c r="H225" s="23"/>
      <c r="I225" s="23"/>
      <c r="J225" s="23"/>
      <c r="K225" s="23"/>
      <c r="L225" s="23"/>
      <c r="M225" s="23"/>
    </row>
    <row r="226" spans="2:13">
      <c r="B226" s="14" t="s">
        <v>223</v>
      </c>
      <c r="C226" s="1">
        <v>29857</v>
      </c>
      <c r="D226" s="1">
        <v>30234</v>
      </c>
      <c r="E226" s="1">
        <v>30596</v>
      </c>
      <c r="F226" s="1">
        <v>30947</v>
      </c>
      <c r="G226" s="1">
        <v>31284</v>
      </c>
      <c r="H226" s="1">
        <v>31608</v>
      </c>
      <c r="I226" s="1">
        <v>31918</v>
      </c>
      <c r="J226" s="1">
        <v>32213</v>
      </c>
      <c r="K226" s="1">
        <v>32494</v>
      </c>
      <c r="L226" s="1">
        <v>32762</v>
      </c>
      <c r="M226" s="1">
        <v>33015</v>
      </c>
    </row>
    <row r="227" spans="2:13">
      <c r="B227" s="14" t="s">
        <v>402</v>
      </c>
      <c r="C227" s="1">
        <v>4334</v>
      </c>
      <c r="D227" s="1">
        <v>4296</v>
      </c>
      <c r="E227" s="1">
        <v>4256</v>
      </c>
      <c r="F227" s="1">
        <v>4214</v>
      </c>
      <c r="G227" s="1">
        <v>4170</v>
      </c>
      <c r="H227" s="1">
        <v>4124</v>
      </c>
      <c r="I227" s="1">
        <v>4076</v>
      </c>
      <c r="J227" s="1">
        <v>4027</v>
      </c>
      <c r="K227" s="1">
        <v>3977</v>
      </c>
      <c r="L227" s="1">
        <v>3925</v>
      </c>
      <c r="M227" s="1">
        <v>3871</v>
      </c>
    </row>
    <row r="228" spans="2:13">
      <c r="B228" s="22" t="s">
        <v>360</v>
      </c>
      <c r="C228" s="23"/>
      <c r="D228" s="23"/>
      <c r="E228" s="23"/>
      <c r="F228" s="23"/>
      <c r="G228" s="23"/>
      <c r="H228" s="23"/>
      <c r="I228" s="23"/>
      <c r="J228" s="23"/>
      <c r="K228" s="23"/>
      <c r="L228" s="23"/>
      <c r="M228" s="23"/>
    </row>
    <row r="229" spans="2:13">
      <c r="B229" s="14" t="s">
        <v>361</v>
      </c>
      <c r="C229" s="1">
        <v>8252</v>
      </c>
      <c r="D229" s="1">
        <v>8217</v>
      </c>
      <c r="E229" s="1">
        <v>8176</v>
      </c>
      <c r="F229" s="1">
        <v>8131</v>
      </c>
      <c r="G229" s="1">
        <v>8081</v>
      </c>
      <c r="H229" s="1">
        <v>8028</v>
      </c>
      <c r="I229" s="1">
        <v>7971</v>
      </c>
      <c r="J229" s="1">
        <v>7909</v>
      </c>
      <c r="K229" s="1">
        <v>7844</v>
      </c>
      <c r="L229" s="1">
        <v>7776</v>
      </c>
      <c r="M229" s="1">
        <v>7704</v>
      </c>
    </row>
    <row r="230" spans="2:13">
      <c r="B230" s="14" t="s">
        <v>436</v>
      </c>
      <c r="C230" s="1">
        <v>1083</v>
      </c>
      <c r="D230" s="1">
        <v>1074</v>
      </c>
      <c r="E230" s="1">
        <v>1065</v>
      </c>
      <c r="F230" s="1">
        <v>1056</v>
      </c>
      <c r="G230" s="1">
        <v>1047</v>
      </c>
      <c r="H230" s="1">
        <v>1037</v>
      </c>
      <c r="I230" s="1">
        <v>1026</v>
      </c>
      <c r="J230" s="1">
        <v>1015</v>
      </c>
      <c r="K230" s="1">
        <v>1004</v>
      </c>
      <c r="L230" s="1">
        <v>991</v>
      </c>
      <c r="M230" s="1">
        <v>980</v>
      </c>
    </row>
    <row r="231" spans="2:13">
      <c r="B231" s="22" t="s">
        <v>298</v>
      </c>
      <c r="C231" s="23"/>
      <c r="D231" s="23"/>
      <c r="E231" s="23"/>
      <c r="F231" s="23"/>
      <c r="G231" s="23"/>
      <c r="H231" s="23"/>
      <c r="I231" s="23"/>
      <c r="J231" s="23"/>
      <c r="K231" s="23"/>
      <c r="L231" s="23"/>
      <c r="M231" s="23"/>
    </row>
    <row r="232" spans="2:13">
      <c r="B232" s="14" t="s">
        <v>299</v>
      </c>
      <c r="C232" s="1">
        <v>4716</v>
      </c>
      <c r="D232" s="1">
        <v>4680</v>
      </c>
      <c r="E232" s="1">
        <v>4641</v>
      </c>
      <c r="F232" s="1">
        <v>4599</v>
      </c>
      <c r="G232" s="1">
        <v>4555</v>
      </c>
      <c r="H232" s="1">
        <v>4509</v>
      </c>
      <c r="I232" s="1">
        <v>4460</v>
      </c>
      <c r="J232" s="1">
        <v>4410</v>
      </c>
      <c r="K232" s="1">
        <v>4359</v>
      </c>
      <c r="L232" s="1">
        <v>4307</v>
      </c>
      <c r="M232" s="1">
        <v>4252</v>
      </c>
    </row>
    <row r="233" spans="2:13">
      <c r="B233" s="14" t="s">
        <v>405</v>
      </c>
      <c r="C233" s="1">
        <v>3604</v>
      </c>
      <c r="D233" s="1">
        <v>3580</v>
      </c>
      <c r="E233" s="1">
        <v>3554</v>
      </c>
      <c r="F233" s="1">
        <v>3525</v>
      </c>
      <c r="G233" s="1">
        <v>3496</v>
      </c>
      <c r="H233" s="1">
        <v>3465</v>
      </c>
      <c r="I233" s="1">
        <v>3433</v>
      </c>
      <c r="J233" s="1">
        <v>3398</v>
      </c>
      <c r="K233" s="1">
        <v>3362</v>
      </c>
      <c r="L233" s="1">
        <v>3325</v>
      </c>
      <c r="M233" s="1">
        <v>3287</v>
      </c>
    </row>
    <row r="234" spans="2:13">
      <c r="B234" s="22" t="s">
        <v>308</v>
      </c>
      <c r="C234" s="23"/>
      <c r="D234" s="23"/>
      <c r="E234" s="23"/>
      <c r="F234" s="23"/>
      <c r="G234" s="23"/>
      <c r="H234" s="23"/>
      <c r="I234" s="23"/>
      <c r="J234" s="23"/>
      <c r="K234" s="23"/>
      <c r="L234" s="23"/>
      <c r="M234" s="23"/>
    </row>
    <row r="235" spans="2:13">
      <c r="B235" s="14" t="s">
        <v>309</v>
      </c>
      <c r="C235" s="1">
        <v>1713</v>
      </c>
      <c r="D235" s="1">
        <v>1691</v>
      </c>
      <c r="E235" s="1">
        <v>1668</v>
      </c>
      <c r="F235" s="1">
        <v>1644</v>
      </c>
      <c r="G235" s="1">
        <v>1620</v>
      </c>
      <c r="H235" s="1">
        <v>1596</v>
      </c>
      <c r="I235" s="1">
        <v>1570</v>
      </c>
      <c r="J235" s="1">
        <v>1545</v>
      </c>
      <c r="K235" s="1">
        <v>1518</v>
      </c>
      <c r="L235" s="1">
        <v>1492</v>
      </c>
      <c r="M235" s="1">
        <v>1465</v>
      </c>
    </row>
    <row r="236" spans="2:13">
      <c r="B236" s="14" t="s">
        <v>433</v>
      </c>
      <c r="C236" s="1">
        <v>2220</v>
      </c>
      <c r="D236" s="1">
        <v>2121</v>
      </c>
      <c r="E236" s="1">
        <v>2026</v>
      </c>
      <c r="F236" s="1">
        <v>1934</v>
      </c>
      <c r="G236" s="1">
        <v>1845</v>
      </c>
      <c r="H236" s="1">
        <v>1759</v>
      </c>
      <c r="I236" s="1">
        <v>1676</v>
      </c>
      <c r="J236" s="1">
        <v>1596</v>
      </c>
      <c r="K236" s="1">
        <v>1519</v>
      </c>
      <c r="L236" s="1">
        <v>1446</v>
      </c>
      <c r="M236" s="1">
        <v>1375</v>
      </c>
    </row>
    <row r="237" spans="2:13">
      <c r="B237" s="14" t="s">
        <v>442</v>
      </c>
      <c r="C237" s="1">
        <v>596</v>
      </c>
      <c r="D237" s="1">
        <v>591</v>
      </c>
      <c r="E237" s="1">
        <v>585</v>
      </c>
      <c r="F237" s="1">
        <v>579</v>
      </c>
      <c r="G237" s="1">
        <v>573</v>
      </c>
      <c r="H237" s="1">
        <v>566</v>
      </c>
      <c r="I237" s="1">
        <v>559</v>
      </c>
      <c r="J237" s="1">
        <v>552</v>
      </c>
      <c r="K237" s="1">
        <v>545</v>
      </c>
      <c r="L237" s="1">
        <v>538</v>
      </c>
      <c r="M237" s="1">
        <v>530</v>
      </c>
    </row>
    <row r="238" spans="2:13">
      <c r="B238" s="14" t="s">
        <v>443</v>
      </c>
      <c r="C238" s="1">
        <v>1004</v>
      </c>
      <c r="D238" s="1">
        <v>923</v>
      </c>
      <c r="E238" s="1">
        <v>847</v>
      </c>
      <c r="F238" s="1">
        <v>777</v>
      </c>
      <c r="G238" s="1">
        <v>713</v>
      </c>
      <c r="H238" s="1">
        <v>654</v>
      </c>
      <c r="I238" s="1">
        <v>599</v>
      </c>
      <c r="J238" s="1">
        <v>548</v>
      </c>
      <c r="K238" s="1">
        <v>502</v>
      </c>
      <c r="L238" s="1">
        <v>459</v>
      </c>
      <c r="M238" s="1">
        <v>419</v>
      </c>
    </row>
    <row r="239" spans="2:13">
      <c r="B239" s="14" t="s">
        <v>435</v>
      </c>
      <c r="C239" s="1">
        <v>1944</v>
      </c>
      <c r="D239" s="1">
        <v>1826</v>
      </c>
      <c r="E239" s="1">
        <v>1715</v>
      </c>
      <c r="F239" s="1">
        <v>1609</v>
      </c>
      <c r="G239" s="1">
        <v>1510</v>
      </c>
      <c r="H239" s="1">
        <v>1415</v>
      </c>
      <c r="I239" s="1">
        <v>1327</v>
      </c>
      <c r="J239" s="1">
        <v>1243</v>
      </c>
      <c r="K239" s="1">
        <v>1163</v>
      </c>
      <c r="L239" s="1">
        <v>1088</v>
      </c>
      <c r="M239" s="1">
        <v>1017</v>
      </c>
    </row>
    <row r="240" spans="2:13">
      <c r="B240" s="22" t="s">
        <v>277</v>
      </c>
      <c r="C240" s="23"/>
      <c r="D240" s="23"/>
      <c r="E240" s="23"/>
      <c r="F240" s="23"/>
      <c r="G240" s="23"/>
      <c r="H240" s="23"/>
      <c r="I240" s="23"/>
      <c r="J240" s="23"/>
      <c r="K240" s="23"/>
      <c r="L240" s="23"/>
      <c r="M240" s="23"/>
    </row>
    <row r="241" spans="2:13">
      <c r="B241" s="14" t="s">
        <v>288</v>
      </c>
      <c r="C241" s="1">
        <v>7536</v>
      </c>
      <c r="D241" s="1">
        <v>7495</v>
      </c>
      <c r="E241" s="1">
        <v>7449</v>
      </c>
      <c r="F241" s="1">
        <v>7400</v>
      </c>
      <c r="G241" s="1">
        <v>7347</v>
      </c>
      <c r="H241" s="1">
        <v>7290</v>
      </c>
      <c r="I241" s="1">
        <v>7231</v>
      </c>
      <c r="J241" s="1">
        <v>7168</v>
      </c>
      <c r="K241" s="1">
        <v>7101</v>
      </c>
      <c r="L241" s="1">
        <v>7032</v>
      </c>
      <c r="M241" s="1">
        <v>6959</v>
      </c>
    </row>
    <row r="242" spans="2:13">
      <c r="B242" s="14" t="s">
        <v>295</v>
      </c>
      <c r="C242" s="1">
        <v>6198</v>
      </c>
      <c r="D242" s="1">
        <v>6130</v>
      </c>
      <c r="E242" s="1">
        <v>6058</v>
      </c>
      <c r="F242" s="1">
        <v>5985</v>
      </c>
      <c r="G242" s="1">
        <v>5909</v>
      </c>
      <c r="H242" s="1">
        <v>5831</v>
      </c>
      <c r="I242" s="1">
        <v>5751</v>
      </c>
      <c r="J242" s="1">
        <v>5668</v>
      </c>
      <c r="K242" s="1">
        <v>5585</v>
      </c>
      <c r="L242" s="1">
        <v>5499</v>
      </c>
      <c r="M242" s="1">
        <v>5412</v>
      </c>
    </row>
    <row r="243" spans="2:13">
      <c r="B243" s="14" t="s">
        <v>278</v>
      </c>
      <c r="C243" s="1">
        <v>3898</v>
      </c>
      <c r="D243" s="1">
        <v>3842</v>
      </c>
      <c r="E243" s="1">
        <v>3785</v>
      </c>
      <c r="F243" s="1">
        <v>3727</v>
      </c>
      <c r="G243" s="1">
        <v>3668</v>
      </c>
      <c r="H243" s="1">
        <v>3608</v>
      </c>
      <c r="I243" s="1">
        <v>3547</v>
      </c>
      <c r="J243" s="1">
        <v>3485</v>
      </c>
      <c r="K243" s="1">
        <v>3422</v>
      </c>
      <c r="L243" s="1">
        <v>3358</v>
      </c>
      <c r="M243" s="1">
        <v>3295</v>
      </c>
    </row>
    <row r="244" spans="2:13">
      <c r="B244" s="22" t="s">
        <v>182</v>
      </c>
      <c r="C244" s="23"/>
      <c r="D244" s="23"/>
      <c r="E244" s="23"/>
      <c r="F244" s="23"/>
      <c r="G244" s="23"/>
      <c r="H244" s="23"/>
      <c r="I244" s="23"/>
      <c r="J244" s="23"/>
      <c r="K244" s="23"/>
      <c r="L244" s="23"/>
      <c r="M244" s="23"/>
    </row>
    <row r="245" spans="2:13">
      <c r="B245" s="14" t="s">
        <v>183</v>
      </c>
      <c r="C245" s="1">
        <v>25602</v>
      </c>
      <c r="D245" s="1">
        <v>25668</v>
      </c>
      <c r="E245" s="1">
        <v>25719</v>
      </c>
      <c r="F245" s="1">
        <v>25757</v>
      </c>
      <c r="G245" s="1">
        <v>25779</v>
      </c>
      <c r="H245" s="1">
        <v>25788</v>
      </c>
      <c r="I245" s="1">
        <v>25783</v>
      </c>
      <c r="J245" s="1">
        <v>25762</v>
      </c>
      <c r="K245" s="1">
        <v>25730</v>
      </c>
      <c r="L245" s="1">
        <v>25683</v>
      </c>
      <c r="M245" s="1">
        <v>25625</v>
      </c>
    </row>
    <row r="246" spans="2:13">
      <c r="B246" s="14" t="s">
        <v>294</v>
      </c>
      <c r="C246" s="1">
        <v>5189</v>
      </c>
      <c r="D246" s="1">
        <v>5253</v>
      </c>
      <c r="E246" s="1">
        <v>5315</v>
      </c>
      <c r="F246" s="1">
        <v>5375</v>
      </c>
      <c r="G246" s="1">
        <v>5433</v>
      </c>
      <c r="H246" s="1">
        <v>5489</v>
      </c>
      <c r="I246" s="1">
        <v>5541</v>
      </c>
      <c r="J246" s="1">
        <v>5591</v>
      </c>
      <c r="K246" s="1">
        <v>5640</v>
      </c>
      <c r="L246" s="1">
        <v>5685</v>
      </c>
      <c r="M246" s="1">
        <v>5728</v>
      </c>
    </row>
    <row r="247" spans="2:13">
      <c r="B247" s="22" t="s">
        <v>282</v>
      </c>
      <c r="C247" s="23"/>
      <c r="D247" s="23"/>
      <c r="E247" s="23"/>
      <c r="F247" s="23"/>
      <c r="G247" s="23"/>
      <c r="H247" s="23"/>
      <c r="I247" s="23"/>
      <c r="J247" s="23"/>
      <c r="K247" s="23"/>
      <c r="L247" s="23"/>
      <c r="M247" s="23"/>
    </row>
    <row r="248" spans="2:13">
      <c r="B248" s="14" t="s">
        <v>292</v>
      </c>
      <c r="C248" s="1">
        <v>11116</v>
      </c>
      <c r="D248" s="1">
        <v>11001</v>
      </c>
      <c r="E248" s="1">
        <v>10881</v>
      </c>
      <c r="F248" s="1">
        <v>10757</v>
      </c>
      <c r="G248" s="1">
        <v>10628</v>
      </c>
      <c r="H248" s="1">
        <v>10495</v>
      </c>
      <c r="I248" s="1">
        <v>10357</v>
      </c>
      <c r="J248" s="1">
        <v>10216</v>
      </c>
      <c r="K248" s="1">
        <v>10072</v>
      </c>
      <c r="L248" s="1">
        <v>9925</v>
      </c>
      <c r="M248" s="1">
        <v>9776</v>
      </c>
    </row>
    <row r="249" spans="2:13">
      <c r="B249" s="14" t="s">
        <v>283</v>
      </c>
      <c r="C249" s="1">
        <v>3539</v>
      </c>
      <c r="D249" s="1">
        <v>3489</v>
      </c>
      <c r="E249" s="1">
        <v>3440</v>
      </c>
      <c r="F249" s="1">
        <v>3390</v>
      </c>
      <c r="G249" s="1">
        <v>3337</v>
      </c>
      <c r="H249" s="1">
        <v>3284</v>
      </c>
      <c r="I249" s="1">
        <v>3230</v>
      </c>
      <c r="J249" s="1">
        <v>3176</v>
      </c>
      <c r="K249" s="1">
        <v>3120</v>
      </c>
      <c r="L249" s="1">
        <v>3064</v>
      </c>
      <c r="M249" s="1">
        <v>3007</v>
      </c>
    </row>
    <row r="250" spans="2:13">
      <c r="B250" s="22" t="s">
        <v>293</v>
      </c>
      <c r="C250" s="23"/>
      <c r="D250" s="23"/>
      <c r="E250" s="23"/>
      <c r="F250" s="23"/>
      <c r="G250" s="23"/>
      <c r="H250" s="23"/>
      <c r="I250" s="23"/>
      <c r="J250" s="23"/>
      <c r="K250" s="23"/>
      <c r="L250" s="23"/>
      <c r="M250" s="23"/>
    </row>
    <row r="251" spans="2:13">
      <c r="B251" s="14" t="s">
        <v>293</v>
      </c>
      <c r="C251" s="1">
        <v>6767</v>
      </c>
      <c r="D251" s="1">
        <v>6743</v>
      </c>
      <c r="E251" s="1">
        <v>6714</v>
      </c>
      <c r="F251" s="1">
        <v>6682</v>
      </c>
      <c r="G251" s="1">
        <v>6646</v>
      </c>
      <c r="H251" s="1">
        <v>6607</v>
      </c>
      <c r="I251" s="1">
        <v>6565</v>
      </c>
      <c r="J251" s="1">
        <v>6519</v>
      </c>
      <c r="K251" s="1">
        <v>6470</v>
      </c>
      <c r="L251" s="1">
        <v>6419</v>
      </c>
      <c r="M251" s="1">
        <v>6365</v>
      </c>
    </row>
    <row r="252" spans="2:13">
      <c r="B252" s="14" t="s">
        <v>438</v>
      </c>
      <c r="C252" s="1">
        <v>760</v>
      </c>
      <c r="D252" s="1">
        <v>753</v>
      </c>
      <c r="E252" s="1">
        <v>747</v>
      </c>
      <c r="F252" s="1">
        <v>740</v>
      </c>
      <c r="G252" s="1">
        <v>734</v>
      </c>
      <c r="H252" s="1">
        <v>727</v>
      </c>
      <c r="I252" s="1">
        <v>718</v>
      </c>
      <c r="J252" s="1">
        <v>710</v>
      </c>
      <c r="K252" s="1">
        <v>702</v>
      </c>
      <c r="L252" s="1">
        <v>694</v>
      </c>
      <c r="M252" s="1">
        <v>684</v>
      </c>
    </row>
    <row r="253" spans="2:13">
      <c r="B253" s="14" t="s">
        <v>426</v>
      </c>
      <c r="C253" s="1">
        <v>1967</v>
      </c>
      <c r="D253" s="1">
        <v>1956</v>
      </c>
      <c r="E253" s="1">
        <v>1944</v>
      </c>
      <c r="F253" s="1">
        <v>1932</v>
      </c>
      <c r="G253" s="1">
        <v>1918</v>
      </c>
      <c r="H253" s="1">
        <v>1903</v>
      </c>
      <c r="I253" s="1">
        <v>1889</v>
      </c>
      <c r="J253" s="1">
        <v>1872</v>
      </c>
      <c r="K253" s="1">
        <v>1854</v>
      </c>
      <c r="L253" s="1">
        <v>1837</v>
      </c>
      <c r="M253" s="1">
        <v>1818</v>
      </c>
    </row>
    <row r="254" spans="2:13">
      <c r="B254" s="22" t="s">
        <v>303</v>
      </c>
      <c r="C254" s="23"/>
      <c r="D254" s="23"/>
      <c r="E254" s="23"/>
      <c r="F254" s="23"/>
      <c r="G254" s="23"/>
      <c r="H254" s="23"/>
      <c r="I254" s="23"/>
      <c r="J254" s="23"/>
      <c r="K254" s="23"/>
      <c r="L254" s="23"/>
      <c r="M254" s="23"/>
    </row>
    <row r="255" spans="2:13">
      <c r="B255" s="14" t="s">
        <v>304</v>
      </c>
      <c r="C255" s="1">
        <v>7400</v>
      </c>
      <c r="D255" s="1">
        <v>7300</v>
      </c>
      <c r="E255" s="1">
        <v>7198</v>
      </c>
      <c r="F255" s="1">
        <v>7094</v>
      </c>
      <c r="G255" s="1">
        <v>6986</v>
      </c>
      <c r="H255" s="1">
        <v>6878</v>
      </c>
      <c r="I255" s="1">
        <v>6767</v>
      </c>
      <c r="J255" s="1">
        <v>6654</v>
      </c>
      <c r="K255" s="1">
        <v>6540</v>
      </c>
      <c r="L255" s="1">
        <v>6424</v>
      </c>
      <c r="M255" s="1">
        <v>6308</v>
      </c>
    </row>
    <row r="256" spans="2:13">
      <c r="B256" s="22" t="s">
        <v>296</v>
      </c>
      <c r="C256" s="23"/>
      <c r="D256" s="23"/>
      <c r="E256" s="23"/>
      <c r="F256" s="23"/>
      <c r="G256" s="23"/>
      <c r="H256" s="23"/>
      <c r="I256" s="23"/>
      <c r="J256" s="23"/>
      <c r="K256" s="23"/>
      <c r="L256" s="23"/>
      <c r="M256" s="23"/>
    </row>
    <row r="257" spans="2:13">
      <c r="B257" s="14" t="s">
        <v>297</v>
      </c>
      <c r="C257" s="1">
        <v>5735</v>
      </c>
      <c r="D257" s="1">
        <v>5682</v>
      </c>
      <c r="E257" s="1">
        <v>5626</v>
      </c>
      <c r="F257" s="1">
        <v>5568</v>
      </c>
      <c r="G257" s="1">
        <v>5507</v>
      </c>
      <c r="H257" s="1">
        <v>5445</v>
      </c>
      <c r="I257" s="1">
        <v>5379</v>
      </c>
      <c r="J257" s="1">
        <v>5312</v>
      </c>
      <c r="K257" s="1">
        <v>5243</v>
      </c>
      <c r="L257" s="1">
        <v>5172</v>
      </c>
      <c r="M257" s="1">
        <v>5100</v>
      </c>
    </row>
    <row r="258" spans="2:13">
      <c r="B258" s="22" t="s">
        <v>394</v>
      </c>
      <c r="C258" s="23"/>
      <c r="D258" s="23"/>
      <c r="E258" s="23"/>
      <c r="F258" s="23"/>
      <c r="G258" s="23"/>
      <c r="H258" s="23"/>
      <c r="I258" s="23"/>
      <c r="J258" s="23"/>
      <c r="K258" s="23"/>
      <c r="L258" s="23"/>
      <c r="M258" s="23"/>
    </row>
    <row r="259" spans="2:13">
      <c r="B259" s="14" t="s">
        <v>395</v>
      </c>
      <c r="C259" s="1">
        <v>5048</v>
      </c>
      <c r="D259" s="1">
        <v>4978</v>
      </c>
      <c r="E259" s="1">
        <v>4904</v>
      </c>
      <c r="F259" s="1">
        <v>4830</v>
      </c>
      <c r="G259" s="1">
        <v>4755</v>
      </c>
      <c r="H259" s="1">
        <v>4678</v>
      </c>
      <c r="I259" s="1">
        <v>4600</v>
      </c>
      <c r="J259" s="1">
        <v>4520</v>
      </c>
      <c r="K259" s="1">
        <v>4440</v>
      </c>
      <c r="L259" s="1">
        <v>4358</v>
      </c>
      <c r="M259" s="1">
        <v>4277</v>
      </c>
    </row>
    <row r="260" spans="2:13">
      <c r="B260" s="14" t="s">
        <v>432</v>
      </c>
      <c r="C260" s="1">
        <v>1725</v>
      </c>
      <c r="D260" s="1">
        <v>1706</v>
      </c>
      <c r="E260" s="1">
        <v>1685</v>
      </c>
      <c r="F260" s="1">
        <v>1665</v>
      </c>
      <c r="G260" s="1">
        <v>1642</v>
      </c>
      <c r="H260" s="1">
        <v>1621</v>
      </c>
      <c r="I260" s="1">
        <v>1597</v>
      </c>
      <c r="J260" s="1">
        <v>1575</v>
      </c>
      <c r="K260" s="1">
        <v>1550</v>
      </c>
      <c r="L260" s="1">
        <v>1526</v>
      </c>
      <c r="M260" s="1">
        <v>1501</v>
      </c>
    </row>
    <row r="261" spans="2:13">
      <c r="B261" s="22" t="s">
        <v>390</v>
      </c>
      <c r="C261" s="23"/>
      <c r="D261" s="23"/>
      <c r="E261" s="23"/>
      <c r="F261" s="23"/>
      <c r="G261" s="23"/>
      <c r="H261" s="23"/>
      <c r="I261" s="23"/>
      <c r="J261" s="23"/>
      <c r="K261" s="23"/>
      <c r="L261" s="23"/>
      <c r="M261" s="23"/>
    </row>
    <row r="262" spans="2:13">
      <c r="B262" s="14" t="s">
        <v>390</v>
      </c>
      <c r="C262" s="1">
        <v>5481</v>
      </c>
      <c r="D262" s="1">
        <v>5403</v>
      </c>
      <c r="E262" s="1">
        <v>5324</v>
      </c>
      <c r="F262" s="1">
        <v>5242</v>
      </c>
      <c r="G262" s="1">
        <v>5159</v>
      </c>
      <c r="H262" s="1">
        <v>5074</v>
      </c>
      <c r="I262" s="1">
        <v>4989</v>
      </c>
      <c r="J262" s="1">
        <v>4901</v>
      </c>
      <c r="K262" s="1">
        <v>4813</v>
      </c>
      <c r="L262" s="1">
        <v>4724</v>
      </c>
      <c r="M262" s="1">
        <v>4635</v>
      </c>
    </row>
    <row r="263" spans="2:13">
      <c r="B263" s="22" t="s">
        <v>249</v>
      </c>
      <c r="C263" s="23"/>
      <c r="D263" s="23"/>
      <c r="E263" s="23"/>
      <c r="F263" s="23"/>
      <c r="G263" s="23"/>
      <c r="H263" s="23"/>
      <c r="I263" s="23"/>
      <c r="J263" s="23"/>
      <c r="K263" s="23"/>
      <c r="L263" s="23"/>
      <c r="M263" s="23"/>
    </row>
    <row r="264" spans="2:13">
      <c r="B264" s="14" t="s">
        <v>250</v>
      </c>
      <c r="C264" s="1">
        <v>11517</v>
      </c>
      <c r="D264" s="1">
        <v>11373</v>
      </c>
      <c r="E264" s="1">
        <v>11224</v>
      </c>
      <c r="F264" s="1">
        <v>11070</v>
      </c>
      <c r="G264" s="1">
        <v>10912</v>
      </c>
      <c r="H264" s="1">
        <v>10751</v>
      </c>
      <c r="I264" s="1">
        <v>10586</v>
      </c>
      <c r="J264" s="1">
        <v>10417</v>
      </c>
      <c r="K264" s="1">
        <v>10246</v>
      </c>
      <c r="L264" s="1">
        <v>10073</v>
      </c>
      <c r="M264" s="1">
        <v>9899</v>
      </c>
    </row>
    <row r="265" spans="2:13">
      <c r="B265" s="22" t="s">
        <v>440</v>
      </c>
      <c r="C265" s="23"/>
      <c r="D265" s="23"/>
      <c r="E265" s="23"/>
      <c r="F265" s="23"/>
      <c r="G265" s="23"/>
      <c r="H265" s="23"/>
      <c r="I265" s="23"/>
      <c r="J265" s="23"/>
      <c r="K265" s="23"/>
      <c r="L265" s="23"/>
      <c r="M265" s="23"/>
    </row>
    <row r="266" spans="2:13">
      <c r="B266" s="14" t="s">
        <v>444</v>
      </c>
      <c r="C266" s="1">
        <v>399</v>
      </c>
      <c r="D266" s="1">
        <v>398</v>
      </c>
      <c r="E266" s="1">
        <v>397</v>
      </c>
      <c r="F266" s="1">
        <v>396</v>
      </c>
      <c r="G266" s="1">
        <v>395</v>
      </c>
      <c r="H266" s="1">
        <v>392</v>
      </c>
      <c r="I266" s="1">
        <v>391</v>
      </c>
      <c r="J266" s="1">
        <v>388</v>
      </c>
      <c r="K266" s="1">
        <v>386</v>
      </c>
      <c r="L266" s="1">
        <v>383</v>
      </c>
      <c r="M266" s="1">
        <v>381</v>
      </c>
    </row>
    <row r="267" spans="2:13">
      <c r="B267" s="14" t="s">
        <v>441</v>
      </c>
      <c r="C267" s="1">
        <v>520</v>
      </c>
      <c r="D267" s="1">
        <v>524</v>
      </c>
      <c r="E267" s="1">
        <v>526</v>
      </c>
      <c r="F267" s="1">
        <v>528</v>
      </c>
      <c r="G267" s="1">
        <v>530</v>
      </c>
      <c r="H267" s="1">
        <v>531</v>
      </c>
      <c r="I267" s="1">
        <v>533</v>
      </c>
      <c r="J267" s="1">
        <v>534</v>
      </c>
      <c r="K267" s="1">
        <v>535</v>
      </c>
      <c r="L267" s="1">
        <v>535</v>
      </c>
      <c r="M267" s="1">
        <v>535</v>
      </c>
    </row>
    <row r="268" spans="2:13">
      <c r="B268" s="14" t="s">
        <v>360</v>
      </c>
      <c r="C268" s="1">
        <v>604</v>
      </c>
      <c r="D268" s="1">
        <v>601</v>
      </c>
      <c r="E268" s="1">
        <v>598</v>
      </c>
      <c r="F268" s="1">
        <v>593</v>
      </c>
      <c r="G268" s="1">
        <v>589</v>
      </c>
      <c r="H268" s="1">
        <v>585</v>
      </c>
      <c r="I268" s="1">
        <v>580</v>
      </c>
      <c r="J268" s="1">
        <v>574</v>
      </c>
      <c r="K268" s="1">
        <v>568</v>
      </c>
      <c r="L268" s="1">
        <v>563</v>
      </c>
      <c r="M268" s="1">
        <v>557</v>
      </c>
    </row>
    <row r="269" spans="2:13">
      <c r="B269" s="22" t="s">
        <v>386</v>
      </c>
      <c r="C269" s="23"/>
      <c r="D269" s="23"/>
      <c r="E269" s="23"/>
      <c r="F269" s="23"/>
      <c r="G269" s="23"/>
      <c r="H269" s="23"/>
      <c r="I269" s="23"/>
      <c r="J269" s="23"/>
      <c r="K269" s="23"/>
      <c r="L269" s="23"/>
      <c r="M269" s="23"/>
    </row>
    <row r="270" spans="2:13">
      <c r="B270" s="14" t="s">
        <v>387</v>
      </c>
      <c r="C270" s="1">
        <v>4510</v>
      </c>
      <c r="D270" s="1">
        <v>4553</v>
      </c>
      <c r="E270" s="1">
        <v>4594</v>
      </c>
      <c r="F270" s="1">
        <v>4632</v>
      </c>
      <c r="G270" s="1">
        <v>4669</v>
      </c>
      <c r="H270" s="1">
        <v>4701</v>
      </c>
      <c r="I270" s="1">
        <v>4733</v>
      </c>
      <c r="J270" s="1">
        <v>4762</v>
      </c>
      <c r="K270" s="1">
        <v>4789</v>
      </c>
      <c r="L270" s="1">
        <v>4813</v>
      </c>
      <c r="M270" s="1">
        <v>4835</v>
      </c>
    </row>
    <row r="271" spans="2:13">
      <c r="B271" s="13" t="s">
        <v>47</v>
      </c>
      <c r="C271" s="21">
        <v>846017</v>
      </c>
      <c r="D271" s="21">
        <v>851668</v>
      </c>
      <c r="E271" s="21">
        <v>857562</v>
      </c>
      <c r="F271" s="21">
        <v>863776</v>
      </c>
      <c r="G271" s="21">
        <v>870285</v>
      </c>
      <c r="H271" s="21">
        <v>877120</v>
      </c>
      <c r="I271" s="21">
        <v>884273</v>
      </c>
      <c r="J271" s="21">
        <v>891761</v>
      </c>
      <c r="K271" s="21">
        <v>899575</v>
      </c>
      <c r="L271" s="21">
        <v>907686</v>
      </c>
      <c r="M271" s="21">
        <v>916087</v>
      </c>
    </row>
    <row r="272" spans="2:13">
      <c r="B272" s="22" t="s">
        <v>48</v>
      </c>
      <c r="C272" s="23"/>
      <c r="D272" s="23"/>
      <c r="E272" s="23"/>
      <c r="F272" s="23"/>
      <c r="G272" s="23"/>
      <c r="H272" s="23"/>
      <c r="I272" s="23"/>
      <c r="J272" s="23"/>
      <c r="K272" s="23"/>
      <c r="L272" s="23"/>
      <c r="M272" s="23"/>
    </row>
    <row r="273" spans="2:13">
      <c r="B273" s="14" t="s">
        <v>49</v>
      </c>
      <c r="C273" s="1">
        <v>226877</v>
      </c>
      <c r="D273" s="1">
        <v>230582</v>
      </c>
      <c r="E273" s="1">
        <v>234396</v>
      </c>
      <c r="F273" s="1">
        <v>238321</v>
      </c>
      <c r="G273" s="1">
        <v>242355</v>
      </c>
      <c r="H273" s="1">
        <v>246515</v>
      </c>
      <c r="I273" s="1">
        <v>250794</v>
      </c>
      <c r="J273" s="1">
        <v>255200</v>
      </c>
      <c r="K273" s="1">
        <v>259737</v>
      </c>
      <c r="L273" s="1">
        <v>264402</v>
      </c>
      <c r="M273" s="1">
        <v>269180</v>
      </c>
    </row>
    <row r="274" spans="2:13">
      <c r="B274" s="14" t="s">
        <v>447</v>
      </c>
      <c r="C274" s="1">
        <v>24024</v>
      </c>
      <c r="D274" s="1">
        <v>23900</v>
      </c>
      <c r="E274" s="1">
        <v>23780</v>
      </c>
      <c r="F274" s="1">
        <v>23666</v>
      </c>
      <c r="G274" s="1">
        <v>23557</v>
      </c>
      <c r="H274" s="1">
        <v>23453</v>
      </c>
      <c r="I274" s="1">
        <v>23354</v>
      </c>
      <c r="J274" s="1">
        <v>23261</v>
      </c>
      <c r="K274" s="1">
        <v>23173</v>
      </c>
      <c r="L274" s="1">
        <v>23088</v>
      </c>
      <c r="M274" s="1">
        <v>23008</v>
      </c>
    </row>
    <row r="275" spans="2:13">
      <c r="B275" s="14" t="s">
        <v>359</v>
      </c>
      <c r="C275" s="1">
        <v>7458</v>
      </c>
      <c r="D275" s="1">
        <v>7475</v>
      </c>
      <c r="E275" s="1">
        <v>7495</v>
      </c>
      <c r="F275" s="1">
        <v>7516</v>
      </c>
      <c r="G275" s="1">
        <v>7540</v>
      </c>
      <c r="H275" s="1">
        <v>7564</v>
      </c>
      <c r="I275" s="1">
        <v>7590</v>
      </c>
      <c r="J275" s="1">
        <v>7617</v>
      </c>
      <c r="K275" s="1">
        <v>7647</v>
      </c>
      <c r="L275" s="1">
        <v>7677</v>
      </c>
      <c r="M275" s="1">
        <v>7708</v>
      </c>
    </row>
    <row r="276" spans="2:13">
      <c r="B276" s="14" t="s">
        <v>422</v>
      </c>
      <c r="C276" s="1">
        <v>2270</v>
      </c>
      <c r="D276" s="1">
        <v>2246</v>
      </c>
      <c r="E276" s="1">
        <v>2220</v>
      </c>
      <c r="F276" s="1">
        <v>2196</v>
      </c>
      <c r="G276" s="1">
        <v>2173</v>
      </c>
      <c r="H276" s="1">
        <v>2151</v>
      </c>
      <c r="I276" s="1">
        <v>2129</v>
      </c>
      <c r="J276" s="1">
        <v>2107</v>
      </c>
      <c r="K276" s="1">
        <v>2087</v>
      </c>
      <c r="L276" s="1">
        <v>2066</v>
      </c>
      <c r="M276" s="1">
        <v>2046</v>
      </c>
    </row>
    <row r="277" spans="2:13">
      <c r="B277" s="22" t="s">
        <v>98</v>
      </c>
      <c r="C277" s="23"/>
      <c r="D277" s="23"/>
      <c r="E277" s="23"/>
      <c r="F277" s="23"/>
      <c r="G277" s="23"/>
      <c r="H277" s="23"/>
      <c r="I277" s="23"/>
      <c r="J277" s="23"/>
      <c r="K277" s="23"/>
      <c r="L277" s="23"/>
      <c r="M277" s="23"/>
    </row>
    <row r="278" spans="2:13">
      <c r="B278" s="14" t="s">
        <v>184</v>
      </c>
      <c r="C278" s="1">
        <v>20286</v>
      </c>
      <c r="D278" s="1">
        <v>20531</v>
      </c>
      <c r="E278" s="1">
        <v>20782</v>
      </c>
      <c r="F278" s="1">
        <v>21041</v>
      </c>
      <c r="G278" s="1">
        <v>21307</v>
      </c>
      <c r="H278" s="1">
        <v>21580</v>
      </c>
      <c r="I278" s="1">
        <v>21863</v>
      </c>
      <c r="J278" s="1">
        <v>22153</v>
      </c>
      <c r="K278" s="1">
        <v>22452</v>
      </c>
      <c r="L278" s="1">
        <v>22758</v>
      </c>
      <c r="M278" s="1">
        <v>23072</v>
      </c>
    </row>
    <row r="279" spans="2:13">
      <c r="B279" s="14" t="s">
        <v>84</v>
      </c>
      <c r="C279" s="1">
        <v>16188</v>
      </c>
      <c r="D279" s="1">
        <v>16183</v>
      </c>
      <c r="E279" s="1">
        <v>16181</v>
      </c>
      <c r="F279" s="1">
        <v>16182</v>
      </c>
      <c r="G279" s="1">
        <v>16186</v>
      </c>
      <c r="H279" s="1">
        <v>16194</v>
      </c>
      <c r="I279" s="1">
        <v>16205</v>
      </c>
      <c r="J279" s="1">
        <v>16219</v>
      </c>
      <c r="K279" s="1">
        <v>16236</v>
      </c>
      <c r="L279" s="1">
        <v>16256</v>
      </c>
      <c r="M279" s="1">
        <v>16280</v>
      </c>
    </row>
    <row r="280" spans="2:13">
      <c r="B280" s="14" t="s">
        <v>181</v>
      </c>
      <c r="C280" s="1">
        <v>43505</v>
      </c>
      <c r="D280" s="1">
        <v>44157</v>
      </c>
      <c r="E280" s="1">
        <v>44825</v>
      </c>
      <c r="F280" s="1">
        <v>45514</v>
      </c>
      <c r="G280" s="1">
        <v>46222</v>
      </c>
      <c r="H280" s="1">
        <v>46951</v>
      </c>
      <c r="I280" s="1">
        <v>47701</v>
      </c>
      <c r="J280" s="1">
        <v>48474</v>
      </c>
      <c r="K280" s="1">
        <v>49268</v>
      </c>
      <c r="L280" s="1">
        <v>50085</v>
      </c>
      <c r="M280" s="1">
        <v>50922</v>
      </c>
    </row>
    <row r="281" spans="2:13">
      <c r="B281" s="14" t="s">
        <v>351</v>
      </c>
      <c r="C281" s="1">
        <v>8291</v>
      </c>
      <c r="D281" s="1">
        <v>8284</v>
      </c>
      <c r="E281" s="1">
        <v>8278</v>
      </c>
      <c r="F281" s="1">
        <v>8273</v>
      </c>
      <c r="G281" s="1">
        <v>8270</v>
      </c>
      <c r="H281" s="1">
        <v>8269</v>
      </c>
      <c r="I281" s="1">
        <v>8270</v>
      </c>
      <c r="J281" s="1">
        <v>8272</v>
      </c>
      <c r="K281" s="1">
        <v>8276</v>
      </c>
      <c r="L281" s="1">
        <v>8281</v>
      </c>
      <c r="M281" s="1">
        <v>8287</v>
      </c>
    </row>
    <row r="282" spans="2:13">
      <c r="B282" s="22" t="s">
        <v>137</v>
      </c>
      <c r="C282" s="23"/>
      <c r="D282" s="23"/>
      <c r="E282" s="23"/>
      <c r="F282" s="23"/>
      <c r="G282" s="23"/>
      <c r="H282" s="23"/>
      <c r="I282" s="23"/>
      <c r="J282" s="23"/>
      <c r="K282" s="23"/>
      <c r="L282" s="23"/>
      <c r="M282" s="23"/>
    </row>
    <row r="283" spans="2:13">
      <c r="B283" s="14" t="s">
        <v>138</v>
      </c>
      <c r="C283" s="1">
        <v>32128</v>
      </c>
      <c r="D283" s="1">
        <v>32161</v>
      </c>
      <c r="E283" s="1">
        <v>32198</v>
      </c>
      <c r="F283" s="1">
        <v>32243</v>
      </c>
      <c r="G283" s="1">
        <v>32293</v>
      </c>
      <c r="H283" s="1">
        <v>32351</v>
      </c>
      <c r="I283" s="1">
        <v>32415</v>
      </c>
      <c r="J283" s="1">
        <v>32487</v>
      </c>
      <c r="K283" s="1">
        <v>32564</v>
      </c>
      <c r="L283" s="1">
        <v>32648</v>
      </c>
      <c r="M283" s="1">
        <v>32736</v>
      </c>
    </row>
    <row r="284" spans="2:13">
      <c r="B284" s="14" t="s">
        <v>347</v>
      </c>
      <c r="C284" s="1">
        <v>8817</v>
      </c>
      <c r="D284" s="1">
        <v>8805</v>
      </c>
      <c r="E284" s="1">
        <v>8794</v>
      </c>
      <c r="F284" s="1">
        <v>8785</v>
      </c>
      <c r="G284" s="1">
        <v>8778</v>
      </c>
      <c r="H284" s="1">
        <v>8773</v>
      </c>
      <c r="I284" s="1">
        <v>8770</v>
      </c>
      <c r="J284" s="1">
        <v>8768</v>
      </c>
      <c r="K284" s="1">
        <v>8769</v>
      </c>
      <c r="L284" s="1">
        <v>8770</v>
      </c>
      <c r="M284" s="1">
        <v>8773</v>
      </c>
    </row>
    <row r="285" spans="2:13">
      <c r="B285" s="14" t="s">
        <v>342</v>
      </c>
      <c r="C285" s="1">
        <v>9779</v>
      </c>
      <c r="D285" s="1">
        <v>9731</v>
      </c>
      <c r="E285" s="1">
        <v>9684</v>
      </c>
      <c r="F285" s="1">
        <v>9640</v>
      </c>
      <c r="G285" s="1">
        <v>9597</v>
      </c>
      <c r="H285" s="1">
        <v>9556</v>
      </c>
      <c r="I285" s="1">
        <v>9518</v>
      </c>
      <c r="J285" s="1">
        <v>9483</v>
      </c>
      <c r="K285" s="1">
        <v>9449</v>
      </c>
      <c r="L285" s="1">
        <v>9416</v>
      </c>
      <c r="M285" s="1">
        <v>9384</v>
      </c>
    </row>
    <row r="286" spans="2:13">
      <c r="B286" s="22" t="s">
        <v>84</v>
      </c>
      <c r="C286" s="23"/>
      <c r="D286" s="23"/>
      <c r="E286" s="23"/>
      <c r="F286" s="23"/>
      <c r="G286" s="23"/>
      <c r="H286" s="23"/>
      <c r="I286" s="23"/>
      <c r="J286" s="23"/>
      <c r="K286" s="23"/>
      <c r="L286" s="23"/>
      <c r="M286" s="23"/>
    </row>
    <row r="287" spans="2:13">
      <c r="B287" s="14" t="s">
        <v>85</v>
      </c>
      <c r="C287" s="1">
        <v>34722</v>
      </c>
      <c r="D287" s="1">
        <v>34828</v>
      </c>
      <c r="E287" s="1">
        <v>34939</v>
      </c>
      <c r="F287" s="1">
        <v>35059</v>
      </c>
      <c r="G287" s="1">
        <v>35185</v>
      </c>
      <c r="H287" s="1">
        <v>35320</v>
      </c>
      <c r="I287" s="1">
        <v>35463</v>
      </c>
      <c r="J287" s="1">
        <v>35614</v>
      </c>
      <c r="K287" s="1">
        <v>35771</v>
      </c>
      <c r="L287" s="1">
        <v>35935</v>
      </c>
      <c r="M287" s="1">
        <v>36106</v>
      </c>
    </row>
    <row r="288" spans="2:13">
      <c r="B288" s="14" t="s">
        <v>210</v>
      </c>
      <c r="C288" s="1">
        <v>19673</v>
      </c>
      <c r="D288" s="1">
        <v>19521</v>
      </c>
      <c r="E288" s="1">
        <v>19373</v>
      </c>
      <c r="F288" s="1">
        <v>19230</v>
      </c>
      <c r="G288" s="1">
        <v>19092</v>
      </c>
      <c r="H288" s="1">
        <v>18960</v>
      </c>
      <c r="I288" s="1">
        <v>18831</v>
      </c>
      <c r="J288" s="1">
        <v>18709</v>
      </c>
      <c r="K288" s="1">
        <v>18590</v>
      </c>
      <c r="L288" s="1">
        <v>18474</v>
      </c>
      <c r="M288" s="1">
        <v>18362</v>
      </c>
    </row>
    <row r="289" spans="2:13">
      <c r="B289" s="14" t="s">
        <v>97</v>
      </c>
      <c r="C289" s="1">
        <v>26314</v>
      </c>
      <c r="D289" s="1">
        <v>26213</v>
      </c>
      <c r="E289" s="1">
        <v>26114</v>
      </c>
      <c r="F289" s="1">
        <v>26023</v>
      </c>
      <c r="G289" s="1">
        <v>25936</v>
      </c>
      <c r="H289" s="1">
        <v>25856</v>
      </c>
      <c r="I289" s="1">
        <v>25781</v>
      </c>
      <c r="J289" s="1">
        <v>25711</v>
      </c>
      <c r="K289" s="1">
        <v>25648</v>
      </c>
      <c r="L289" s="1">
        <v>25587</v>
      </c>
      <c r="M289" s="1">
        <v>25531</v>
      </c>
    </row>
    <row r="290" spans="2:13">
      <c r="B290" s="14" t="s">
        <v>185</v>
      </c>
      <c r="C290" s="1">
        <v>17509</v>
      </c>
      <c r="D290" s="1">
        <v>17267</v>
      </c>
      <c r="E290" s="1">
        <v>17031</v>
      </c>
      <c r="F290" s="1">
        <v>16801</v>
      </c>
      <c r="G290" s="1">
        <v>16579</v>
      </c>
      <c r="H290" s="1">
        <v>16362</v>
      </c>
      <c r="I290" s="1">
        <v>16152</v>
      </c>
      <c r="J290" s="1">
        <v>15948</v>
      </c>
      <c r="K290" s="1">
        <v>15749</v>
      </c>
      <c r="L290" s="1">
        <v>15555</v>
      </c>
      <c r="M290" s="1">
        <v>15366</v>
      </c>
    </row>
    <row r="291" spans="2:13">
      <c r="B291" s="22" t="s">
        <v>207</v>
      </c>
      <c r="C291" s="23"/>
      <c r="D291" s="23"/>
      <c r="E291" s="23"/>
      <c r="F291" s="23"/>
      <c r="G291" s="23"/>
      <c r="H291" s="23"/>
      <c r="I291" s="23"/>
      <c r="J291" s="23"/>
      <c r="K291" s="23"/>
      <c r="L291" s="23"/>
      <c r="M291" s="23"/>
    </row>
    <row r="292" spans="2:13">
      <c r="B292" s="14" t="s">
        <v>312</v>
      </c>
      <c r="C292" s="1">
        <v>24917</v>
      </c>
      <c r="D292" s="1">
        <v>25445</v>
      </c>
      <c r="E292" s="1">
        <v>25986</v>
      </c>
      <c r="F292" s="1">
        <v>26544</v>
      </c>
      <c r="G292" s="1">
        <v>27121</v>
      </c>
      <c r="H292" s="1">
        <v>27716</v>
      </c>
      <c r="I292" s="1">
        <v>28329</v>
      </c>
      <c r="J292" s="1">
        <v>28962</v>
      </c>
      <c r="K292" s="1">
        <v>29616</v>
      </c>
      <c r="L292" s="1">
        <v>30288</v>
      </c>
      <c r="M292" s="1">
        <v>30981</v>
      </c>
    </row>
    <row r="293" spans="2:13">
      <c r="B293" s="14" t="s">
        <v>208</v>
      </c>
      <c r="C293" s="1">
        <v>11278</v>
      </c>
      <c r="D293" s="1">
        <v>11384</v>
      </c>
      <c r="E293" s="1">
        <v>11492</v>
      </c>
      <c r="F293" s="1">
        <v>11603</v>
      </c>
      <c r="G293" s="1">
        <v>11718</v>
      </c>
      <c r="H293" s="1">
        <v>11836</v>
      </c>
      <c r="I293" s="1">
        <v>11959</v>
      </c>
      <c r="J293" s="1">
        <v>12084</v>
      </c>
      <c r="K293" s="1">
        <v>12214</v>
      </c>
      <c r="L293" s="1">
        <v>12347</v>
      </c>
      <c r="M293" s="1">
        <v>12484</v>
      </c>
    </row>
    <row r="294" spans="2:13">
      <c r="B294" s="22" t="s">
        <v>126</v>
      </c>
      <c r="C294" s="23"/>
      <c r="D294" s="23"/>
      <c r="E294" s="23"/>
      <c r="F294" s="23"/>
      <c r="G294" s="23"/>
      <c r="H294" s="23"/>
      <c r="I294" s="23"/>
      <c r="J294" s="23"/>
      <c r="K294" s="23"/>
      <c r="L294" s="23"/>
      <c r="M294" s="23"/>
    </row>
    <row r="295" spans="2:13">
      <c r="B295" s="14" t="s">
        <v>127</v>
      </c>
      <c r="C295" s="1">
        <v>27312</v>
      </c>
      <c r="D295" s="1">
        <v>27137</v>
      </c>
      <c r="E295" s="1">
        <v>26965</v>
      </c>
      <c r="F295" s="1">
        <v>26802</v>
      </c>
      <c r="G295" s="1">
        <v>26644</v>
      </c>
      <c r="H295" s="1">
        <v>26493</v>
      </c>
      <c r="I295" s="1">
        <v>26349</v>
      </c>
      <c r="J295" s="1">
        <v>26211</v>
      </c>
      <c r="K295" s="1">
        <v>26078</v>
      </c>
      <c r="L295" s="1">
        <v>25950</v>
      </c>
      <c r="M295" s="1">
        <v>25826</v>
      </c>
    </row>
    <row r="296" spans="2:13">
      <c r="B296" s="14" t="s">
        <v>239</v>
      </c>
      <c r="C296" s="1">
        <v>9694</v>
      </c>
      <c r="D296" s="1">
        <v>9629</v>
      </c>
      <c r="E296" s="1">
        <v>9568</v>
      </c>
      <c r="F296" s="1">
        <v>9508</v>
      </c>
      <c r="G296" s="1">
        <v>9450</v>
      </c>
      <c r="H296" s="1">
        <v>9395</v>
      </c>
      <c r="I296" s="1">
        <v>9342</v>
      </c>
      <c r="J296" s="1">
        <v>9291</v>
      </c>
      <c r="K296" s="1">
        <v>9243</v>
      </c>
      <c r="L296" s="1">
        <v>9195</v>
      </c>
      <c r="M296" s="1">
        <v>9151</v>
      </c>
    </row>
    <row r="297" spans="2:13">
      <c r="B297" s="22" t="s">
        <v>314</v>
      </c>
      <c r="C297" s="23"/>
      <c r="D297" s="23"/>
      <c r="E297" s="23"/>
      <c r="F297" s="23"/>
      <c r="G297" s="23"/>
      <c r="H297" s="23"/>
      <c r="I297" s="23"/>
      <c r="J297" s="23"/>
      <c r="K297" s="23"/>
      <c r="L297" s="23"/>
      <c r="M297" s="23"/>
    </row>
    <row r="298" spans="2:13">
      <c r="B298" s="14" t="s">
        <v>448</v>
      </c>
      <c r="C298" s="1">
        <v>18562</v>
      </c>
      <c r="D298" s="1">
        <v>18702</v>
      </c>
      <c r="E298" s="1">
        <v>18845</v>
      </c>
      <c r="F298" s="1">
        <v>18993</v>
      </c>
      <c r="G298" s="1">
        <v>19146</v>
      </c>
      <c r="H298" s="1">
        <v>19304</v>
      </c>
      <c r="I298" s="1">
        <v>19468</v>
      </c>
      <c r="J298" s="1">
        <v>19637</v>
      </c>
      <c r="K298" s="1">
        <v>19812</v>
      </c>
      <c r="L298" s="1">
        <v>19991</v>
      </c>
      <c r="M298" s="1">
        <v>20175</v>
      </c>
    </row>
    <row r="299" spans="2:13">
      <c r="B299" s="14" t="s">
        <v>345</v>
      </c>
      <c r="C299" s="1">
        <v>9868</v>
      </c>
      <c r="D299" s="1">
        <v>9784</v>
      </c>
      <c r="E299" s="1">
        <v>9700</v>
      </c>
      <c r="F299" s="1">
        <v>9621</v>
      </c>
      <c r="G299" s="1">
        <v>9543</v>
      </c>
      <c r="H299" s="1">
        <v>9468</v>
      </c>
      <c r="I299" s="1">
        <v>9396</v>
      </c>
      <c r="J299" s="1">
        <v>9326</v>
      </c>
      <c r="K299" s="1">
        <v>9258</v>
      </c>
      <c r="L299" s="1">
        <v>9193</v>
      </c>
      <c r="M299" s="1">
        <v>9128</v>
      </c>
    </row>
    <row r="300" spans="2:13">
      <c r="B300" s="22" t="s">
        <v>201</v>
      </c>
      <c r="C300" s="23"/>
      <c r="D300" s="23"/>
      <c r="E300" s="23"/>
      <c r="F300" s="23"/>
      <c r="G300" s="23"/>
      <c r="H300" s="23"/>
      <c r="I300" s="23"/>
      <c r="J300" s="23"/>
      <c r="K300" s="23"/>
      <c r="L300" s="23"/>
      <c r="M300" s="23"/>
    </row>
    <row r="301" spans="2:13">
      <c r="B301" s="14" t="s">
        <v>202</v>
      </c>
      <c r="C301" s="1">
        <v>46279</v>
      </c>
      <c r="D301" s="1">
        <v>46773</v>
      </c>
      <c r="E301" s="1">
        <v>47278</v>
      </c>
      <c r="F301" s="1">
        <v>47799</v>
      </c>
      <c r="G301" s="1">
        <v>48336</v>
      </c>
      <c r="H301" s="1">
        <v>48889</v>
      </c>
      <c r="I301" s="1">
        <v>49458</v>
      </c>
      <c r="J301" s="1">
        <v>50045</v>
      </c>
      <c r="K301" s="1">
        <v>50649</v>
      </c>
      <c r="L301" s="1">
        <v>51269</v>
      </c>
      <c r="M301" s="1">
        <v>51903</v>
      </c>
    </row>
    <row r="302" spans="2:13">
      <c r="B302" s="14" t="s">
        <v>214</v>
      </c>
      <c r="C302" s="1">
        <v>11624</v>
      </c>
      <c r="D302" s="1">
        <v>11730</v>
      </c>
      <c r="E302" s="1">
        <v>11840</v>
      </c>
      <c r="F302" s="1">
        <v>11953</v>
      </c>
      <c r="G302" s="1">
        <v>12071</v>
      </c>
      <c r="H302" s="1">
        <v>12191</v>
      </c>
      <c r="I302" s="1">
        <v>12315</v>
      </c>
      <c r="J302" s="1">
        <v>12444</v>
      </c>
      <c r="K302" s="1">
        <v>12575</v>
      </c>
      <c r="L302" s="1">
        <v>12710</v>
      </c>
      <c r="M302" s="1">
        <v>12849</v>
      </c>
    </row>
    <row r="303" spans="2:13">
      <c r="B303" s="22" t="s">
        <v>225</v>
      </c>
      <c r="C303" s="23"/>
      <c r="D303" s="23"/>
      <c r="E303" s="23"/>
      <c r="F303" s="23"/>
      <c r="G303" s="23"/>
      <c r="H303" s="23"/>
      <c r="I303" s="23"/>
      <c r="J303" s="23"/>
      <c r="K303" s="23"/>
      <c r="L303" s="23"/>
      <c r="M303" s="23"/>
    </row>
    <row r="304" spans="2:13">
      <c r="B304" s="14" t="s">
        <v>226</v>
      </c>
      <c r="C304" s="1">
        <v>11818</v>
      </c>
      <c r="D304" s="1">
        <v>11947</v>
      </c>
      <c r="E304" s="1">
        <v>12079</v>
      </c>
      <c r="F304" s="1">
        <v>12216</v>
      </c>
      <c r="G304" s="1">
        <v>12356</v>
      </c>
      <c r="H304" s="1">
        <v>12501</v>
      </c>
      <c r="I304" s="1">
        <v>12650</v>
      </c>
      <c r="J304" s="1">
        <v>12803</v>
      </c>
      <c r="K304" s="1">
        <v>12961</v>
      </c>
      <c r="L304" s="1">
        <v>13122</v>
      </c>
      <c r="M304" s="1">
        <v>13288</v>
      </c>
    </row>
    <row r="305" spans="2:13">
      <c r="B305" s="14" t="s">
        <v>310</v>
      </c>
      <c r="C305" s="1">
        <v>845</v>
      </c>
      <c r="D305" s="1">
        <v>834</v>
      </c>
      <c r="E305" s="1">
        <v>824</v>
      </c>
      <c r="F305" s="1">
        <v>814</v>
      </c>
      <c r="G305" s="1">
        <v>804</v>
      </c>
      <c r="H305" s="1">
        <v>795</v>
      </c>
      <c r="I305" s="1">
        <v>785</v>
      </c>
      <c r="J305" s="1">
        <v>776</v>
      </c>
      <c r="K305" s="1">
        <v>768</v>
      </c>
      <c r="L305" s="1">
        <v>759</v>
      </c>
      <c r="M305" s="1">
        <v>750</v>
      </c>
    </row>
    <row r="306" spans="2:13">
      <c r="B306" s="22" t="s">
        <v>246</v>
      </c>
      <c r="C306" s="23"/>
      <c r="D306" s="23"/>
      <c r="E306" s="23"/>
      <c r="F306" s="23"/>
      <c r="G306" s="23"/>
      <c r="H306" s="23"/>
      <c r="I306" s="23"/>
      <c r="J306" s="23"/>
      <c r="K306" s="23"/>
      <c r="L306" s="23"/>
      <c r="M306" s="23"/>
    </row>
    <row r="307" spans="2:13">
      <c r="B307" s="14" t="s">
        <v>404</v>
      </c>
      <c r="C307" s="1">
        <v>3609</v>
      </c>
      <c r="D307" s="1">
        <v>3579</v>
      </c>
      <c r="E307" s="1">
        <v>3550</v>
      </c>
      <c r="F307" s="1">
        <v>3523</v>
      </c>
      <c r="G307" s="1">
        <v>3496</v>
      </c>
      <c r="H307" s="1">
        <v>3469</v>
      </c>
      <c r="I307" s="1">
        <v>3444</v>
      </c>
      <c r="J307" s="1">
        <v>3419</v>
      </c>
      <c r="K307" s="1">
        <v>3396</v>
      </c>
      <c r="L307" s="1">
        <v>3373</v>
      </c>
      <c r="M307" s="1">
        <v>3351</v>
      </c>
    </row>
    <row r="308" spans="2:13">
      <c r="B308" s="14" t="s">
        <v>437</v>
      </c>
      <c r="C308" s="1">
        <v>999</v>
      </c>
      <c r="D308" s="1">
        <v>983</v>
      </c>
      <c r="E308" s="1">
        <v>965</v>
      </c>
      <c r="F308" s="1">
        <v>949</v>
      </c>
      <c r="G308" s="1">
        <v>934</v>
      </c>
      <c r="H308" s="1">
        <v>918</v>
      </c>
      <c r="I308" s="1">
        <v>903</v>
      </c>
      <c r="J308" s="1">
        <v>889</v>
      </c>
      <c r="K308" s="1">
        <v>875</v>
      </c>
      <c r="L308" s="1">
        <v>861</v>
      </c>
      <c r="M308" s="1">
        <v>848</v>
      </c>
    </row>
    <row r="309" spans="2:13">
      <c r="B309" s="14" t="s">
        <v>247</v>
      </c>
      <c r="C309" s="1">
        <v>2709</v>
      </c>
      <c r="D309" s="1">
        <v>2650</v>
      </c>
      <c r="E309" s="1">
        <v>2592</v>
      </c>
      <c r="F309" s="1">
        <v>2535</v>
      </c>
      <c r="G309" s="1">
        <v>2481</v>
      </c>
      <c r="H309" s="1">
        <v>2429</v>
      </c>
      <c r="I309" s="1">
        <v>2377</v>
      </c>
      <c r="J309" s="1">
        <v>2328</v>
      </c>
      <c r="K309" s="1">
        <v>2280</v>
      </c>
      <c r="L309" s="1">
        <v>2233</v>
      </c>
      <c r="M309" s="1">
        <v>2188</v>
      </c>
    </row>
    <row r="310" spans="2:13">
      <c r="B310" s="22" t="s">
        <v>132</v>
      </c>
      <c r="C310" s="23"/>
      <c r="D310" s="23"/>
      <c r="E310" s="23"/>
      <c r="F310" s="23"/>
      <c r="G310" s="23"/>
      <c r="H310" s="23"/>
      <c r="I310" s="23"/>
      <c r="J310" s="23"/>
      <c r="K310" s="23"/>
      <c r="L310" s="23"/>
      <c r="M310" s="23"/>
    </row>
    <row r="311" spans="2:13">
      <c r="B311" s="14" t="s">
        <v>133</v>
      </c>
      <c r="C311" s="1">
        <v>20996</v>
      </c>
      <c r="D311" s="1">
        <v>20869</v>
      </c>
      <c r="E311" s="1">
        <v>20745</v>
      </c>
      <c r="F311" s="1">
        <v>20627</v>
      </c>
      <c r="G311" s="1">
        <v>20513</v>
      </c>
      <c r="H311" s="1">
        <v>20405</v>
      </c>
      <c r="I311" s="1">
        <v>20301</v>
      </c>
      <c r="J311" s="1">
        <v>20203</v>
      </c>
      <c r="K311" s="1">
        <v>20108</v>
      </c>
      <c r="L311" s="1">
        <v>20017</v>
      </c>
      <c r="M311" s="1">
        <v>19930</v>
      </c>
    </row>
    <row r="312" spans="2:13">
      <c r="B312" s="14" t="s">
        <v>330</v>
      </c>
      <c r="C312" s="1">
        <v>10631</v>
      </c>
      <c r="D312" s="1">
        <v>10617</v>
      </c>
      <c r="E312" s="1">
        <v>10603</v>
      </c>
      <c r="F312" s="1">
        <v>10591</v>
      </c>
      <c r="G312" s="1">
        <v>10581</v>
      </c>
      <c r="H312" s="1">
        <v>10574</v>
      </c>
      <c r="I312" s="1">
        <v>10570</v>
      </c>
      <c r="J312" s="1">
        <v>10567</v>
      </c>
      <c r="K312" s="1">
        <v>10566</v>
      </c>
      <c r="L312" s="1">
        <v>10567</v>
      </c>
      <c r="M312" s="1">
        <v>10570</v>
      </c>
    </row>
    <row r="313" spans="2:13">
      <c r="B313" s="14" t="s">
        <v>318</v>
      </c>
      <c r="C313" s="1">
        <v>17058</v>
      </c>
      <c r="D313" s="1">
        <v>16948</v>
      </c>
      <c r="E313" s="1">
        <v>16840</v>
      </c>
      <c r="F313" s="1">
        <v>16737</v>
      </c>
      <c r="G313" s="1">
        <v>16637</v>
      </c>
      <c r="H313" s="1">
        <v>16543</v>
      </c>
      <c r="I313" s="1">
        <v>16450</v>
      </c>
      <c r="J313" s="1">
        <v>16363</v>
      </c>
      <c r="K313" s="1">
        <v>16279</v>
      </c>
      <c r="L313" s="1">
        <v>16199</v>
      </c>
      <c r="M313" s="1">
        <v>16121</v>
      </c>
    </row>
    <row r="314" spans="2:13">
      <c r="B314" s="22" t="s">
        <v>178</v>
      </c>
      <c r="C314" s="23"/>
      <c r="D314" s="23"/>
      <c r="E314" s="23"/>
      <c r="F314" s="23"/>
      <c r="G314" s="23"/>
      <c r="H314" s="23"/>
      <c r="I314" s="23"/>
      <c r="J314" s="23"/>
      <c r="K314" s="23"/>
      <c r="L314" s="23"/>
      <c r="M314" s="23"/>
    </row>
    <row r="315" spans="2:13">
      <c r="B315" s="14" t="s">
        <v>179</v>
      </c>
      <c r="C315" s="1">
        <v>33144</v>
      </c>
      <c r="D315" s="1">
        <v>33544</v>
      </c>
      <c r="E315" s="1">
        <v>33955</v>
      </c>
      <c r="F315" s="1">
        <v>34378</v>
      </c>
      <c r="G315" s="1">
        <v>34813</v>
      </c>
      <c r="H315" s="1">
        <v>35261</v>
      </c>
      <c r="I315" s="1">
        <v>35722</v>
      </c>
      <c r="J315" s="1">
        <v>36198</v>
      </c>
      <c r="K315" s="1">
        <v>36687</v>
      </c>
      <c r="L315" s="1">
        <v>37188</v>
      </c>
      <c r="M315" s="1">
        <v>37700</v>
      </c>
    </row>
    <row r="316" spans="2:13">
      <c r="B316" s="14" t="s">
        <v>323</v>
      </c>
      <c r="C316" s="1">
        <v>13600</v>
      </c>
      <c r="D316" s="1">
        <v>13554</v>
      </c>
      <c r="E316" s="1">
        <v>13509</v>
      </c>
      <c r="F316" s="1">
        <v>13468</v>
      </c>
      <c r="G316" s="1">
        <v>13429</v>
      </c>
      <c r="H316" s="1">
        <v>13393</v>
      </c>
      <c r="I316" s="1">
        <v>13360</v>
      </c>
      <c r="J316" s="1">
        <v>13331</v>
      </c>
      <c r="K316" s="1">
        <v>13303</v>
      </c>
      <c r="L316" s="1">
        <v>13278</v>
      </c>
      <c r="M316" s="1">
        <v>13255</v>
      </c>
    </row>
    <row r="317" spans="2:13">
      <c r="B317" s="14" t="s">
        <v>224</v>
      </c>
      <c r="C317" s="1">
        <v>10691</v>
      </c>
      <c r="D317" s="1">
        <v>10921</v>
      </c>
      <c r="E317" s="1">
        <v>11157</v>
      </c>
      <c r="F317" s="1">
        <v>11401</v>
      </c>
      <c r="G317" s="1">
        <v>11652</v>
      </c>
      <c r="H317" s="1">
        <v>11911</v>
      </c>
      <c r="I317" s="1">
        <v>12180</v>
      </c>
      <c r="J317" s="1">
        <v>12456</v>
      </c>
      <c r="K317" s="1">
        <v>12741</v>
      </c>
      <c r="L317" s="1">
        <v>13034</v>
      </c>
      <c r="M317" s="1">
        <v>13337</v>
      </c>
    </row>
    <row r="318" spans="2:13">
      <c r="B318" s="22" t="s">
        <v>381</v>
      </c>
      <c r="C318" s="23"/>
      <c r="D318" s="23"/>
      <c r="E318" s="23"/>
      <c r="F318" s="23"/>
      <c r="G318" s="23"/>
      <c r="H318" s="23"/>
      <c r="I318" s="23"/>
      <c r="J318" s="23"/>
      <c r="K318" s="23"/>
      <c r="L318" s="23"/>
      <c r="M318" s="23"/>
    </row>
    <row r="319" spans="2:13">
      <c r="B319" s="14" t="s">
        <v>388</v>
      </c>
      <c r="C319" s="1">
        <v>5037</v>
      </c>
      <c r="D319" s="1">
        <v>5003</v>
      </c>
      <c r="E319" s="1">
        <v>4970</v>
      </c>
      <c r="F319" s="1">
        <v>4937</v>
      </c>
      <c r="G319" s="1">
        <v>4907</v>
      </c>
      <c r="H319" s="1">
        <v>4877</v>
      </c>
      <c r="I319" s="1">
        <v>4849</v>
      </c>
      <c r="J319" s="1">
        <v>4821</v>
      </c>
      <c r="K319" s="1">
        <v>4795</v>
      </c>
      <c r="L319" s="1">
        <v>4771</v>
      </c>
      <c r="M319" s="1">
        <v>4746</v>
      </c>
    </row>
    <row r="320" spans="2:13">
      <c r="B320" s="14" t="s">
        <v>382</v>
      </c>
      <c r="C320" s="1">
        <v>5949</v>
      </c>
      <c r="D320" s="1">
        <v>5909</v>
      </c>
      <c r="E320" s="1">
        <v>5872</v>
      </c>
      <c r="F320" s="1">
        <v>5836</v>
      </c>
      <c r="G320" s="1">
        <v>5801</v>
      </c>
      <c r="H320" s="1">
        <v>5767</v>
      </c>
      <c r="I320" s="1">
        <v>5734</v>
      </c>
      <c r="J320" s="1">
        <v>5704</v>
      </c>
      <c r="K320" s="1">
        <v>5675</v>
      </c>
      <c r="L320" s="1">
        <v>5646</v>
      </c>
      <c r="M320" s="1">
        <v>5618</v>
      </c>
    </row>
    <row r="321" spans="2:13">
      <c r="B321" s="22" t="s">
        <v>397</v>
      </c>
      <c r="C321" s="23"/>
      <c r="D321" s="23"/>
      <c r="E321" s="23"/>
      <c r="F321" s="23"/>
      <c r="G321" s="23"/>
      <c r="H321" s="23"/>
      <c r="I321" s="23"/>
      <c r="J321" s="23"/>
      <c r="K321" s="23"/>
      <c r="L321" s="23"/>
      <c r="M321" s="23"/>
    </row>
    <row r="322" spans="2:13">
      <c r="B322" s="14" t="s">
        <v>398</v>
      </c>
      <c r="C322" s="1">
        <v>4750</v>
      </c>
      <c r="D322" s="1">
        <v>4680</v>
      </c>
      <c r="E322" s="1">
        <v>4612</v>
      </c>
      <c r="F322" s="1">
        <v>4547</v>
      </c>
      <c r="G322" s="1">
        <v>4482</v>
      </c>
      <c r="H322" s="1">
        <v>4420</v>
      </c>
      <c r="I322" s="1">
        <v>4360</v>
      </c>
      <c r="J322" s="1">
        <v>4301</v>
      </c>
      <c r="K322" s="1">
        <v>4243</v>
      </c>
      <c r="L322" s="1">
        <v>4188</v>
      </c>
      <c r="M322" s="1">
        <v>4133</v>
      </c>
    </row>
    <row r="323" spans="2:13">
      <c r="B323" s="14" t="s">
        <v>429</v>
      </c>
      <c r="C323" s="1">
        <v>1940</v>
      </c>
      <c r="D323" s="1">
        <v>1914</v>
      </c>
      <c r="E323" s="1">
        <v>1888</v>
      </c>
      <c r="F323" s="1">
        <v>1863</v>
      </c>
      <c r="G323" s="1">
        <v>1840</v>
      </c>
      <c r="H323" s="1">
        <v>1816</v>
      </c>
      <c r="I323" s="1">
        <v>1794</v>
      </c>
      <c r="J323" s="1">
        <v>1773</v>
      </c>
      <c r="K323" s="1">
        <v>1752</v>
      </c>
      <c r="L323" s="1">
        <v>1730</v>
      </c>
      <c r="M323" s="1">
        <v>1710</v>
      </c>
    </row>
    <row r="324" spans="2:13">
      <c r="B324" s="22" t="s">
        <v>86</v>
      </c>
      <c r="C324" s="23"/>
      <c r="D324" s="23"/>
      <c r="E324" s="23"/>
      <c r="F324" s="23"/>
      <c r="G324" s="23"/>
      <c r="H324" s="23"/>
      <c r="I324" s="23"/>
      <c r="J324" s="23"/>
      <c r="K324" s="23"/>
      <c r="L324" s="23"/>
      <c r="M324" s="23"/>
    </row>
    <row r="325" spans="2:13">
      <c r="B325" s="14" t="s">
        <v>87</v>
      </c>
      <c r="C325" s="1">
        <v>42593</v>
      </c>
      <c r="D325" s="1">
        <v>43005</v>
      </c>
      <c r="E325" s="1">
        <v>43425</v>
      </c>
      <c r="F325" s="1">
        <v>43859</v>
      </c>
      <c r="G325" s="1">
        <v>44306</v>
      </c>
      <c r="H325" s="1">
        <v>44768</v>
      </c>
      <c r="I325" s="1">
        <v>45243</v>
      </c>
      <c r="J325" s="1">
        <v>45734</v>
      </c>
      <c r="K325" s="1">
        <v>46239</v>
      </c>
      <c r="L325" s="1">
        <v>46757</v>
      </c>
      <c r="M325" s="1">
        <v>47287</v>
      </c>
    </row>
    <row r="326" spans="2:13">
      <c r="B326" s="22" t="s">
        <v>423</v>
      </c>
      <c r="C326" s="23"/>
      <c r="D326" s="23"/>
      <c r="E326" s="23"/>
      <c r="F326" s="23"/>
      <c r="G326" s="23"/>
      <c r="H326" s="23"/>
      <c r="I326" s="23"/>
      <c r="J326" s="23"/>
      <c r="K326" s="23"/>
      <c r="L326" s="23"/>
      <c r="M326" s="23"/>
    </row>
    <row r="327" spans="2:13">
      <c r="B327" s="14" t="s">
        <v>424</v>
      </c>
      <c r="C327" s="1">
        <v>2273</v>
      </c>
      <c r="D327" s="1">
        <v>2243</v>
      </c>
      <c r="E327" s="1">
        <v>2212</v>
      </c>
      <c r="F327" s="1">
        <v>2182</v>
      </c>
      <c r="G327" s="1">
        <v>2154</v>
      </c>
      <c r="H327" s="1">
        <v>2126</v>
      </c>
      <c r="I327" s="1">
        <v>2099</v>
      </c>
      <c r="J327" s="1">
        <v>2072</v>
      </c>
      <c r="K327" s="1">
        <v>2046</v>
      </c>
      <c r="L327" s="1">
        <v>2022</v>
      </c>
      <c r="M327" s="1">
        <v>1997</v>
      </c>
    </row>
    <row r="328" spans="2:13">
      <c r="B328" s="13" t="s">
        <v>31</v>
      </c>
      <c r="C328" s="21">
        <v>503886</v>
      </c>
      <c r="D328" s="21">
        <v>513923</v>
      </c>
      <c r="E328" s="21">
        <v>523910</v>
      </c>
      <c r="F328" s="21">
        <v>533840</v>
      </c>
      <c r="G328" s="21">
        <v>543689</v>
      </c>
      <c r="H328" s="21">
        <v>553471</v>
      </c>
      <c r="I328" s="21">
        <v>563182</v>
      </c>
      <c r="J328" s="21">
        <v>572823</v>
      </c>
      <c r="K328" s="21">
        <v>582376</v>
      </c>
      <c r="L328" s="21">
        <v>591828</v>
      </c>
      <c r="M328" s="21">
        <v>601214</v>
      </c>
    </row>
    <row r="329" spans="2:13">
      <c r="B329" s="22" t="s">
        <v>24</v>
      </c>
      <c r="C329" s="23"/>
      <c r="D329" s="23"/>
      <c r="E329" s="23"/>
      <c r="F329" s="23"/>
      <c r="G329" s="23"/>
      <c r="H329" s="23"/>
      <c r="I329" s="23"/>
      <c r="J329" s="23"/>
      <c r="K329" s="23"/>
      <c r="L329" s="23"/>
      <c r="M329" s="23"/>
    </row>
    <row r="330" spans="2:13">
      <c r="B330" s="14" t="s">
        <v>32</v>
      </c>
      <c r="C330" s="1">
        <v>219263</v>
      </c>
      <c r="D330" s="1">
        <v>224606</v>
      </c>
      <c r="E330" s="1">
        <v>229959</v>
      </c>
      <c r="F330" s="1">
        <v>235319</v>
      </c>
      <c r="G330" s="1">
        <v>240670</v>
      </c>
      <c r="H330" s="1">
        <v>246025</v>
      </c>
      <c r="I330" s="1">
        <v>251375</v>
      </c>
      <c r="J330" s="1">
        <v>256723</v>
      </c>
      <c r="K330" s="1">
        <v>262062</v>
      </c>
      <c r="L330" s="1">
        <v>267378</v>
      </c>
      <c r="M330" s="1">
        <v>272692</v>
      </c>
    </row>
    <row r="331" spans="2:13">
      <c r="B331" s="22" t="s">
        <v>124</v>
      </c>
      <c r="C331" s="23"/>
      <c r="D331" s="23"/>
      <c r="E331" s="23"/>
      <c r="F331" s="23"/>
      <c r="G331" s="23"/>
      <c r="H331" s="23"/>
      <c r="I331" s="23"/>
      <c r="J331" s="23"/>
      <c r="K331" s="23"/>
      <c r="L331" s="23"/>
      <c r="M331" s="23"/>
    </row>
    <row r="332" spans="2:13">
      <c r="B332" s="14" t="s">
        <v>220</v>
      </c>
      <c r="C332" s="1">
        <v>17716</v>
      </c>
      <c r="D332" s="1">
        <v>17895</v>
      </c>
      <c r="E332" s="1">
        <v>18066</v>
      </c>
      <c r="F332" s="1">
        <v>18230</v>
      </c>
      <c r="G332" s="1">
        <v>18385</v>
      </c>
      <c r="H332" s="1">
        <v>18532</v>
      </c>
      <c r="I332" s="1">
        <v>18671</v>
      </c>
      <c r="J332" s="1">
        <v>18803</v>
      </c>
      <c r="K332" s="1">
        <v>18925</v>
      </c>
      <c r="L332" s="1">
        <v>19040</v>
      </c>
      <c r="M332" s="1">
        <v>19148</v>
      </c>
    </row>
    <row r="333" spans="2:13">
      <c r="B333" s="14" t="s">
        <v>125</v>
      </c>
      <c r="C333" s="1">
        <v>35971</v>
      </c>
      <c r="D333" s="1">
        <v>36792</v>
      </c>
      <c r="E333" s="1">
        <v>37612</v>
      </c>
      <c r="F333" s="1">
        <v>38430</v>
      </c>
      <c r="G333" s="1">
        <v>39245</v>
      </c>
      <c r="H333" s="1">
        <v>40057</v>
      </c>
      <c r="I333" s="1">
        <v>40867</v>
      </c>
      <c r="J333" s="1">
        <v>41673</v>
      </c>
      <c r="K333" s="1">
        <v>42473</v>
      </c>
      <c r="L333" s="1">
        <v>43269</v>
      </c>
      <c r="M333" s="1">
        <v>44062</v>
      </c>
    </row>
    <row r="334" spans="2:13">
      <c r="B334" s="22" t="s">
        <v>33</v>
      </c>
      <c r="C334" s="23"/>
      <c r="D334" s="23"/>
      <c r="E334" s="23"/>
      <c r="F334" s="23"/>
      <c r="G334" s="23"/>
      <c r="H334" s="23"/>
      <c r="I334" s="23"/>
      <c r="J334" s="23"/>
      <c r="K334" s="23"/>
      <c r="L334" s="23"/>
      <c r="M334" s="23"/>
    </row>
    <row r="335" spans="2:13">
      <c r="B335" s="14" t="s">
        <v>34</v>
      </c>
      <c r="C335" s="1">
        <v>98647</v>
      </c>
      <c r="D335" s="1">
        <v>99907</v>
      </c>
      <c r="E335" s="1">
        <v>101131</v>
      </c>
      <c r="F335" s="1">
        <v>102316</v>
      </c>
      <c r="G335" s="1">
        <v>103459</v>
      </c>
      <c r="H335" s="1">
        <v>104563</v>
      </c>
      <c r="I335" s="1">
        <v>105628</v>
      </c>
      <c r="J335" s="1">
        <v>106653</v>
      </c>
      <c r="K335" s="1">
        <v>107638</v>
      </c>
      <c r="L335" s="1">
        <v>108578</v>
      </c>
      <c r="M335" s="1">
        <v>109481</v>
      </c>
    </row>
    <row r="336" spans="2:13">
      <c r="B336" s="14" t="s">
        <v>168</v>
      </c>
      <c r="C336" s="1">
        <v>14637</v>
      </c>
      <c r="D336" s="1">
        <v>14850</v>
      </c>
      <c r="E336" s="1">
        <v>15059</v>
      </c>
      <c r="F336" s="1">
        <v>15262</v>
      </c>
      <c r="G336" s="1">
        <v>15461</v>
      </c>
      <c r="H336" s="1">
        <v>15653</v>
      </c>
      <c r="I336" s="1">
        <v>15840</v>
      </c>
      <c r="J336" s="1">
        <v>16022</v>
      </c>
      <c r="K336" s="1">
        <v>16198</v>
      </c>
      <c r="L336" s="1">
        <v>16367</v>
      </c>
      <c r="M336" s="1">
        <v>16532</v>
      </c>
    </row>
    <row r="337" spans="2:13">
      <c r="B337" s="14" t="s">
        <v>95</v>
      </c>
      <c r="C337" s="1">
        <v>42347</v>
      </c>
      <c r="D337" s="1">
        <v>43624</v>
      </c>
      <c r="E337" s="1">
        <v>44915</v>
      </c>
      <c r="F337" s="1">
        <v>46220</v>
      </c>
      <c r="G337" s="1">
        <v>47538</v>
      </c>
      <c r="H337" s="1">
        <v>48869</v>
      </c>
      <c r="I337" s="1">
        <v>50212</v>
      </c>
      <c r="J337" s="1">
        <v>51569</v>
      </c>
      <c r="K337" s="1">
        <v>52935</v>
      </c>
      <c r="L337" s="1">
        <v>54314</v>
      </c>
      <c r="M337" s="1">
        <v>55704</v>
      </c>
    </row>
    <row r="338" spans="2:13">
      <c r="B338" s="22" t="s">
        <v>227</v>
      </c>
      <c r="C338" s="23"/>
      <c r="D338" s="23"/>
      <c r="E338" s="23"/>
      <c r="F338" s="23"/>
      <c r="G338" s="23"/>
      <c r="H338" s="23"/>
      <c r="I338" s="23"/>
      <c r="J338" s="23"/>
      <c r="K338" s="23"/>
      <c r="L338" s="23"/>
      <c r="M338" s="23"/>
    </row>
    <row r="339" spans="2:13">
      <c r="B339" s="14" t="s">
        <v>228</v>
      </c>
      <c r="C339" s="1">
        <v>13889</v>
      </c>
      <c r="D339" s="1">
        <v>14150</v>
      </c>
      <c r="E339" s="1">
        <v>14408</v>
      </c>
      <c r="F339" s="1">
        <v>14664</v>
      </c>
      <c r="G339" s="1">
        <v>14917</v>
      </c>
      <c r="H339" s="1">
        <v>15166</v>
      </c>
      <c r="I339" s="1">
        <v>15411</v>
      </c>
      <c r="J339" s="1">
        <v>15654</v>
      </c>
      <c r="K339" s="1">
        <v>15892</v>
      </c>
      <c r="L339" s="1">
        <v>16127</v>
      </c>
      <c r="M339" s="1">
        <v>16359</v>
      </c>
    </row>
    <row r="340" spans="2:13">
      <c r="B340" s="14" t="s">
        <v>380</v>
      </c>
      <c r="C340" s="1">
        <v>6178</v>
      </c>
      <c r="D340" s="1">
        <v>6140</v>
      </c>
      <c r="E340" s="1">
        <v>6099</v>
      </c>
      <c r="F340" s="1">
        <v>6055</v>
      </c>
      <c r="G340" s="1">
        <v>6007</v>
      </c>
      <c r="H340" s="1">
        <v>5957</v>
      </c>
      <c r="I340" s="1">
        <v>5906</v>
      </c>
      <c r="J340" s="1">
        <v>5851</v>
      </c>
      <c r="K340" s="1">
        <v>5794</v>
      </c>
      <c r="L340" s="1">
        <v>5736</v>
      </c>
      <c r="M340" s="1">
        <v>5675</v>
      </c>
    </row>
    <row r="341" spans="2:13">
      <c r="B341" s="22" t="s">
        <v>93</v>
      </c>
      <c r="C341" s="23"/>
      <c r="D341" s="23"/>
      <c r="E341" s="23"/>
      <c r="F341" s="23"/>
      <c r="G341" s="23"/>
      <c r="H341" s="23"/>
      <c r="I341" s="23"/>
      <c r="J341" s="23"/>
      <c r="K341" s="23"/>
      <c r="L341" s="23"/>
      <c r="M341" s="23"/>
    </row>
    <row r="342" spans="2:13">
      <c r="B342" s="14" t="s">
        <v>94</v>
      </c>
      <c r="C342" s="1">
        <v>21706</v>
      </c>
      <c r="D342" s="1">
        <v>22144</v>
      </c>
      <c r="E342" s="1">
        <v>22578</v>
      </c>
      <c r="F342" s="1">
        <v>23010</v>
      </c>
      <c r="G342" s="1">
        <v>23436</v>
      </c>
      <c r="H342" s="1">
        <v>23859</v>
      </c>
      <c r="I342" s="1">
        <v>24277</v>
      </c>
      <c r="J342" s="1">
        <v>24691</v>
      </c>
      <c r="K342" s="1">
        <v>25101</v>
      </c>
      <c r="L342" s="1">
        <v>25504</v>
      </c>
      <c r="M342" s="1">
        <v>25904</v>
      </c>
    </row>
    <row r="343" spans="2:13">
      <c r="B343" s="14" t="s">
        <v>106</v>
      </c>
      <c r="C343" s="1">
        <v>11422</v>
      </c>
      <c r="D343" s="1">
        <v>11484</v>
      </c>
      <c r="E343" s="1">
        <v>11540</v>
      </c>
      <c r="F343" s="1">
        <v>11590</v>
      </c>
      <c r="G343" s="1">
        <v>11636</v>
      </c>
      <c r="H343" s="1">
        <v>11674</v>
      </c>
      <c r="I343" s="1">
        <v>11708</v>
      </c>
      <c r="J343" s="1">
        <v>11735</v>
      </c>
      <c r="K343" s="1">
        <v>11758</v>
      </c>
      <c r="L343" s="1">
        <v>11774</v>
      </c>
      <c r="M343" s="1">
        <v>11786</v>
      </c>
    </row>
    <row r="344" spans="2:13">
      <c r="B344" s="22" t="s">
        <v>449</v>
      </c>
      <c r="C344" s="23"/>
      <c r="D344" s="23"/>
      <c r="E344" s="23"/>
      <c r="F344" s="23"/>
      <c r="G344" s="23"/>
      <c r="H344" s="23"/>
      <c r="I344" s="23"/>
      <c r="J344" s="23"/>
      <c r="K344" s="23"/>
      <c r="L344" s="23"/>
      <c r="M344" s="23"/>
    </row>
    <row r="345" spans="2:13">
      <c r="B345" s="14" t="s">
        <v>213</v>
      </c>
      <c r="C345" s="1">
        <v>22110</v>
      </c>
      <c r="D345" s="1">
        <v>22331</v>
      </c>
      <c r="E345" s="1">
        <v>22543</v>
      </c>
      <c r="F345" s="1">
        <v>22744</v>
      </c>
      <c r="G345" s="1">
        <v>22935</v>
      </c>
      <c r="H345" s="1">
        <v>23116</v>
      </c>
      <c r="I345" s="1">
        <v>23287</v>
      </c>
      <c r="J345" s="1">
        <v>23449</v>
      </c>
      <c r="K345" s="1">
        <v>23600</v>
      </c>
      <c r="L345" s="1">
        <v>23741</v>
      </c>
      <c r="M345" s="1">
        <v>23871</v>
      </c>
    </row>
    <row r="346" spans="2:13">
      <c r="B346" s="13" t="s">
        <v>17</v>
      </c>
      <c r="C346" s="21">
        <v>2779271</v>
      </c>
      <c r="D346" s="21">
        <v>2845628</v>
      </c>
      <c r="E346" s="21">
        <v>2911845</v>
      </c>
      <c r="F346" s="21">
        <v>2977758</v>
      </c>
      <c r="G346" s="21">
        <v>3043354</v>
      </c>
      <c r="H346" s="21">
        <v>3108498</v>
      </c>
      <c r="I346" s="21">
        <v>3173151</v>
      </c>
      <c r="J346" s="21">
        <v>3237223</v>
      </c>
      <c r="K346" s="21">
        <v>3300603</v>
      </c>
      <c r="L346" s="21">
        <v>3363377</v>
      </c>
      <c r="M346" s="21">
        <v>3425399</v>
      </c>
    </row>
    <row r="347" spans="2:13">
      <c r="B347" s="22" t="s">
        <v>18</v>
      </c>
      <c r="C347" s="23"/>
      <c r="D347" s="23"/>
      <c r="E347" s="23"/>
      <c r="F347" s="23"/>
      <c r="G347" s="23"/>
      <c r="H347" s="23"/>
      <c r="I347" s="23"/>
      <c r="J347" s="23"/>
      <c r="K347" s="23"/>
      <c r="L347" s="23"/>
      <c r="M347" s="23"/>
    </row>
    <row r="348" spans="2:13">
      <c r="B348" s="14" t="s">
        <v>19</v>
      </c>
      <c r="C348" s="1">
        <v>1528826</v>
      </c>
      <c r="D348" s="1">
        <v>1567432</v>
      </c>
      <c r="E348" s="1">
        <v>1605925</v>
      </c>
      <c r="F348" s="1">
        <v>1644241</v>
      </c>
      <c r="G348" s="1">
        <v>1682354</v>
      </c>
      <c r="H348" s="1">
        <v>1720168</v>
      </c>
      <c r="I348" s="1">
        <v>1757663</v>
      </c>
      <c r="J348" s="1">
        <v>1794779</v>
      </c>
      <c r="K348" s="1">
        <v>1831434</v>
      </c>
      <c r="L348" s="1">
        <v>1867673</v>
      </c>
      <c r="M348" s="1">
        <v>1903398</v>
      </c>
    </row>
    <row r="349" spans="2:13">
      <c r="B349" s="14" t="s">
        <v>55</v>
      </c>
      <c r="C349" s="1">
        <v>52321</v>
      </c>
      <c r="D349" s="1">
        <v>54757</v>
      </c>
      <c r="E349" s="1">
        <v>57269</v>
      </c>
      <c r="F349" s="1">
        <v>59853</v>
      </c>
      <c r="G349" s="1">
        <v>62514</v>
      </c>
      <c r="H349" s="1">
        <v>65248</v>
      </c>
      <c r="I349" s="1">
        <v>68057</v>
      </c>
      <c r="J349" s="1">
        <v>70939</v>
      </c>
      <c r="K349" s="1">
        <v>73893</v>
      </c>
      <c r="L349" s="1">
        <v>76922</v>
      </c>
      <c r="M349" s="1">
        <v>80023</v>
      </c>
    </row>
    <row r="350" spans="2:13">
      <c r="B350" s="14" t="s">
        <v>76</v>
      </c>
      <c r="C350" s="1">
        <v>13179</v>
      </c>
      <c r="D350" s="1">
        <v>13345</v>
      </c>
      <c r="E350" s="1">
        <v>13505</v>
      </c>
      <c r="F350" s="1">
        <v>13656</v>
      </c>
      <c r="G350" s="1">
        <v>13801</v>
      </c>
      <c r="H350" s="1">
        <v>13937</v>
      </c>
      <c r="I350" s="1">
        <v>14066</v>
      </c>
      <c r="J350" s="1">
        <v>14186</v>
      </c>
      <c r="K350" s="1">
        <v>14298</v>
      </c>
      <c r="L350" s="1">
        <v>14401</v>
      </c>
      <c r="M350" s="1">
        <v>14496</v>
      </c>
    </row>
    <row r="351" spans="2:13">
      <c r="B351" s="14" t="s">
        <v>37</v>
      </c>
      <c r="C351" s="1">
        <v>86665</v>
      </c>
      <c r="D351" s="1">
        <v>89367</v>
      </c>
      <c r="E351" s="1">
        <v>92093</v>
      </c>
      <c r="F351" s="1">
        <v>94837</v>
      </c>
      <c r="G351" s="1">
        <v>97597</v>
      </c>
      <c r="H351" s="1">
        <v>100369</v>
      </c>
      <c r="I351" s="1">
        <v>103152</v>
      </c>
      <c r="J351" s="1">
        <v>105940</v>
      </c>
      <c r="K351" s="1">
        <v>108731</v>
      </c>
      <c r="L351" s="1">
        <v>111525</v>
      </c>
      <c r="M351" s="1">
        <v>114318</v>
      </c>
    </row>
    <row r="352" spans="2:13">
      <c r="B352" s="14" t="s">
        <v>77</v>
      </c>
      <c r="C352" s="1">
        <v>51134</v>
      </c>
      <c r="D352" s="1">
        <v>53066</v>
      </c>
      <c r="E352" s="1">
        <v>55033</v>
      </c>
      <c r="F352" s="1">
        <v>57035</v>
      </c>
      <c r="G352" s="1">
        <v>59069</v>
      </c>
      <c r="H352" s="1">
        <v>61136</v>
      </c>
      <c r="I352" s="1">
        <v>63232</v>
      </c>
      <c r="J352" s="1">
        <v>65355</v>
      </c>
      <c r="K352" s="1">
        <v>67506</v>
      </c>
      <c r="L352" s="1">
        <v>69682</v>
      </c>
      <c r="M352" s="1">
        <v>71884</v>
      </c>
    </row>
    <row r="353" spans="2:13">
      <c r="B353" s="22" t="s">
        <v>44</v>
      </c>
      <c r="C353" s="23"/>
      <c r="D353" s="23"/>
      <c r="E353" s="23"/>
      <c r="F353" s="23"/>
      <c r="G353" s="23"/>
      <c r="H353" s="23"/>
      <c r="I353" s="23"/>
      <c r="J353" s="23"/>
      <c r="K353" s="23"/>
      <c r="L353" s="23"/>
      <c r="M353" s="23"/>
    </row>
    <row r="354" spans="2:13">
      <c r="B354" s="14" t="s">
        <v>44</v>
      </c>
      <c r="C354" s="1">
        <v>99101</v>
      </c>
      <c r="D354" s="1">
        <v>103199</v>
      </c>
      <c r="E354" s="1">
        <v>107395</v>
      </c>
      <c r="F354" s="1">
        <v>111685</v>
      </c>
      <c r="G354" s="1">
        <v>116068</v>
      </c>
      <c r="H354" s="1">
        <v>120542</v>
      </c>
      <c r="I354" s="1">
        <v>125104</v>
      </c>
      <c r="J354" s="1">
        <v>129752</v>
      </c>
      <c r="K354" s="1">
        <v>134482</v>
      </c>
      <c r="L354" s="1">
        <v>139297</v>
      </c>
      <c r="M354" s="1">
        <v>144193</v>
      </c>
    </row>
    <row r="355" spans="2:13">
      <c r="B355" s="14" t="s">
        <v>107</v>
      </c>
      <c r="C355" s="1">
        <v>12608</v>
      </c>
      <c r="D355" s="1">
        <v>12779</v>
      </c>
      <c r="E355" s="1">
        <v>12945</v>
      </c>
      <c r="F355" s="1">
        <v>13102</v>
      </c>
      <c r="G355" s="1">
        <v>13254</v>
      </c>
      <c r="H355" s="1">
        <v>13398</v>
      </c>
      <c r="I355" s="1">
        <v>13534</v>
      </c>
      <c r="J355" s="1">
        <v>13663</v>
      </c>
      <c r="K355" s="1">
        <v>13784</v>
      </c>
      <c r="L355" s="1">
        <v>13896</v>
      </c>
      <c r="M355" s="1">
        <v>14001</v>
      </c>
    </row>
    <row r="356" spans="2:13">
      <c r="B356" s="22" t="s">
        <v>108</v>
      </c>
      <c r="C356" s="23"/>
      <c r="D356" s="23"/>
      <c r="E356" s="23"/>
      <c r="F356" s="23"/>
      <c r="G356" s="23"/>
      <c r="H356" s="23"/>
      <c r="I356" s="23"/>
      <c r="J356" s="23"/>
      <c r="K356" s="23"/>
      <c r="L356" s="23"/>
      <c r="M356" s="23"/>
    </row>
    <row r="357" spans="2:13">
      <c r="B357" s="14" t="s">
        <v>120</v>
      </c>
      <c r="C357" s="1">
        <v>57645</v>
      </c>
      <c r="D357" s="1">
        <v>58831</v>
      </c>
      <c r="E357" s="1">
        <v>60003</v>
      </c>
      <c r="F357" s="1">
        <v>61155</v>
      </c>
      <c r="G357" s="1">
        <v>62289</v>
      </c>
      <c r="H357" s="1">
        <v>63399</v>
      </c>
      <c r="I357" s="1">
        <v>64488</v>
      </c>
      <c r="J357" s="1">
        <v>65550</v>
      </c>
      <c r="K357" s="1">
        <v>66585</v>
      </c>
      <c r="L357" s="1">
        <v>67594</v>
      </c>
      <c r="M357" s="1">
        <v>68575</v>
      </c>
    </row>
    <row r="358" spans="2:13">
      <c r="B358" s="14" t="s">
        <v>109</v>
      </c>
      <c r="C358" s="1">
        <v>11856</v>
      </c>
      <c r="D358" s="1">
        <v>12007</v>
      </c>
      <c r="E358" s="1">
        <v>12153</v>
      </c>
      <c r="F358" s="1">
        <v>12291</v>
      </c>
      <c r="G358" s="1">
        <v>12423</v>
      </c>
      <c r="H358" s="1">
        <v>12548</v>
      </c>
      <c r="I358" s="1">
        <v>12665</v>
      </c>
      <c r="J358" s="1">
        <v>12776</v>
      </c>
      <c r="K358" s="1">
        <v>12877</v>
      </c>
      <c r="L358" s="1">
        <v>12973</v>
      </c>
      <c r="M358" s="1">
        <v>13060</v>
      </c>
    </row>
    <row r="359" spans="2:13">
      <c r="B359" s="14" t="s">
        <v>238</v>
      </c>
      <c r="C359" s="1">
        <v>6082</v>
      </c>
      <c r="D359" s="1">
        <v>6142</v>
      </c>
      <c r="E359" s="1">
        <v>6199</v>
      </c>
      <c r="F359" s="1">
        <v>6252</v>
      </c>
      <c r="G359" s="1">
        <v>6301</v>
      </c>
      <c r="H359" s="1">
        <v>6346</v>
      </c>
      <c r="I359" s="1">
        <v>6387</v>
      </c>
      <c r="J359" s="1">
        <v>6425</v>
      </c>
      <c r="K359" s="1">
        <v>6457</v>
      </c>
      <c r="L359" s="1">
        <v>6487</v>
      </c>
      <c r="M359" s="1">
        <v>6512</v>
      </c>
    </row>
    <row r="360" spans="2:13">
      <c r="B360" s="22" t="s">
        <v>72</v>
      </c>
      <c r="C360" s="23"/>
      <c r="D360" s="23"/>
      <c r="E360" s="23"/>
      <c r="F360" s="23"/>
      <c r="G360" s="23"/>
      <c r="H360" s="23"/>
      <c r="I360" s="23"/>
      <c r="J360" s="23"/>
      <c r="K360" s="23"/>
      <c r="L360" s="23"/>
      <c r="M360" s="23"/>
    </row>
    <row r="361" spans="2:13">
      <c r="B361" s="14" t="s">
        <v>116</v>
      </c>
      <c r="C361" s="1">
        <v>12966</v>
      </c>
      <c r="D361" s="1">
        <v>13190</v>
      </c>
      <c r="E361" s="1">
        <v>13409</v>
      </c>
      <c r="F361" s="1">
        <v>13622</v>
      </c>
      <c r="G361" s="1">
        <v>13829</v>
      </c>
      <c r="H361" s="1">
        <v>14029</v>
      </c>
      <c r="I361" s="1">
        <v>14224</v>
      </c>
      <c r="J361" s="1">
        <v>14411</v>
      </c>
      <c r="K361" s="1">
        <v>14591</v>
      </c>
      <c r="L361" s="1">
        <v>14764</v>
      </c>
      <c r="M361" s="1">
        <v>14929</v>
      </c>
    </row>
    <row r="362" spans="2:13">
      <c r="B362" s="14" t="s">
        <v>73</v>
      </c>
      <c r="C362" s="1">
        <v>22261</v>
      </c>
      <c r="D362" s="1">
        <v>22552</v>
      </c>
      <c r="E362" s="1">
        <v>22832</v>
      </c>
      <c r="F362" s="1">
        <v>23100</v>
      </c>
      <c r="G362" s="1">
        <v>23355</v>
      </c>
      <c r="H362" s="1">
        <v>23597</v>
      </c>
      <c r="I362" s="1">
        <v>23825</v>
      </c>
      <c r="J362" s="1">
        <v>24040</v>
      </c>
      <c r="K362" s="1">
        <v>24240</v>
      </c>
      <c r="L362" s="1">
        <v>24426</v>
      </c>
      <c r="M362" s="1">
        <v>24598</v>
      </c>
    </row>
    <row r="363" spans="2:13">
      <c r="B363" s="14" t="s">
        <v>88</v>
      </c>
      <c r="C363" s="1">
        <v>52616</v>
      </c>
      <c r="D363" s="1">
        <v>53541</v>
      </c>
      <c r="E363" s="1">
        <v>54448</v>
      </c>
      <c r="F363" s="1">
        <v>55331</v>
      </c>
      <c r="G363" s="1">
        <v>56191</v>
      </c>
      <c r="H363" s="1">
        <v>57027</v>
      </c>
      <c r="I363" s="1">
        <v>57835</v>
      </c>
      <c r="J363" s="1">
        <v>58616</v>
      </c>
      <c r="K363" s="1">
        <v>59367</v>
      </c>
      <c r="L363" s="1">
        <v>60091</v>
      </c>
      <c r="M363" s="1">
        <v>60784</v>
      </c>
    </row>
    <row r="364" spans="2:13">
      <c r="B364" s="14" t="s">
        <v>135</v>
      </c>
      <c r="C364" s="1">
        <v>9262</v>
      </c>
      <c r="D364" s="1">
        <v>9375</v>
      </c>
      <c r="E364" s="1">
        <v>9483</v>
      </c>
      <c r="F364" s="1">
        <v>9586</v>
      </c>
      <c r="G364" s="1">
        <v>9685</v>
      </c>
      <c r="H364" s="1">
        <v>9777</v>
      </c>
      <c r="I364" s="1">
        <v>9864</v>
      </c>
      <c r="J364" s="1">
        <v>9945</v>
      </c>
      <c r="K364" s="1">
        <v>10019</v>
      </c>
      <c r="L364" s="1">
        <v>10089</v>
      </c>
      <c r="M364" s="1">
        <v>10152</v>
      </c>
    </row>
    <row r="365" spans="2:13">
      <c r="B365" s="22" t="s">
        <v>56</v>
      </c>
      <c r="C365" s="23"/>
      <c r="D365" s="23"/>
      <c r="E365" s="23"/>
      <c r="F365" s="23"/>
      <c r="G365" s="23"/>
      <c r="H365" s="23"/>
      <c r="I365" s="23"/>
      <c r="J365" s="23"/>
      <c r="K365" s="23"/>
      <c r="L365" s="23"/>
      <c r="M365" s="23"/>
    </row>
    <row r="366" spans="2:13">
      <c r="B366" s="14" t="s">
        <v>102</v>
      </c>
      <c r="C366" s="1">
        <v>27652</v>
      </c>
      <c r="D366" s="1">
        <v>28184</v>
      </c>
      <c r="E366" s="1">
        <v>28707</v>
      </c>
      <c r="F366" s="1">
        <v>29220</v>
      </c>
      <c r="G366" s="1">
        <v>29722</v>
      </c>
      <c r="H366" s="1">
        <v>30213</v>
      </c>
      <c r="I366" s="1">
        <v>30691</v>
      </c>
      <c r="J366" s="1">
        <v>31156</v>
      </c>
      <c r="K366" s="1">
        <v>31607</v>
      </c>
      <c r="L366" s="1">
        <v>32043</v>
      </c>
      <c r="M366" s="1">
        <v>32465</v>
      </c>
    </row>
    <row r="367" spans="2:13">
      <c r="B367" s="14" t="s">
        <v>57</v>
      </c>
      <c r="C367" s="1">
        <v>39400</v>
      </c>
      <c r="D367" s="1">
        <v>39980</v>
      </c>
      <c r="E367" s="1">
        <v>40543</v>
      </c>
      <c r="F367" s="1">
        <v>41084</v>
      </c>
      <c r="G367" s="1">
        <v>41605</v>
      </c>
      <c r="H367" s="1">
        <v>42104</v>
      </c>
      <c r="I367" s="1">
        <v>42581</v>
      </c>
      <c r="J367" s="1">
        <v>43033</v>
      </c>
      <c r="K367" s="1">
        <v>43461</v>
      </c>
      <c r="L367" s="1">
        <v>43867</v>
      </c>
      <c r="M367" s="1">
        <v>44248</v>
      </c>
    </row>
    <row r="368" spans="2:13">
      <c r="B368" s="14" t="s">
        <v>103</v>
      </c>
      <c r="C368" s="1">
        <v>16049</v>
      </c>
      <c r="D368" s="1">
        <v>16390</v>
      </c>
      <c r="E368" s="1">
        <v>16728</v>
      </c>
      <c r="F368" s="1">
        <v>17061</v>
      </c>
      <c r="G368" s="1">
        <v>17390</v>
      </c>
      <c r="H368" s="1">
        <v>17711</v>
      </c>
      <c r="I368" s="1">
        <v>18028</v>
      </c>
      <c r="J368" s="1">
        <v>18338</v>
      </c>
      <c r="K368" s="1">
        <v>18639</v>
      </c>
      <c r="L368" s="1">
        <v>18936</v>
      </c>
      <c r="M368" s="1">
        <v>19224</v>
      </c>
    </row>
    <row r="369" spans="2:13">
      <c r="B369" s="22" t="s">
        <v>78</v>
      </c>
      <c r="C369" s="23"/>
      <c r="D369" s="23"/>
      <c r="E369" s="23"/>
      <c r="F369" s="23"/>
      <c r="G369" s="23"/>
      <c r="H369" s="23"/>
      <c r="I369" s="23"/>
      <c r="J369" s="23"/>
      <c r="K369" s="23"/>
      <c r="L369" s="23"/>
      <c r="M369" s="23"/>
    </row>
    <row r="370" spans="2:13">
      <c r="B370" s="14" t="s">
        <v>79</v>
      </c>
      <c r="C370" s="1">
        <v>19735</v>
      </c>
      <c r="D370" s="1">
        <v>21122</v>
      </c>
      <c r="E370" s="1">
        <v>22595</v>
      </c>
      <c r="F370" s="1">
        <v>24151</v>
      </c>
      <c r="G370" s="1">
        <v>25798</v>
      </c>
      <c r="H370" s="1">
        <v>27539</v>
      </c>
      <c r="I370" s="1">
        <v>29377</v>
      </c>
      <c r="J370" s="1">
        <v>31317</v>
      </c>
      <c r="K370" s="1">
        <v>33363</v>
      </c>
      <c r="L370" s="1">
        <v>35521</v>
      </c>
      <c r="M370" s="1">
        <v>37793</v>
      </c>
    </row>
    <row r="371" spans="2:13">
      <c r="B371" s="14" t="s">
        <v>104</v>
      </c>
      <c r="C371" s="1">
        <v>18437</v>
      </c>
      <c r="D371" s="1">
        <v>18565</v>
      </c>
      <c r="E371" s="1">
        <v>18683</v>
      </c>
      <c r="F371" s="1">
        <v>18789</v>
      </c>
      <c r="G371" s="1">
        <v>18882</v>
      </c>
      <c r="H371" s="1">
        <v>18963</v>
      </c>
      <c r="I371" s="1">
        <v>19031</v>
      </c>
      <c r="J371" s="1">
        <v>19088</v>
      </c>
      <c r="K371" s="1">
        <v>19131</v>
      </c>
      <c r="L371" s="1">
        <v>19163</v>
      </c>
      <c r="M371" s="1">
        <v>19182</v>
      </c>
    </row>
    <row r="372" spans="2:13">
      <c r="B372" s="14" t="s">
        <v>372</v>
      </c>
      <c r="C372" s="1">
        <v>6118</v>
      </c>
      <c r="D372" s="1">
        <v>6215</v>
      </c>
      <c r="E372" s="1">
        <v>6309</v>
      </c>
      <c r="F372" s="1">
        <v>6401</v>
      </c>
      <c r="G372" s="1">
        <v>6489</v>
      </c>
      <c r="H372" s="1">
        <v>6574</v>
      </c>
      <c r="I372" s="1">
        <v>6656</v>
      </c>
      <c r="J372" s="1">
        <v>6733</v>
      </c>
      <c r="K372" s="1">
        <v>6808</v>
      </c>
      <c r="L372" s="1">
        <v>6880</v>
      </c>
      <c r="M372" s="1">
        <v>6947</v>
      </c>
    </row>
    <row r="373" spans="2:13">
      <c r="B373" s="22" t="s">
        <v>65</v>
      </c>
      <c r="C373" s="23"/>
      <c r="D373" s="23"/>
      <c r="E373" s="23"/>
      <c r="F373" s="23"/>
      <c r="G373" s="23"/>
      <c r="H373" s="23"/>
      <c r="I373" s="23"/>
      <c r="J373" s="23"/>
      <c r="K373" s="23"/>
      <c r="L373" s="23"/>
      <c r="M373" s="23"/>
    </row>
    <row r="374" spans="2:13">
      <c r="B374" s="14" t="s">
        <v>242</v>
      </c>
      <c r="C374" s="1">
        <v>5594</v>
      </c>
      <c r="D374" s="1">
        <v>5700</v>
      </c>
      <c r="E374" s="1">
        <v>5807</v>
      </c>
      <c r="F374" s="1">
        <v>5910</v>
      </c>
      <c r="G374" s="1">
        <v>6011</v>
      </c>
      <c r="H374" s="1">
        <v>6110</v>
      </c>
      <c r="I374" s="1">
        <v>6206</v>
      </c>
      <c r="J374" s="1">
        <v>6300</v>
      </c>
      <c r="K374" s="1">
        <v>6391</v>
      </c>
      <c r="L374" s="1">
        <v>6478</v>
      </c>
      <c r="M374" s="1">
        <v>6563</v>
      </c>
    </row>
    <row r="375" spans="2:13">
      <c r="B375" s="14" t="s">
        <v>212</v>
      </c>
      <c r="C375" s="1">
        <v>34218</v>
      </c>
      <c r="D375" s="1">
        <v>34573</v>
      </c>
      <c r="E375" s="1">
        <v>34909</v>
      </c>
      <c r="F375" s="1">
        <v>35223</v>
      </c>
      <c r="G375" s="1">
        <v>35516</v>
      </c>
      <c r="H375" s="1">
        <v>35788</v>
      </c>
      <c r="I375" s="1">
        <v>36037</v>
      </c>
      <c r="J375" s="1">
        <v>36265</v>
      </c>
      <c r="K375" s="1">
        <v>36469</v>
      </c>
      <c r="L375" s="1">
        <v>36651</v>
      </c>
      <c r="M375" s="1">
        <v>36810</v>
      </c>
    </row>
    <row r="376" spans="2:13">
      <c r="B376" s="14" t="s">
        <v>136</v>
      </c>
      <c r="C376" s="1">
        <v>27074</v>
      </c>
      <c r="D376" s="1">
        <v>27422</v>
      </c>
      <c r="E376" s="1">
        <v>27755</v>
      </c>
      <c r="F376" s="1">
        <v>28073</v>
      </c>
      <c r="G376" s="1">
        <v>28376</v>
      </c>
      <c r="H376" s="1">
        <v>28662</v>
      </c>
      <c r="I376" s="1">
        <v>28933</v>
      </c>
      <c r="J376" s="1">
        <v>29186</v>
      </c>
      <c r="K376" s="1">
        <v>29422</v>
      </c>
      <c r="L376" s="1">
        <v>29641</v>
      </c>
      <c r="M376" s="1">
        <v>29843</v>
      </c>
    </row>
    <row r="377" spans="2:13">
      <c r="B377" s="14" t="s">
        <v>248</v>
      </c>
      <c r="C377" s="1">
        <v>4806</v>
      </c>
      <c r="D377" s="1">
        <v>4841</v>
      </c>
      <c r="E377" s="1">
        <v>4875</v>
      </c>
      <c r="F377" s="1">
        <v>4904</v>
      </c>
      <c r="G377" s="1">
        <v>4930</v>
      </c>
      <c r="H377" s="1">
        <v>4953</v>
      </c>
      <c r="I377" s="1">
        <v>4974</v>
      </c>
      <c r="J377" s="1">
        <v>4990</v>
      </c>
      <c r="K377" s="1">
        <v>5004</v>
      </c>
      <c r="L377" s="1">
        <v>5015</v>
      </c>
      <c r="M377" s="1">
        <v>5022</v>
      </c>
    </row>
    <row r="378" spans="2:13">
      <c r="B378" s="14" t="s">
        <v>134</v>
      </c>
      <c r="C378" s="1">
        <v>13957</v>
      </c>
      <c r="D378" s="1">
        <v>14184</v>
      </c>
      <c r="E378" s="1">
        <v>14406</v>
      </c>
      <c r="F378" s="1">
        <v>14622</v>
      </c>
      <c r="G378" s="1">
        <v>14830</v>
      </c>
      <c r="H378" s="1">
        <v>15031</v>
      </c>
      <c r="I378" s="1">
        <v>15225</v>
      </c>
      <c r="J378" s="1">
        <v>15411</v>
      </c>
      <c r="K378" s="1">
        <v>15589</v>
      </c>
      <c r="L378" s="1">
        <v>15759</v>
      </c>
      <c r="M378" s="1">
        <v>15921</v>
      </c>
    </row>
    <row r="379" spans="2:13">
      <c r="B379" s="14" t="s">
        <v>66</v>
      </c>
      <c r="C379" s="1">
        <v>37205</v>
      </c>
      <c r="D379" s="1">
        <v>37828</v>
      </c>
      <c r="E379" s="1">
        <v>38435</v>
      </c>
      <c r="F379" s="1">
        <v>39025</v>
      </c>
      <c r="G379" s="1">
        <v>39598</v>
      </c>
      <c r="H379" s="1">
        <v>40151</v>
      </c>
      <c r="I379" s="1">
        <v>40686</v>
      </c>
      <c r="J379" s="1">
        <v>41199</v>
      </c>
      <c r="K379" s="1">
        <v>41692</v>
      </c>
      <c r="L379" s="1">
        <v>42164</v>
      </c>
      <c r="M379" s="1">
        <v>42613</v>
      </c>
    </row>
    <row r="380" spans="2:13">
      <c r="B380" s="14" t="s">
        <v>243</v>
      </c>
      <c r="C380" s="1">
        <v>4698</v>
      </c>
      <c r="D380" s="1">
        <v>4771</v>
      </c>
      <c r="E380" s="1">
        <v>4843</v>
      </c>
      <c r="F380" s="1">
        <v>4912</v>
      </c>
      <c r="G380" s="1">
        <v>4979</v>
      </c>
      <c r="H380" s="1">
        <v>5043</v>
      </c>
      <c r="I380" s="1">
        <v>5105</v>
      </c>
      <c r="J380" s="1">
        <v>5164</v>
      </c>
      <c r="K380" s="1">
        <v>5220</v>
      </c>
      <c r="L380" s="1">
        <v>5273</v>
      </c>
      <c r="M380" s="1">
        <v>5324</v>
      </c>
    </row>
    <row r="381" spans="2:13">
      <c r="B381" s="22" t="s">
        <v>117</v>
      </c>
      <c r="C381" s="23"/>
      <c r="D381" s="23"/>
      <c r="E381" s="23"/>
      <c r="F381" s="23"/>
      <c r="G381" s="23"/>
      <c r="H381" s="23"/>
      <c r="I381" s="23"/>
      <c r="J381" s="23"/>
      <c r="K381" s="23"/>
      <c r="L381" s="23"/>
      <c r="M381" s="23"/>
    </row>
    <row r="382" spans="2:13">
      <c r="B382" s="14" t="s">
        <v>117</v>
      </c>
      <c r="C382" s="1">
        <v>17103</v>
      </c>
      <c r="D382" s="1">
        <v>17291</v>
      </c>
      <c r="E382" s="1">
        <v>17469</v>
      </c>
      <c r="F382" s="1">
        <v>17638</v>
      </c>
      <c r="G382" s="1">
        <v>17795</v>
      </c>
      <c r="H382" s="1">
        <v>17942</v>
      </c>
      <c r="I382" s="1">
        <v>18078</v>
      </c>
      <c r="J382" s="1">
        <v>18202</v>
      </c>
      <c r="K382" s="1">
        <v>18316</v>
      </c>
      <c r="L382" s="1">
        <v>18418</v>
      </c>
      <c r="M382" s="1">
        <v>18510</v>
      </c>
    </row>
    <row r="383" spans="2:13">
      <c r="B383" s="14" t="s">
        <v>431</v>
      </c>
      <c r="C383" s="1">
        <v>1722</v>
      </c>
      <c r="D383" s="1">
        <v>1712</v>
      </c>
      <c r="E383" s="1">
        <v>1701</v>
      </c>
      <c r="F383" s="1">
        <v>1689</v>
      </c>
      <c r="G383" s="1">
        <v>1675</v>
      </c>
      <c r="H383" s="1">
        <v>1660</v>
      </c>
      <c r="I383" s="1">
        <v>1645</v>
      </c>
      <c r="J383" s="1">
        <v>1628</v>
      </c>
      <c r="K383" s="1">
        <v>1611</v>
      </c>
      <c r="L383" s="1">
        <v>1593</v>
      </c>
      <c r="M383" s="1">
        <v>1575</v>
      </c>
    </row>
    <row r="384" spans="2:13">
      <c r="B384" s="14" t="s">
        <v>415</v>
      </c>
      <c r="C384" s="1">
        <v>2664</v>
      </c>
      <c r="D384" s="1">
        <v>2664</v>
      </c>
      <c r="E384" s="1">
        <v>2662</v>
      </c>
      <c r="F384" s="1">
        <v>2658</v>
      </c>
      <c r="G384" s="1">
        <v>2652</v>
      </c>
      <c r="H384" s="1">
        <v>2646</v>
      </c>
      <c r="I384" s="1">
        <v>2636</v>
      </c>
      <c r="J384" s="1">
        <v>2625</v>
      </c>
      <c r="K384" s="1">
        <v>2613</v>
      </c>
      <c r="L384" s="1">
        <v>2599</v>
      </c>
      <c r="M384" s="1">
        <v>2583</v>
      </c>
    </row>
    <row r="385" spans="2:13">
      <c r="B385" s="14" t="s">
        <v>421</v>
      </c>
      <c r="C385" s="1">
        <v>2159</v>
      </c>
      <c r="D385" s="1">
        <v>2156</v>
      </c>
      <c r="E385" s="1">
        <v>2152</v>
      </c>
      <c r="F385" s="1">
        <v>2147</v>
      </c>
      <c r="G385" s="1">
        <v>2141</v>
      </c>
      <c r="H385" s="1">
        <v>2133</v>
      </c>
      <c r="I385" s="1">
        <v>2123</v>
      </c>
      <c r="J385" s="1">
        <v>2112</v>
      </c>
      <c r="K385" s="1">
        <v>2100</v>
      </c>
      <c r="L385" s="1">
        <v>2086</v>
      </c>
      <c r="M385" s="1">
        <v>2071</v>
      </c>
    </row>
    <row r="386" spans="2:13">
      <c r="B386" s="14" t="s">
        <v>427</v>
      </c>
      <c r="C386" s="1">
        <v>1762</v>
      </c>
      <c r="D386" s="1">
        <v>1765</v>
      </c>
      <c r="E386" s="1">
        <v>1768</v>
      </c>
      <c r="F386" s="1">
        <v>1769</v>
      </c>
      <c r="G386" s="1">
        <v>1770</v>
      </c>
      <c r="H386" s="1">
        <v>1769</v>
      </c>
      <c r="I386" s="1">
        <v>1767</v>
      </c>
      <c r="J386" s="1">
        <v>1763</v>
      </c>
      <c r="K386" s="1">
        <v>1758</v>
      </c>
      <c r="L386" s="1">
        <v>1753</v>
      </c>
      <c r="M386" s="1">
        <v>1747</v>
      </c>
    </row>
    <row r="387" spans="2:13">
      <c r="B387" s="22" t="s">
        <v>70</v>
      </c>
      <c r="C387" s="23"/>
      <c r="D387" s="23"/>
      <c r="E387" s="23"/>
      <c r="F387" s="23"/>
      <c r="G387" s="23"/>
      <c r="H387" s="23"/>
      <c r="I387" s="23"/>
      <c r="J387" s="23"/>
      <c r="K387" s="23"/>
      <c r="L387" s="23"/>
      <c r="M387" s="23"/>
    </row>
    <row r="388" spans="2:13">
      <c r="B388" s="14" t="s">
        <v>71</v>
      </c>
      <c r="C388" s="1">
        <v>9993</v>
      </c>
      <c r="D388" s="1">
        <v>10087</v>
      </c>
      <c r="E388" s="1">
        <v>10176</v>
      </c>
      <c r="F388" s="1">
        <v>10258</v>
      </c>
      <c r="G388" s="1">
        <v>10334</v>
      </c>
      <c r="H388" s="1">
        <v>10405</v>
      </c>
      <c r="I388" s="1">
        <v>10467</v>
      </c>
      <c r="J388" s="1">
        <v>10524</v>
      </c>
      <c r="K388" s="1">
        <v>10573</v>
      </c>
      <c r="L388" s="1">
        <v>10616</v>
      </c>
      <c r="M388" s="1">
        <v>10653</v>
      </c>
    </row>
    <row r="389" spans="2:13">
      <c r="B389" s="14" t="s">
        <v>236</v>
      </c>
      <c r="C389" s="1">
        <v>8863</v>
      </c>
      <c r="D389" s="1">
        <v>8987</v>
      </c>
      <c r="E389" s="1">
        <v>9108</v>
      </c>
      <c r="F389" s="1">
        <v>9224</v>
      </c>
      <c r="G389" s="1">
        <v>9335</v>
      </c>
      <c r="H389" s="1">
        <v>9441</v>
      </c>
      <c r="I389" s="1">
        <v>9541</v>
      </c>
      <c r="J389" s="1">
        <v>9636</v>
      </c>
      <c r="K389" s="1">
        <v>9726</v>
      </c>
      <c r="L389" s="1">
        <v>9811</v>
      </c>
      <c r="M389" s="1">
        <v>9889</v>
      </c>
    </row>
    <row r="390" spans="2:13">
      <c r="B390" s="14" t="s">
        <v>219</v>
      </c>
      <c r="C390" s="1">
        <v>10958</v>
      </c>
      <c r="D390" s="1">
        <v>11181</v>
      </c>
      <c r="E390" s="1">
        <v>11402</v>
      </c>
      <c r="F390" s="1">
        <v>11617</v>
      </c>
      <c r="G390" s="1">
        <v>11830</v>
      </c>
      <c r="H390" s="1">
        <v>12038</v>
      </c>
      <c r="I390" s="1">
        <v>12242</v>
      </c>
      <c r="J390" s="1">
        <v>12440</v>
      </c>
      <c r="K390" s="1">
        <v>12635</v>
      </c>
      <c r="L390" s="1">
        <v>12823</v>
      </c>
      <c r="M390" s="1">
        <v>13006</v>
      </c>
    </row>
    <row r="391" spans="2:13">
      <c r="B391" s="14" t="s">
        <v>420</v>
      </c>
      <c r="C391" s="1">
        <v>2278</v>
      </c>
      <c r="D391" s="1">
        <v>2272</v>
      </c>
      <c r="E391" s="1">
        <v>2266</v>
      </c>
      <c r="F391" s="1">
        <v>2257</v>
      </c>
      <c r="G391" s="1">
        <v>2246</v>
      </c>
      <c r="H391" s="1">
        <v>2236</v>
      </c>
      <c r="I391" s="1">
        <v>2222</v>
      </c>
      <c r="J391" s="1">
        <v>2208</v>
      </c>
      <c r="K391" s="1">
        <v>2192</v>
      </c>
      <c r="L391" s="1">
        <v>2176</v>
      </c>
      <c r="M391" s="1">
        <v>2158</v>
      </c>
    </row>
    <row r="392" spans="2:13">
      <c r="B392" s="22" t="s">
        <v>45</v>
      </c>
      <c r="C392" s="23"/>
      <c r="D392" s="23"/>
      <c r="E392" s="23"/>
      <c r="F392" s="23"/>
      <c r="G392" s="23"/>
      <c r="H392" s="23"/>
      <c r="I392" s="23"/>
      <c r="J392" s="23"/>
      <c r="K392" s="23"/>
      <c r="L392" s="23"/>
      <c r="M392" s="23"/>
    </row>
    <row r="393" spans="2:13">
      <c r="B393" s="14" t="s">
        <v>46</v>
      </c>
      <c r="C393" s="1">
        <v>120639</v>
      </c>
      <c r="D393" s="1">
        <v>123426</v>
      </c>
      <c r="E393" s="1">
        <v>126193</v>
      </c>
      <c r="F393" s="1">
        <v>128932</v>
      </c>
      <c r="G393" s="1">
        <v>131644</v>
      </c>
      <c r="H393" s="1">
        <v>134321</v>
      </c>
      <c r="I393" s="1">
        <v>136961</v>
      </c>
      <c r="J393" s="1">
        <v>139560</v>
      </c>
      <c r="K393" s="1">
        <v>142112</v>
      </c>
      <c r="L393" s="1">
        <v>144620</v>
      </c>
      <c r="M393" s="1">
        <v>147078</v>
      </c>
    </row>
    <row r="394" spans="2:13">
      <c r="B394" s="14" t="s">
        <v>316</v>
      </c>
      <c r="C394" s="1">
        <v>15346</v>
      </c>
      <c r="D394" s="1">
        <v>15602</v>
      </c>
      <c r="E394" s="1">
        <v>15849</v>
      </c>
      <c r="F394" s="1">
        <v>16091</v>
      </c>
      <c r="G394" s="1">
        <v>16325</v>
      </c>
      <c r="H394" s="1">
        <v>16551</v>
      </c>
      <c r="I394" s="1">
        <v>16769</v>
      </c>
      <c r="J394" s="1">
        <v>16979</v>
      </c>
      <c r="K394" s="1">
        <v>17180</v>
      </c>
      <c r="L394" s="1">
        <v>17372</v>
      </c>
      <c r="M394" s="1">
        <v>17556</v>
      </c>
    </row>
    <row r="395" spans="2:13">
      <c r="B395" s="14" t="s">
        <v>169</v>
      </c>
      <c r="C395" s="1">
        <v>24170</v>
      </c>
      <c r="D395" s="1">
        <v>24645</v>
      </c>
      <c r="E395" s="1">
        <v>25112</v>
      </c>
      <c r="F395" s="1">
        <v>25570</v>
      </c>
      <c r="G395" s="1">
        <v>26020</v>
      </c>
      <c r="H395" s="1">
        <v>26458</v>
      </c>
      <c r="I395" s="1">
        <v>26887</v>
      </c>
      <c r="J395" s="1">
        <v>27304</v>
      </c>
      <c r="K395" s="1">
        <v>27710</v>
      </c>
      <c r="L395" s="1">
        <v>28103</v>
      </c>
      <c r="M395" s="1">
        <v>28483</v>
      </c>
    </row>
    <row r="396" spans="2:13">
      <c r="B396" s="14" t="s">
        <v>100</v>
      </c>
      <c r="C396" s="1">
        <v>14352</v>
      </c>
      <c r="D396" s="1">
        <v>14434</v>
      </c>
      <c r="E396" s="1">
        <v>14506</v>
      </c>
      <c r="F396" s="1">
        <v>14569</v>
      </c>
      <c r="G396" s="1">
        <v>14623</v>
      </c>
      <c r="H396" s="1">
        <v>14667</v>
      </c>
      <c r="I396" s="1">
        <v>14701</v>
      </c>
      <c r="J396" s="1">
        <v>14726</v>
      </c>
      <c r="K396" s="1">
        <v>14740</v>
      </c>
      <c r="L396" s="1">
        <v>14745</v>
      </c>
      <c r="M396" s="1">
        <v>14742</v>
      </c>
    </row>
    <row r="397" spans="2:13">
      <c r="B397" s="14" t="s">
        <v>317</v>
      </c>
      <c r="C397" s="1">
        <v>17571</v>
      </c>
      <c r="D397" s="1">
        <v>17610</v>
      </c>
      <c r="E397" s="1">
        <v>17639</v>
      </c>
      <c r="F397" s="1">
        <v>17655</v>
      </c>
      <c r="G397" s="1">
        <v>17659</v>
      </c>
      <c r="H397" s="1">
        <v>17652</v>
      </c>
      <c r="I397" s="1">
        <v>17633</v>
      </c>
      <c r="J397" s="1">
        <v>17602</v>
      </c>
      <c r="K397" s="1">
        <v>17559</v>
      </c>
      <c r="L397" s="1">
        <v>17505</v>
      </c>
      <c r="M397" s="1">
        <v>17441</v>
      </c>
    </row>
    <row r="398" spans="2:13">
      <c r="B398" s="22" t="s">
        <v>58</v>
      </c>
      <c r="C398" s="23"/>
      <c r="D398" s="23"/>
      <c r="E398" s="23"/>
      <c r="F398" s="23"/>
      <c r="G398" s="23"/>
      <c r="H398" s="23"/>
      <c r="I398" s="23"/>
      <c r="J398" s="23"/>
      <c r="K398" s="23"/>
      <c r="L398" s="23"/>
      <c r="M398" s="23"/>
    </row>
    <row r="399" spans="2:13">
      <c r="B399" s="14" t="s">
        <v>59</v>
      </c>
      <c r="C399" s="1">
        <v>20599</v>
      </c>
      <c r="D399" s="1">
        <v>21183</v>
      </c>
      <c r="E399" s="1">
        <v>21770</v>
      </c>
      <c r="F399" s="1">
        <v>22357</v>
      </c>
      <c r="G399" s="1">
        <v>22945</v>
      </c>
      <c r="H399" s="1">
        <v>23533</v>
      </c>
      <c r="I399" s="1">
        <v>24119</v>
      </c>
      <c r="J399" s="1">
        <v>24703</v>
      </c>
      <c r="K399" s="1">
        <v>25284</v>
      </c>
      <c r="L399" s="1">
        <v>25863</v>
      </c>
      <c r="M399" s="1">
        <v>26438</v>
      </c>
    </row>
    <row r="400" spans="2:13">
      <c r="B400" s="14" t="s">
        <v>105</v>
      </c>
      <c r="C400" s="1">
        <v>15289</v>
      </c>
      <c r="D400" s="1">
        <v>15552</v>
      </c>
      <c r="E400" s="1">
        <v>15810</v>
      </c>
      <c r="F400" s="1">
        <v>16061</v>
      </c>
      <c r="G400" s="1">
        <v>16305</v>
      </c>
      <c r="H400" s="1">
        <v>16542</v>
      </c>
      <c r="I400" s="1">
        <v>16770</v>
      </c>
      <c r="J400" s="1">
        <v>16990</v>
      </c>
      <c r="K400" s="1">
        <v>17202</v>
      </c>
      <c r="L400" s="1">
        <v>17406</v>
      </c>
      <c r="M400" s="1">
        <v>17600</v>
      </c>
    </row>
    <row r="401" spans="2:13">
      <c r="B401" s="14" t="s">
        <v>237</v>
      </c>
      <c r="C401" s="1">
        <v>8318</v>
      </c>
      <c r="D401" s="1">
        <v>8481</v>
      </c>
      <c r="E401" s="1">
        <v>8642</v>
      </c>
      <c r="F401" s="1">
        <v>8800</v>
      </c>
      <c r="G401" s="1">
        <v>8954</v>
      </c>
      <c r="H401" s="1">
        <v>9105</v>
      </c>
      <c r="I401" s="1">
        <v>9253</v>
      </c>
      <c r="J401" s="1">
        <v>9397</v>
      </c>
      <c r="K401" s="1">
        <v>9536</v>
      </c>
      <c r="L401" s="1">
        <v>9671</v>
      </c>
      <c r="M401" s="1">
        <v>9803</v>
      </c>
    </row>
    <row r="402" spans="2:13">
      <c r="B402" s="14" t="s">
        <v>96</v>
      </c>
      <c r="C402" s="1">
        <v>50490</v>
      </c>
      <c r="D402" s="1">
        <v>51089</v>
      </c>
      <c r="E402" s="1">
        <v>51662</v>
      </c>
      <c r="F402" s="1">
        <v>52206</v>
      </c>
      <c r="G402" s="1">
        <v>52721</v>
      </c>
      <c r="H402" s="1">
        <v>53203</v>
      </c>
      <c r="I402" s="1">
        <v>53655</v>
      </c>
      <c r="J402" s="1">
        <v>54074</v>
      </c>
      <c r="K402" s="1">
        <v>54460</v>
      </c>
      <c r="L402" s="1">
        <v>54814</v>
      </c>
      <c r="M402" s="1">
        <v>55136</v>
      </c>
    </row>
    <row r="403" spans="2:13">
      <c r="B403" s="14" t="s">
        <v>371</v>
      </c>
      <c r="C403" s="1">
        <v>6540</v>
      </c>
      <c r="D403" s="1">
        <v>6605</v>
      </c>
      <c r="E403" s="1">
        <v>6666</v>
      </c>
      <c r="F403" s="1">
        <v>6724</v>
      </c>
      <c r="G403" s="1">
        <v>6776</v>
      </c>
      <c r="H403" s="1">
        <v>6825</v>
      </c>
      <c r="I403" s="1">
        <v>6869</v>
      </c>
      <c r="J403" s="1">
        <v>6910</v>
      </c>
      <c r="K403" s="1">
        <v>6945</v>
      </c>
      <c r="L403" s="1">
        <v>6976</v>
      </c>
      <c r="M403" s="1">
        <v>7004</v>
      </c>
    </row>
    <row r="404" spans="2:13">
      <c r="B404" s="14" t="s">
        <v>209</v>
      </c>
      <c r="C404" s="1">
        <v>22859</v>
      </c>
      <c r="D404" s="1">
        <v>23248</v>
      </c>
      <c r="E404" s="1">
        <v>23628</v>
      </c>
      <c r="F404" s="1">
        <v>23997</v>
      </c>
      <c r="G404" s="1">
        <v>24356</v>
      </c>
      <c r="H404" s="1">
        <v>24704</v>
      </c>
      <c r="I404" s="1">
        <v>25039</v>
      </c>
      <c r="J404" s="1">
        <v>25363</v>
      </c>
      <c r="K404" s="1">
        <v>25673</v>
      </c>
      <c r="L404" s="1">
        <v>25971</v>
      </c>
      <c r="M404" s="1">
        <v>26256</v>
      </c>
    </row>
    <row r="405" spans="2:13">
      <c r="B405" s="22" t="s">
        <v>166</v>
      </c>
      <c r="C405" s="23"/>
      <c r="D405" s="23"/>
      <c r="E405" s="23"/>
      <c r="F405" s="23"/>
      <c r="G405" s="23"/>
      <c r="H405" s="23"/>
      <c r="I405" s="23"/>
      <c r="J405" s="23"/>
      <c r="K405" s="23"/>
      <c r="L405" s="23"/>
      <c r="M405" s="23"/>
    </row>
    <row r="406" spans="2:13">
      <c r="B406" s="14" t="s">
        <v>167</v>
      </c>
      <c r="C406" s="1">
        <v>15275</v>
      </c>
      <c r="D406" s="1">
        <v>15569</v>
      </c>
      <c r="E406" s="1">
        <v>15857</v>
      </c>
      <c r="F406" s="1">
        <v>16141</v>
      </c>
      <c r="G406" s="1">
        <v>16417</v>
      </c>
      <c r="H406" s="1">
        <v>16688</v>
      </c>
      <c r="I406" s="1">
        <v>16951</v>
      </c>
      <c r="J406" s="1">
        <v>17208</v>
      </c>
      <c r="K406" s="1">
        <v>17456</v>
      </c>
      <c r="L406" s="1">
        <v>17697</v>
      </c>
      <c r="M406" s="1">
        <v>17929</v>
      </c>
    </row>
    <row r="407" spans="2:13">
      <c r="B407" s="22" t="s">
        <v>164</v>
      </c>
      <c r="C407" s="23"/>
      <c r="D407" s="23"/>
      <c r="E407" s="23"/>
      <c r="F407" s="23"/>
      <c r="G407" s="23"/>
      <c r="H407" s="23"/>
      <c r="I407" s="23"/>
      <c r="J407" s="23"/>
      <c r="K407" s="23"/>
      <c r="L407" s="23"/>
      <c r="M407" s="23"/>
    </row>
    <row r="408" spans="2:13">
      <c r="B408" s="14" t="s">
        <v>165</v>
      </c>
      <c r="C408" s="1">
        <v>17216</v>
      </c>
      <c r="D408" s="1">
        <v>17527</v>
      </c>
      <c r="E408" s="1">
        <v>17832</v>
      </c>
      <c r="F408" s="1">
        <v>18130</v>
      </c>
      <c r="G408" s="1">
        <v>18420</v>
      </c>
      <c r="H408" s="1">
        <v>18702</v>
      </c>
      <c r="I408" s="1">
        <v>18977</v>
      </c>
      <c r="J408" s="1">
        <v>19242</v>
      </c>
      <c r="K408" s="1">
        <v>19498</v>
      </c>
      <c r="L408" s="1">
        <v>19745</v>
      </c>
      <c r="M408" s="1">
        <v>19982</v>
      </c>
    </row>
    <row r="409" spans="2:13">
      <c r="B409" s="14" t="s">
        <v>367</v>
      </c>
      <c r="C409" s="1">
        <v>7156</v>
      </c>
      <c r="D409" s="1">
        <v>7192</v>
      </c>
      <c r="E409" s="1">
        <v>7225</v>
      </c>
      <c r="F409" s="1">
        <v>7253</v>
      </c>
      <c r="G409" s="1">
        <v>7275</v>
      </c>
      <c r="H409" s="1">
        <v>7293</v>
      </c>
      <c r="I409" s="1">
        <v>7307</v>
      </c>
      <c r="J409" s="1">
        <v>7315</v>
      </c>
      <c r="K409" s="1">
        <v>7318</v>
      </c>
      <c r="L409" s="1">
        <v>7317</v>
      </c>
      <c r="M409" s="1">
        <v>7310</v>
      </c>
    </row>
    <row r="410" spans="2:13">
      <c r="B410" s="22" t="s">
        <v>60</v>
      </c>
      <c r="C410" s="23"/>
      <c r="D410" s="23"/>
      <c r="E410" s="23"/>
      <c r="F410" s="23"/>
      <c r="G410" s="23"/>
      <c r="H410" s="23"/>
      <c r="I410" s="23"/>
      <c r="J410" s="23"/>
      <c r="K410" s="23"/>
      <c r="L410" s="23"/>
      <c r="M410" s="23"/>
    </row>
    <row r="411" spans="2:13">
      <c r="B411" s="14" t="s">
        <v>61</v>
      </c>
      <c r="C411" s="1">
        <v>20499</v>
      </c>
      <c r="D411" s="1">
        <v>20809</v>
      </c>
      <c r="E411" s="1">
        <v>21110</v>
      </c>
      <c r="F411" s="1">
        <v>21401</v>
      </c>
      <c r="G411" s="1">
        <v>21680</v>
      </c>
      <c r="H411" s="1">
        <v>21949</v>
      </c>
      <c r="I411" s="1">
        <v>22206</v>
      </c>
      <c r="J411" s="1">
        <v>22451</v>
      </c>
      <c r="K411" s="1">
        <v>22685</v>
      </c>
      <c r="L411" s="1">
        <v>22906</v>
      </c>
      <c r="M411" s="1">
        <v>23113</v>
      </c>
    </row>
    <row r="412" spans="2:13">
      <c r="B412" s="14" t="s">
        <v>62</v>
      </c>
      <c r="C412" s="1">
        <v>17530</v>
      </c>
      <c r="D412" s="1">
        <v>17755</v>
      </c>
      <c r="E412" s="1">
        <v>17971</v>
      </c>
      <c r="F412" s="1">
        <v>18178</v>
      </c>
      <c r="G412" s="1">
        <v>18375</v>
      </c>
      <c r="H412" s="1">
        <v>18561</v>
      </c>
      <c r="I412" s="1">
        <v>18737</v>
      </c>
      <c r="J412" s="1">
        <v>18901</v>
      </c>
      <c r="K412" s="1">
        <v>19054</v>
      </c>
      <c r="L412" s="1">
        <v>19197</v>
      </c>
      <c r="M412" s="1">
        <v>19328</v>
      </c>
    </row>
    <row r="413" spans="2:13">
      <c r="B413" s="14" t="s">
        <v>370</v>
      </c>
      <c r="C413" s="1">
        <v>6241</v>
      </c>
      <c r="D413" s="1">
        <v>6338</v>
      </c>
      <c r="E413" s="1">
        <v>6432</v>
      </c>
      <c r="F413" s="1">
        <v>6525</v>
      </c>
      <c r="G413" s="1">
        <v>6612</v>
      </c>
      <c r="H413" s="1">
        <v>6698</v>
      </c>
      <c r="I413" s="1">
        <v>6779</v>
      </c>
      <c r="J413" s="1">
        <v>6857</v>
      </c>
      <c r="K413" s="1">
        <v>6932</v>
      </c>
      <c r="L413" s="1">
        <v>7002</v>
      </c>
      <c r="M413" s="1">
        <v>7069</v>
      </c>
    </row>
    <row r="414" spans="2:13">
      <c r="B414" s="22" t="s">
        <v>80</v>
      </c>
      <c r="C414" s="23"/>
      <c r="D414" s="23"/>
      <c r="E414" s="23"/>
      <c r="F414" s="23"/>
      <c r="G414" s="23"/>
      <c r="H414" s="23"/>
      <c r="I414" s="23"/>
      <c r="J414" s="23"/>
      <c r="K414" s="23"/>
      <c r="L414" s="23"/>
      <c r="M414" s="23"/>
    </row>
    <row r="415" spans="2:13">
      <c r="B415" s="14" t="s">
        <v>81</v>
      </c>
      <c r="C415" s="1">
        <v>29210</v>
      </c>
      <c r="D415" s="1">
        <v>29895</v>
      </c>
      <c r="E415" s="1">
        <v>30577</v>
      </c>
      <c r="F415" s="1">
        <v>31252</v>
      </c>
      <c r="G415" s="1">
        <v>31921</v>
      </c>
      <c r="H415" s="1">
        <v>32582</v>
      </c>
      <c r="I415" s="1">
        <v>33235</v>
      </c>
      <c r="J415" s="1">
        <v>33878</v>
      </c>
      <c r="K415" s="1">
        <v>34510</v>
      </c>
      <c r="L415" s="1">
        <v>35132</v>
      </c>
      <c r="M415" s="1">
        <v>35743</v>
      </c>
    </row>
    <row r="416" spans="2:13">
      <c r="B416" s="14" t="s">
        <v>353</v>
      </c>
      <c r="C416" s="1">
        <v>7364</v>
      </c>
      <c r="D416" s="1">
        <v>7459</v>
      </c>
      <c r="E416" s="1">
        <v>7550</v>
      </c>
      <c r="F416" s="1">
        <v>7637</v>
      </c>
      <c r="G416" s="1">
        <v>7720</v>
      </c>
      <c r="H416" s="1">
        <v>7799</v>
      </c>
      <c r="I416" s="1">
        <v>7873</v>
      </c>
      <c r="J416" s="1">
        <v>7943</v>
      </c>
      <c r="K416" s="1">
        <v>8007</v>
      </c>
      <c r="L416" s="1">
        <v>8068</v>
      </c>
      <c r="M416" s="1">
        <v>8122</v>
      </c>
    </row>
    <row r="417" spans="2:13">
      <c r="B417" s="14" t="s">
        <v>106</v>
      </c>
      <c r="C417" s="1">
        <v>13640</v>
      </c>
      <c r="D417" s="1">
        <v>13736</v>
      </c>
      <c r="E417" s="1">
        <v>13823</v>
      </c>
      <c r="F417" s="1">
        <v>13901</v>
      </c>
      <c r="G417" s="1">
        <v>13972</v>
      </c>
      <c r="H417" s="1">
        <v>14032</v>
      </c>
      <c r="I417" s="1">
        <v>14083</v>
      </c>
      <c r="J417" s="1">
        <v>14125</v>
      </c>
      <c r="K417" s="1">
        <v>14158</v>
      </c>
      <c r="L417" s="1">
        <v>14181</v>
      </c>
      <c r="M417" s="1">
        <v>14196</v>
      </c>
    </row>
    <row r="418" spans="2:13">
      <c r="B418" s="13" t="s">
        <v>35</v>
      </c>
      <c r="C418" s="21">
        <v>430812</v>
      </c>
      <c r="D418" s="21">
        <v>438679</v>
      </c>
      <c r="E418" s="21">
        <v>446693</v>
      </c>
      <c r="F418" s="21">
        <v>454878</v>
      </c>
      <c r="G418" s="21">
        <v>463183</v>
      </c>
      <c r="H418" s="21">
        <v>471641</v>
      </c>
      <c r="I418" s="21">
        <v>480270</v>
      </c>
      <c r="J418" s="21">
        <v>489056</v>
      </c>
      <c r="K418" s="21">
        <v>498004</v>
      </c>
      <c r="L418" s="21">
        <v>507095</v>
      </c>
      <c r="M418" s="21">
        <v>516338</v>
      </c>
    </row>
    <row r="419" spans="2:13">
      <c r="B419" s="22" t="s">
        <v>24</v>
      </c>
      <c r="C419" s="23"/>
      <c r="D419" s="23"/>
      <c r="E419" s="23"/>
      <c r="F419" s="23"/>
      <c r="G419" s="23"/>
      <c r="H419" s="23"/>
      <c r="I419" s="23"/>
      <c r="J419" s="23"/>
      <c r="K419" s="23"/>
      <c r="L419" s="23"/>
      <c r="M419" s="23"/>
    </row>
    <row r="420" spans="2:13">
      <c r="B420" s="14" t="s">
        <v>36</v>
      </c>
      <c r="C420" s="1">
        <v>133458</v>
      </c>
      <c r="D420" s="1">
        <v>136464</v>
      </c>
      <c r="E420" s="1">
        <v>139531</v>
      </c>
      <c r="F420" s="1">
        <v>142661</v>
      </c>
      <c r="G420" s="1">
        <v>145844</v>
      </c>
      <c r="H420" s="1">
        <v>149089</v>
      </c>
      <c r="I420" s="1">
        <v>152401</v>
      </c>
      <c r="J420" s="1">
        <v>155774</v>
      </c>
      <c r="K420" s="1">
        <v>159213</v>
      </c>
      <c r="L420" s="1">
        <v>162710</v>
      </c>
      <c r="M420" s="1">
        <v>166262</v>
      </c>
    </row>
    <row r="421" spans="2:13">
      <c r="B421" s="14" t="s">
        <v>105</v>
      </c>
      <c r="C421" s="1">
        <v>3816</v>
      </c>
      <c r="D421" s="1">
        <v>3840</v>
      </c>
      <c r="E421" s="1">
        <v>3863</v>
      </c>
      <c r="F421" s="1">
        <v>3886</v>
      </c>
      <c r="G421" s="1">
        <v>3909</v>
      </c>
      <c r="H421" s="1">
        <v>3931</v>
      </c>
      <c r="I421" s="1">
        <v>3954</v>
      </c>
      <c r="J421" s="1">
        <v>3977</v>
      </c>
      <c r="K421" s="1">
        <v>3999</v>
      </c>
      <c r="L421" s="1">
        <v>4022</v>
      </c>
      <c r="M421" s="1">
        <v>4043</v>
      </c>
    </row>
    <row r="422" spans="2:13">
      <c r="B422" s="22" t="s">
        <v>40</v>
      </c>
      <c r="C422" s="23"/>
      <c r="D422" s="23"/>
      <c r="E422" s="23"/>
      <c r="F422" s="23"/>
      <c r="G422" s="23"/>
      <c r="H422" s="23"/>
      <c r="I422" s="23"/>
      <c r="J422" s="23"/>
      <c r="K422" s="23"/>
      <c r="L422" s="23"/>
      <c r="M422" s="23"/>
    </row>
    <row r="423" spans="2:13">
      <c r="B423" s="14" t="s">
        <v>41</v>
      </c>
      <c r="C423" s="1">
        <v>98031</v>
      </c>
      <c r="D423" s="1">
        <v>99627</v>
      </c>
      <c r="E423" s="1">
        <v>101243</v>
      </c>
      <c r="F423" s="1">
        <v>102883</v>
      </c>
      <c r="G423" s="1">
        <v>104537</v>
      </c>
      <c r="H423" s="1">
        <v>106210</v>
      </c>
      <c r="I423" s="1">
        <v>107906</v>
      </c>
      <c r="J423" s="1">
        <v>109620</v>
      </c>
      <c r="K423" s="1">
        <v>111354</v>
      </c>
      <c r="L423" s="1">
        <v>113104</v>
      </c>
      <c r="M423" s="1">
        <v>114869</v>
      </c>
    </row>
    <row r="424" spans="2:13">
      <c r="B424" s="14" t="s">
        <v>144</v>
      </c>
      <c r="C424" s="1">
        <v>42715</v>
      </c>
      <c r="D424" s="1">
        <v>43507</v>
      </c>
      <c r="E424" s="1">
        <v>44313</v>
      </c>
      <c r="F424" s="1">
        <v>45131</v>
      </c>
      <c r="G424" s="1">
        <v>45960</v>
      </c>
      <c r="H424" s="1">
        <v>46801</v>
      </c>
      <c r="I424" s="1">
        <v>47655</v>
      </c>
      <c r="J424" s="1">
        <v>48521</v>
      </c>
      <c r="K424" s="1">
        <v>49400</v>
      </c>
      <c r="L424" s="1">
        <v>50288</v>
      </c>
      <c r="M424" s="1">
        <v>51188</v>
      </c>
    </row>
    <row r="425" spans="2:13">
      <c r="B425" s="22" t="s">
        <v>147</v>
      </c>
      <c r="C425" s="23"/>
      <c r="D425" s="23"/>
      <c r="E425" s="23"/>
      <c r="F425" s="23"/>
      <c r="G425" s="23"/>
      <c r="H425" s="23"/>
      <c r="I425" s="23"/>
      <c r="J425" s="23"/>
      <c r="K425" s="23"/>
      <c r="L425" s="23"/>
      <c r="M425" s="23"/>
    </row>
    <row r="426" spans="2:13">
      <c r="B426" s="14" t="s">
        <v>148</v>
      </c>
      <c r="C426" s="1">
        <v>11173</v>
      </c>
      <c r="D426" s="1">
        <v>11238</v>
      </c>
      <c r="E426" s="1">
        <v>11304</v>
      </c>
      <c r="F426" s="1">
        <v>11370</v>
      </c>
      <c r="G426" s="1">
        <v>11434</v>
      </c>
      <c r="H426" s="1">
        <v>11498</v>
      </c>
      <c r="I426" s="1">
        <v>11561</v>
      </c>
      <c r="J426" s="1">
        <v>11625</v>
      </c>
      <c r="K426" s="1">
        <v>11688</v>
      </c>
      <c r="L426" s="1">
        <v>11750</v>
      </c>
      <c r="M426" s="1">
        <v>11811</v>
      </c>
    </row>
    <row r="427" spans="2:13">
      <c r="B427" s="14" t="s">
        <v>175</v>
      </c>
      <c r="C427" s="1">
        <v>34274</v>
      </c>
      <c r="D427" s="1">
        <v>35010</v>
      </c>
      <c r="E427" s="1">
        <v>35760</v>
      </c>
      <c r="F427" s="1">
        <v>36525</v>
      </c>
      <c r="G427" s="1">
        <v>37302</v>
      </c>
      <c r="H427" s="1">
        <v>38092</v>
      </c>
      <c r="I427" s="1">
        <v>38898</v>
      </c>
      <c r="J427" s="1">
        <v>39719</v>
      </c>
      <c r="K427" s="1">
        <v>40553</v>
      </c>
      <c r="L427" s="1">
        <v>41400</v>
      </c>
      <c r="M427" s="1">
        <v>42262</v>
      </c>
    </row>
    <row r="428" spans="2:13">
      <c r="B428" s="14" t="s">
        <v>149</v>
      </c>
      <c r="C428" s="1">
        <v>8605</v>
      </c>
      <c r="D428" s="1">
        <v>8772</v>
      </c>
      <c r="E428" s="1">
        <v>8941</v>
      </c>
      <c r="F428" s="1">
        <v>9114</v>
      </c>
      <c r="G428" s="1">
        <v>9288</v>
      </c>
      <c r="H428" s="1">
        <v>9466</v>
      </c>
      <c r="I428" s="1">
        <v>9646</v>
      </c>
      <c r="J428" s="1">
        <v>9829</v>
      </c>
      <c r="K428" s="1">
        <v>10015</v>
      </c>
      <c r="L428" s="1">
        <v>10204</v>
      </c>
      <c r="M428" s="1">
        <v>10395</v>
      </c>
    </row>
    <row r="429" spans="2:13">
      <c r="B429" s="14" t="s">
        <v>205</v>
      </c>
      <c r="C429" s="1">
        <v>18359</v>
      </c>
      <c r="D429" s="1">
        <v>18664</v>
      </c>
      <c r="E429" s="1">
        <v>18972</v>
      </c>
      <c r="F429" s="1">
        <v>19286</v>
      </c>
      <c r="G429" s="1">
        <v>19602</v>
      </c>
      <c r="H429" s="1">
        <v>19922</v>
      </c>
      <c r="I429" s="1">
        <v>20247</v>
      </c>
      <c r="J429" s="1">
        <v>20574</v>
      </c>
      <c r="K429" s="1">
        <v>20907</v>
      </c>
      <c r="L429" s="1">
        <v>21242</v>
      </c>
      <c r="M429" s="1">
        <v>21580</v>
      </c>
    </row>
    <row r="430" spans="2:13">
      <c r="B430" s="22" t="s">
        <v>145</v>
      </c>
      <c r="C430" s="23"/>
      <c r="D430" s="23"/>
      <c r="E430" s="23"/>
      <c r="F430" s="23"/>
      <c r="G430" s="23"/>
      <c r="H430" s="23"/>
      <c r="I430" s="23"/>
      <c r="J430" s="23"/>
      <c r="K430" s="23"/>
      <c r="L430" s="23"/>
      <c r="M430" s="23"/>
    </row>
    <row r="431" spans="2:13">
      <c r="B431" s="14" t="s">
        <v>146</v>
      </c>
      <c r="C431" s="1">
        <v>18073</v>
      </c>
      <c r="D431" s="1">
        <v>18120</v>
      </c>
      <c r="E431" s="1">
        <v>18167</v>
      </c>
      <c r="F431" s="1">
        <v>18214</v>
      </c>
      <c r="G431" s="1">
        <v>18258</v>
      </c>
      <c r="H431" s="1">
        <v>18302</v>
      </c>
      <c r="I431" s="1">
        <v>18345</v>
      </c>
      <c r="J431" s="1">
        <v>18386</v>
      </c>
      <c r="K431" s="1">
        <v>18427</v>
      </c>
      <c r="L431" s="1">
        <v>18465</v>
      </c>
      <c r="M431" s="1">
        <v>18502</v>
      </c>
    </row>
    <row r="432" spans="2:13">
      <c r="B432" s="14" t="s">
        <v>399</v>
      </c>
      <c r="C432" s="1">
        <v>4806</v>
      </c>
      <c r="D432" s="1">
        <v>4730</v>
      </c>
      <c r="E432" s="1">
        <v>4654</v>
      </c>
      <c r="F432" s="1">
        <v>4581</v>
      </c>
      <c r="G432" s="1">
        <v>4507</v>
      </c>
      <c r="H432" s="1">
        <v>4435</v>
      </c>
      <c r="I432" s="1">
        <v>4362</v>
      </c>
      <c r="J432" s="1">
        <v>4292</v>
      </c>
      <c r="K432" s="1">
        <v>4222</v>
      </c>
      <c r="L432" s="1">
        <v>4152</v>
      </c>
      <c r="M432" s="1">
        <v>4085</v>
      </c>
    </row>
    <row r="433" spans="2:13">
      <c r="B433" s="22" t="s">
        <v>203</v>
      </c>
      <c r="C433" s="23"/>
      <c r="D433" s="23"/>
      <c r="E433" s="23"/>
      <c r="F433" s="23"/>
      <c r="G433" s="23"/>
      <c r="H433" s="23"/>
      <c r="I433" s="23"/>
      <c r="J433" s="23"/>
      <c r="K433" s="23"/>
      <c r="L433" s="23"/>
      <c r="M433" s="23"/>
    </row>
    <row r="434" spans="2:13">
      <c r="B434" s="14" t="s">
        <v>204</v>
      </c>
      <c r="C434" s="1">
        <v>16844</v>
      </c>
      <c r="D434" s="1">
        <v>17239</v>
      </c>
      <c r="E434" s="1">
        <v>17644</v>
      </c>
      <c r="F434" s="1">
        <v>18058</v>
      </c>
      <c r="G434" s="1">
        <v>18478</v>
      </c>
      <c r="H434" s="1">
        <v>18908</v>
      </c>
      <c r="I434" s="1">
        <v>19347</v>
      </c>
      <c r="J434" s="1">
        <v>19794</v>
      </c>
      <c r="K434" s="1">
        <v>20250</v>
      </c>
      <c r="L434" s="1">
        <v>20715</v>
      </c>
      <c r="M434" s="1">
        <v>21188</v>
      </c>
    </row>
    <row r="435" spans="2:13">
      <c r="B435" s="22" t="s">
        <v>324</v>
      </c>
      <c r="C435" s="23"/>
      <c r="D435" s="23"/>
      <c r="E435" s="23"/>
      <c r="F435" s="23"/>
      <c r="G435" s="23"/>
      <c r="H435" s="23"/>
      <c r="I435" s="23"/>
      <c r="J435" s="23"/>
      <c r="K435" s="23"/>
      <c r="L435" s="23"/>
      <c r="M435" s="23"/>
    </row>
    <row r="436" spans="2:13">
      <c r="B436" s="14" t="s">
        <v>412</v>
      </c>
      <c r="C436" s="1">
        <v>2475</v>
      </c>
      <c r="D436" s="1">
        <v>2518</v>
      </c>
      <c r="E436" s="1">
        <v>2561</v>
      </c>
      <c r="F436" s="1">
        <v>2605</v>
      </c>
      <c r="G436" s="1">
        <v>2649</v>
      </c>
      <c r="H436" s="1">
        <v>2694</v>
      </c>
      <c r="I436" s="1">
        <v>2739</v>
      </c>
      <c r="J436" s="1">
        <v>2786</v>
      </c>
      <c r="K436" s="1">
        <v>2832</v>
      </c>
      <c r="L436" s="1">
        <v>2878</v>
      </c>
      <c r="M436" s="1">
        <v>2926</v>
      </c>
    </row>
    <row r="437" spans="2:13">
      <c r="B437" s="14" t="s">
        <v>325</v>
      </c>
      <c r="C437" s="1">
        <v>7517</v>
      </c>
      <c r="D437" s="1">
        <v>7952</v>
      </c>
      <c r="E437" s="1">
        <v>8409</v>
      </c>
      <c r="F437" s="1">
        <v>8894</v>
      </c>
      <c r="G437" s="1">
        <v>9406</v>
      </c>
      <c r="H437" s="1">
        <v>9945</v>
      </c>
      <c r="I437" s="1">
        <v>10516</v>
      </c>
      <c r="J437" s="1">
        <v>11119</v>
      </c>
      <c r="K437" s="1">
        <v>11755</v>
      </c>
      <c r="L437" s="1">
        <v>12426</v>
      </c>
      <c r="M437" s="1">
        <v>13134</v>
      </c>
    </row>
    <row r="438" spans="2:13">
      <c r="B438" s="22" t="s">
        <v>272</v>
      </c>
      <c r="C438" s="23"/>
      <c r="D438" s="23"/>
      <c r="E438" s="23"/>
      <c r="F438" s="23"/>
      <c r="G438" s="23"/>
      <c r="H438" s="23"/>
      <c r="I438" s="23"/>
      <c r="J438" s="23"/>
      <c r="K438" s="23"/>
      <c r="L438" s="23"/>
      <c r="M438" s="23"/>
    </row>
    <row r="439" spans="2:13">
      <c r="B439" s="14" t="s">
        <v>273</v>
      </c>
      <c r="C439" s="1">
        <v>5882</v>
      </c>
      <c r="D439" s="1">
        <v>5902</v>
      </c>
      <c r="E439" s="1">
        <v>5922</v>
      </c>
      <c r="F439" s="1">
        <v>5943</v>
      </c>
      <c r="G439" s="1">
        <v>5961</v>
      </c>
      <c r="H439" s="1">
        <v>5980</v>
      </c>
      <c r="I439" s="1">
        <v>5999</v>
      </c>
      <c r="J439" s="1">
        <v>6017</v>
      </c>
      <c r="K439" s="1">
        <v>6034</v>
      </c>
      <c r="L439" s="1">
        <v>6051</v>
      </c>
      <c r="M439" s="1">
        <v>6069</v>
      </c>
    </row>
    <row r="440" spans="2:13">
      <c r="B440" s="14" t="s">
        <v>237</v>
      </c>
      <c r="C440" s="1">
        <v>4545</v>
      </c>
      <c r="D440" s="1">
        <v>4617</v>
      </c>
      <c r="E440" s="1">
        <v>4689</v>
      </c>
      <c r="F440" s="1">
        <v>4762</v>
      </c>
      <c r="G440" s="1">
        <v>4836</v>
      </c>
      <c r="H440" s="1">
        <v>4910</v>
      </c>
      <c r="I440" s="1">
        <v>4986</v>
      </c>
      <c r="J440" s="1">
        <v>5062</v>
      </c>
      <c r="K440" s="1">
        <v>5139</v>
      </c>
      <c r="L440" s="1">
        <v>5217</v>
      </c>
      <c r="M440" s="1">
        <v>5294</v>
      </c>
    </row>
    <row r="441" spans="2:13">
      <c r="B441" s="14" t="s">
        <v>434</v>
      </c>
      <c r="C441" s="1">
        <v>1062</v>
      </c>
      <c r="D441" s="1">
        <v>1068</v>
      </c>
      <c r="E441" s="1">
        <v>1074</v>
      </c>
      <c r="F441" s="1">
        <v>1079</v>
      </c>
      <c r="G441" s="1">
        <v>1085</v>
      </c>
      <c r="H441" s="1">
        <v>1089</v>
      </c>
      <c r="I441" s="1">
        <v>1095</v>
      </c>
      <c r="J441" s="1">
        <v>1100</v>
      </c>
      <c r="K441" s="1">
        <v>1105</v>
      </c>
      <c r="L441" s="1">
        <v>1110</v>
      </c>
      <c r="M441" s="1">
        <v>1116</v>
      </c>
    </row>
    <row r="442" spans="2:13">
      <c r="B442" s="22" t="s">
        <v>198</v>
      </c>
      <c r="C442" s="23"/>
      <c r="D442" s="23"/>
      <c r="E442" s="23"/>
      <c r="F442" s="23"/>
      <c r="G442" s="23"/>
      <c r="H442" s="23"/>
      <c r="I442" s="23"/>
      <c r="J442" s="23"/>
      <c r="K442" s="23"/>
      <c r="L442" s="23"/>
      <c r="M442" s="23"/>
    </row>
    <row r="443" spans="2:13">
      <c r="B443" s="14" t="s">
        <v>199</v>
      </c>
      <c r="C443" s="1">
        <v>10748</v>
      </c>
      <c r="D443" s="1">
        <v>10887</v>
      </c>
      <c r="E443" s="1">
        <v>11026</v>
      </c>
      <c r="F443" s="1">
        <v>11167</v>
      </c>
      <c r="G443" s="1">
        <v>11309</v>
      </c>
      <c r="H443" s="1">
        <v>11452</v>
      </c>
      <c r="I443" s="1">
        <v>11595</v>
      </c>
      <c r="J443" s="1">
        <v>11740</v>
      </c>
      <c r="K443" s="1">
        <v>11886</v>
      </c>
      <c r="L443" s="1">
        <v>12033</v>
      </c>
      <c r="M443" s="1">
        <v>12180</v>
      </c>
    </row>
    <row r="444" spans="2:13">
      <c r="B444" s="14" t="s">
        <v>274</v>
      </c>
      <c r="C444" s="1">
        <v>5135</v>
      </c>
      <c r="D444" s="1">
        <v>5159</v>
      </c>
      <c r="E444" s="1">
        <v>5183</v>
      </c>
      <c r="F444" s="1">
        <v>5207</v>
      </c>
      <c r="G444" s="1">
        <v>5230</v>
      </c>
      <c r="H444" s="1">
        <v>5253</v>
      </c>
      <c r="I444" s="1">
        <v>5276</v>
      </c>
      <c r="J444" s="1">
        <v>5299</v>
      </c>
      <c r="K444" s="1">
        <v>5322</v>
      </c>
      <c r="L444" s="1">
        <v>5343</v>
      </c>
      <c r="M444" s="1">
        <v>5365</v>
      </c>
    </row>
    <row r="445" spans="2:13">
      <c r="B445" s="14" t="s">
        <v>400</v>
      </c>
      <c r="C445" s="1">
        <v>3294</v>
      </c>
      <c r="D445" s="1">
        <v>3365</v>
      </c>
      <c r="E445" s="1">
        <v>3437</v>
      </c>
      <c r="F445" s="1">
        <v>3512</v>
      </c>
      <c r="G445" s="1">
        <v>3588</v>
      </c>
      <c r="H445" s="1">
        <v>3664</v>
      </c>
      <c r="I445" s="1">
        <v>3742</v>
      </c>
      <c r="J445" s="1">
        <v>3822</v>
      </c>
      <c r="K445" s="1">
        <v>3903</v>
      </c>
      <c r="L445" s="1">
        <v>3985</v>
      </c>
      <c r="M445" s="1">
        <v>4069</v>
      </c>
    </row>
    <row r="446" spans="2:13">
      <c r="B446" s="13" t="s">
        <v>186</v>
      </c>
      <c r="C446" s="21">
        <v>114163</v>
      </c>
      <c r="D446" s="21">
        <v>118971</v>
      </c>
      <c r="E446" s="21">
        <v>123834</v>
      </c>
      <c r="F446" s="21">
        <v>128730</v>
      </c>
      <c r="G446" s="21">
        <v>133670</v>
      </c>
      <c r="H446" s="21">
        <v>138633</v>
      </c>
      <c r="I446" s="21">
        <v>143613</v>
      </c>
      <c r="J446" s="21">
        <v>148612</v>
      </c>
      <c r="K446" s="21">
        <v>153639</v>
      </c>
      <c r="L446" s="21">
        <v>158676</v>
      </c>
      <c r="M446" s="21">
        <v>163727</v>
      </c>
    </row>
    <row r="447" spans="2:13">
      <c r="B447" s="22" t="s">
        <v>187</v>
      </c>
      <c r="C447" s="23"/>
      <c r="D447" s="23"/>
      <c r="E447" s="23"/>
      <c r="F447" s="23"/>
      <c r="G447" s="23"/>
      <c r="H447" s="23"/>
      <c r="I447" s="23"/>
      <c r="J447" s="23"/>
      <c r="K447" s="23"/>
      <c r="L447" s="23"/>
      <c r="M447" s="23"/>
    </row>
    <row r="448" spans="2:13">
      <c r="B448" s="14" t="s">
        <v>188</v>
      </c>
      <c r="C448" s="1">
        <v>66767</v>
      </c>
      <c r="D448" s="1">
        <v>69211</v>
      </c>
      <c r="E448" s="1">
        <v>71648</v>
      </c>
      <c r="F448" s="1">
        <v>74068</v>
      </c>
      <c r="G448" s="1">
        <v>76475</v>
      </c>
      <c r="H448" s="1">
        <v>78852</v>
      </c>
      <c r="I448" s="1">
        <v>81202</v>
      </c>
      <c r="J448" s="1">
        <v>83518</v>
      </c>
      <c r="K448" s="1">
        <v>85809</v>
      </c>
      <c r="L448" s="1">
        <v>88064</v>
      </c>
      <c r="M448" s="1">
        <v>90277</v>
      </c>
    </row>
    <row r="449" spans="2:13">
      <c r="B449" s="14" t="s">
        <v>262</v>
      </c>
      <c r="C449" s="1">
        <v>4895</v>
      </c>
      <c r="D449" s="1">
        <v>5186</v>
      </c>
      <c r="E449" s="1">
        <v>5488</v>
      </c>
      <c r="F449" s="1">
        <v>5800</v>
      </c>
      <c r="G449" s="1">
        <v>6121</v>
      </c>
      <c r="H449" s="1">
        <v>6451</v>
      </c>
      <c r="I449" s="1">
        <v>6791</v>
      </c>
      <c r="J449" s="1">
        <v>7140</v>
      </c>
      <c r="K449" s="1">
        <v>7498</v>
      </c>
      <c r="L449" s="1">
        <v>7866</v>
      </c>
      <c r="M449" s="1">
        <v>8243</v>
      </c>
    </row>
    <row r="450" spans="2:13">
      <c r="B450" s="14" t="s">
        <v>270</v>
      </c>
      <c r="C450" s="1">
        <v>968</v>
      </c>
      <c r="D450" s="1">
        <v>1074</v>
      </c>
      <c r="E450" s="1">
        <v>1189</v>
      </c>
      <c r="F450" s="1">
        <v>1315</v>
      </c>
      <c r="G450" s="1">
        <v>1453</v>
      </c>
      <c r="H450" s="1">
        <v>1603</v>
      </c>
      <c r="I450" s="1">
        <v>1766</v>
      </c>
      <c r="J450" s="1">
        <v>1944</v>
      </c>
      <c r="K450" s="1">
        <v>2137</v>
      </c>
      <c r="L450" s="1">
        <v>2347</v>
      </c>
      <c r="M450" s="1">
        <v>2574</v>
      </c>
    </row>
    <row r="451" spans="2:13">
      <c r="B451" s="14" t="s">
        <v>396</v>
      </c>
      <c r="C451" s="1">
        <v>1955</v>
      </c>
      <c r="D451" s="1">
        <v>2122</v>
      </c>
      <c r="E451" s="1">
        <v>2301</v>
      </c>
      <c r="F451" s="1">
        <v>2491</v>
      </c>
      <c r="G451" s="1">
        <v>2694</v>
      </c>
      <c r="H451" s="1">
        <v>2909</v>
      </c>
      <c r="I451" s="1">
        <v>3137</v>
      </c>
      <c r="J451" s="1">
        <v>3379</v>
      </c>
      <c r="K451" s="1">
        <v>3636</v>
      </c>
      <c r="L451" s="1">
        <v>3907</v>
      </c>
      <c r="M451" s="1">
        <v>4195</v>
      </c>
    </row>
    <row r="452" spans="2:13">
      <c r="B452" s="22" t="s">
        <v>196</v>
      </c>
      <c r="C452" s="23"/>
      <c r="D452" s="23"/>
      <c r="E452" s="23"/>
      <c r="F452" s="23"/>
      <c r="G452" s="23"/>
      <c r="H452" s="23"/>
      <c r="I452" s="23"/>
      <c r="J452" s="23"/>
      <c r="K452" s="23"/>
      <c r="L452" s="23"/>
      <c r="M452" s="23"/>
    </row>
    <row r="453" spans="2:13">
      <c r="B453" s="14" t="s">
        <v>197</v>
      </c>
      <c r="C453" s="1">
        <v>7843</v>
      </c>
      <c r="D453" s="1">
        <v>8142</v>
      </c>
      <c r="E453" s="1">
        <v>8441</v>
      </c>
      <c r="F453" s="1">
        <v>8739</v>
      </c>
      <c r="G453" s="1">
        <v>9035</v>
      </c>
      <c r="H453" s="1">
        <v>9331</v>
      </c>
      <c r="I453" s="1">
        <v>9623</v>
      </c>
      <c r="J453" s="1">
        <v>9912</v>
      </c>
      <c r="K453" s="1">
        <v>10198</v>
      </c>
      <c r="L453" s="1">
        <v>10480</v>
      </c>
      <c r="M453" s="1">
        <v>10759</v>
      </c>
    </row>
    <row r="454" spans="2:13">
      <c r="B454" s="14" t="s">
        <v>317</v>
      </c>
      <c r="C454" s="1">
        <v>1267</v>
      </c>
      <c r="D454" s="1">
        <v>1315</v>
      </c>
      <c r="E454" s="1">
        <v>1366</v>
      </c>
      <c r="F454" s="1">
        <v>1415</v>
      </c>
      <c r="G454" s="1">
        <v>1465</v>
      </c>
      <c r="H454" s="1">
        <v>1516</v>
      </c>
      <c r="I454" s="1">
        <v>1565</v>
      </c>
      <c r="J454" s="1">
        <v>1614</v>
      </c>
      <c r="K454" s="1">
        <v>1662</v>
      </c>
      <c r="L454" s="1">
        <v>1710</v>
      </c>
      <c r="M454" s="1">
        <v>1757</v>
      </c>
    </row>
    <row r="455" spans="2:13">
      <c r="B455" s="14" t="s">
        <v>266</v>
      </c>
      <c r="C455" s="1">
        <v>5378</v>
      </c>
      <c r="D455" s="1">
        <v>5637</v>
      </c>
      <c r="E455" s="1">
        <v>5900</v>
      </c>
      <c r="F455" s="1">
        <v>6168</v>
      </c>
      <c r="G455" s="1">
        <v>6440</v>
      </c>
      <c r="H455" s="1">
        <v>6713</v>
      </c>
      <c r="I455" s="1">
        <v>6990</v>
      </c>
      <c r="J455" s="1">
        <v>7269</v>
      </c>
      <c r="K455" s="1">
        <v>7553</v>
      </c>
      <c r="L455" s="1">
        <v>7837</v>
      </c>
      <c r="M455" s="1">
        <v>8123</v>
      </c>
    </row>
    <row r="456" spans="2:13">
      <c r="B456" s="22" t="s">
        <v>267</v>
      </c>
      <c r="C456" s="23"/>
      <c r="D456" s="23"/>
      <c r="E456" s="23"/>
      <c r="F456" s="23"/>
      <c r="G456" s="23"/>
      <c r="H456" s="23"/>
      <c r="I456" s="23"/>
      <c r="J456" s="23"/>
      <c r="K456" s="23"/>
      <c r="L456" s="23"/>
      <c r="M456" s="23"/>
    </row>
    <row r="457" spans="2:13">
      <c r="B457" s="14" t="s">
        <v>268</v>
      </c>
      <c r="C457" s="1">
        <v>5169</v>
      </c>
      <c r="D457" s="1">
        <v>5378</v>
      </c>
      <c r="E457" s="1">
        <v>5586</v>
      </c>
      <c r="F457" s="1">
        <v>5795</v>
      </c>
      <c r="G457" s="1">
        <v>6005</v>
      </c>
      <c r="H457" s="1">
        <v>6213</v>
      </c>
      <c r="I457" s="1">
        <v>6421</v>
      </c>
      <c r="J457" s="1">
        <v>6628</v>
      </c>
      <c r="K457" s="1">
        <v>6834</v>
      </c>
      <c r="L457" s="1">
        <v>7038</v>
      </c>
      <c r="M457" s="1">
        <v>7240</v>
      </c>
    </row>
    <row r="458" spans="2:13">
      <c r="B458" s="14" t="s">
        <v>344</v>
      </c>
      <c r="C458" s="1">
        <v>6124</v>
      </c>
      <c r="D458" s="1">
        <v>6426</v>
      </c>
      <c r="E458" s="1">
        <v>6735</v>
      </c>
      <c r="F458" s="1">
        <v>7047</v>
      </c>
      <c r="G458" s="1">
        <v>7365</v>
      </c>
      <c r="H458" s="1">
        <v>7688</v>
      </c>
      <c r="I458" s="1">
        <v>8015</v>
      </c>
      <c r="J458" s="1">
        <v>8345</v>
      </c>
      <c r="K458" s="1">
        <v>8680</v>
      </c>
      <c r="L458" s="1">
        <v>9016</v>
      </c>
      <c r="M458" s="1">
        <v>9358</v>
      </c>
    </row>
    <row r="459" spans="2:13">
      <c r="B459" s="14" t="s">
        <v>279</v>
      </c>
      <c r="C459" s="1">
        <v>5268</v>
      </c>
      <c r="D459" s="1">
        <v>5539</v>
      </c>
      <c r="E459" s="1">
        <v>5817</v>
      </c>
      <c r="F459" s="1">
        <v>6099</v>
      </c>
      <c r="G459" s="1">
        <v>6387</v>
      </c>
      <c r="H459" s="1">
        <v>6681</v>
      </c>
      <c r="I459" s="1">
        <v>6978</v>
      </c>
      <c r="J459" s="1">
        <v>7281</v>
      </c>
      <c r="K459" s="1">
        <v>7588</v>
      </c>
      <c r="L459" s="1">
        <v>7899</v>
      </c>
      <c r="M459" s="1">
        <v>8213</v>
      </c>
    </row>
    <row r="460" spans="2:13">
      <c r="B460" s="22" t="s">
        <v>269</v>
      </c>
      <c r="C460" s="23"/>
      <c r="D460" s="23"/>
      <c r="E460" s="23"/>
      <c r="F460" s="23"/>
      <c r="G460" s="23"/>
      <c r="H460" s="23"/>
      <c r="I460" s="23"/>
      <c r="J460" s="23"/>
      <c r="K460" s="23"/>
      <c r="L460" s="23"/>
      <c r="M460" s="23"/>
    </row>
    <row r="461" spans="2:13">
      <c r="B461" s="14" t="s">
        <v>149</v>
      </c>
      <c r="C461" s="1">
        <v>1866</v>
      </c>
      <c r="D461" s="1">
        <v>1950</v>
      </c>
      <c r="E461" s="1">
        <v>2036</v>
      </c>
      <c r="F461" s="1">
        <v>2122</v>
      </c>
      <c r="G461" s="1">
        <v>2209</v>
      </c>
      <c r="H461" s="1">
        <v>2297</v>
      </c>
      <c r="I461" s="1">
        <v>2385</v>
      </c>
      <c r="J461" s="1">
        <v>2473</v>
      </c>
      <c r="K461" s="1">
        <v>2562</v>
      </c>
      <c r="L461" s="1">
        <v>2651</v>
      </c>
      <c r="M461" s="1">
        <v>2741</v>
      </c>
    </row>
    <row r="462" spans="2:13">
      <c r="B462" s="14" t="s">
        <v>74</v>
      </c>
      <c r="C462" s="1">
        <v>1429</v>
      </c>
      <c r="D462" s="1">
        <v>1521</v>
      </c>
      <c r="E462" s="1">
        <v>1618</v>
      </c>
      <c r="F462" s="1">
        <v>1719</v>
      </c>
      <c r="G462" s="1">
        <v>1825</v>
      </c>
      <c r="H462" s="1">
        <v>1934</v>
      </c>
      <c r="I462" s="1">
        <v>2046</v>
      </c>
      <c r="J462" s="1">
        <v>2162</v>
      </c>
      <c r="K462" s="1">
        <v>2283</v>
      </c>
      <c r="L462" s="1">
        <v>2408</v>
      </c>
      <c r="M462" s="1">
        <v>2537</v>
      </c>
    </row>
    <row r="463" spans="2:13">
      <c r="B463" s="22" t="s">
        <v>407</v>
      </c>
      <c r="C463" s="23"/>
      <c r="D463" s="23"/>
      <c r="E463" s="23"/>
      <c r="F463" s="23"/>
      <c r="G463" s="23"/>
      <c r="H463" s="23"/>
      <c r="I463" s="23"/>
      <c r="J463" s="23"/>
      <c r="K463" s="23"/>
      <c r="L463" s="23"/>
      <c r="M463" s="23"/>
    </row>
    <row r="464" spans="2:13">
      <c r="B464" s="14" t="s">
        <v>425</v>
      </c>
      <c r="C464" s="1">
        <v>1052</v>
      </c>
      <c r="D464" s="1">
        <v>1118</v>
      </c>
      <c r="E464" s="1">
        <v>1188</v>
      </c>
      <c r="F464" s="1">
        <v>1260</v>
      </c>
      <c r="G464" s="1">
        <v>1335</v>
      </c>
      <c r="H464" s="1">
        <v>1413</v>
      </c>
      <c r="I464" s="1">
        <v>1493</v>
      </c>
      <c r="J464" s="1">
        <v>1576</v>
      </c>
      <c r="K464" s="1">
        <v>1661</v>
      </c>
      <c r="L464" s="1">
        <v>1749</v>
      </c>
      <c r="M464" s="1">
        <v>1840</v>
      </c>
    </row>
    <row r="465" spans="2:13">
      <c r="B465" s="14" t="s">
        <v>408</v>
      </c>
      <c r="C465" s="1">
        <v>2329</v>
      </c>
      <c r="D465" s="1">
        <v>2417</v>
      </c>
      <c r="E465" s="1">
        <v>2504</v>
      </c>
      <c r="F465" s="1">
        <v>2591</v>
      </c>
      <c r="G465" s="1">
        <v>2677</v>
      </c>
      <c r="H465" s="1">
        <v>2763</v>
      </c>
      <c r="I465" s="1">
        <v>2847</v>
      </c>
      <c r="J465" s="1">
        <v>2932</v>
      </c>
      <c r="K465" s="1">
        <v>3015</v>
      </c>
      <c r="L465" s="1">
        <v>3096</v>
      </c>
      <c r="M465" s="1">
        <v>3177</v>
      </c>
    </row>
    <row r="466" spans="2:13">
      <c r="B466" s="24" t="s">
        <v>414</v>
      </c>
      <c r="C466" s="25">
        <v>1853</v>
      </c>
      <c r="D466" s="25">
        <v>1935</v>
      </c>
      <c r="E466" s="25">
        <v>2017</v>
      </c>
      <c r="F466" s="25">
        <v>2101</v>
      </c>
      <c r="G466" s="25">
        <v>2184</v>
      </c>
      <c r="H466" s="25">
        <v>2269</v>
      </c>
      <c r="I466" s="25">
        <v>2354</v>
      </c>
      <c r="J466" s="25">
        <v>2439</v>
      </c>
      <c r="K466" s="25">
        <v>2523</v>
      </c>
      <c r="L466" s="25">
        <v>2608</v>
      </c>
      <c r="M466" s="25">
        <v>2693</v>
      </c>
    </row>
    <row r="467" spans="2:13">
      <c r="B467" s="26" t="s">
        <v>450</v>
      </c>
    </row>
    <row r="468" spans="2:13">
      <c r="B468" s="26" t="s">
        <v>451</v>
      </c>
    </row>
    <row r="469" spans="2:13">
      <c r="B469" s="26" t="s">
        <v>452</v>
      </c>
    </row>
    <row r="470" spans="2:13">
      <c r="B470" s="26" t="s">
        <v>453</v>
      </c>
    </row>
    <row r="474" spans="2:13">
      <c r="C474" s="27"/>
      <c r="D474" s="27"/>
      <c r="E474" s="27"/>
      <c r="F474" s="27"/>
      <c r="G474" s="27"/>
      <c r="H474" s="27"/>
      <c r="I474" s="27"/>
      <c r="J474" s="27"/>
      <c r="K474" s="27"/>
      <c r="L474" s="27"/>
      <c r="M474" s="27"/>
    </row>
    <row r="476" spans="2:13">
      <c r="C476" s="28"/>
      <c r="D476" s="28"/>
      <c r="E476" s="28"/>
      <c r="F476" s="28"/>
      <c r="G476" s="28"/>
      <c r="H476" s="28"/>
      <c r="I476" s="28"/>
      <c r="J476" s="28"/>
      <c r="K476" s="28"/>
      <c r="L476" s="28"/>
      <c r="M476" s="2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CFAC-0864-4173-9B44-22FF9425AC55}">
  <dimension ref="A1:U387"/>
  <sheetViews>
    <sheetView workbookViewId="0">
      <selection activeCell="M6" sqref="M6"/>
    </sheetView>
  </sheetViews>
  <sheetFormatPr baseColWidth="10" defaultColWidth="17" defaultRowHeight="13.2"/>
  <cols>
    <col min="1" max="1" width="7.33203125" style="91" customWidth="1"/>
    <col min="2" max="2" width="17" style="124"/>
    <col min="3" max="3" width="0" style="91" hidden="1" customWidth="1"/>
    <col min="4" max="4" width="5.33203125" style="91" customWidth="1"/>
    <col min="5" max="5" width="22" style="91" customWidth="1"/>
    <col min="6" max="6" width="14.5546875" style="91" customWidth="1"/>
    <col min="7" max="7" width="17" style="91"/>
    <col min="8" max="8" width="9.33203125" style="125" customWidth="1"/>
    <col min="9" max="9" width="17" style="126"/>
    <col min="10" max="11" width="8.109375" style="126" customWidth="1"/>
    <col min="12" max="13" width="17" style="126"/>
    <col min="14" max="14" width="17" style="127"/>
    <col min="15" max="15" width="22.88671875" style="123" customWidth="1"/>
    <col min="16" max="16" width="17.5546875" style="91" customWidth="1"/>
    <col min="17" max="18" width="12.6640625" style="91" customWidth="1"/>
    <col min="19" max="20" width="17" style="91"/>
    <col min="21" max="21" width="20.33203125" style="91" customWidth="1"/>
    <col min="22" max="16384" width="17" style="91"/>
  </cols>
  <sheetData>
    <row r="1" spans="1:21" ht="32.25" customHeight="1">
      <c r="A1" s="346" t="s">
        <v>526</v>
      </c>
      <c r="B1" s="346"/>
      <c r="C1" s="346"/>
      <c r="D1" s="346"/>
      <c r="E1" s="346"/>
      <c r="F1" s="346"/>
      <c r="G1" s="346"/>
      <c r="H1" s="346"/>
      <c r="I1" s="346"/>
      <c r="J1" s="346"/>
      <c r="K1" s="346"/>
      <c r="L1" s="346"/>
      <c r="M1" s="346"/>
      <c r="N1" s="346"/>
      <c r="O1" s="90" t="s">
        <v>527</v>
      </c>
      <c r="P1" s="90"/>
      <c r="Q1" s="90"/>
      <c r="R1" s="90"/>
      <c r="T1" s="90"/>
      <c r="U1" s="90"/>
    </row>
    <row r="2" spans="1:21" s="98" customFormat="1" ht="89.25" customHeight="1">
      <c r="A2" s="2" t="s">
        <v>528</v>
      </c>
      <c r="B2" s="2" t="s">
        <v>12</v>
      </c>
      <c r="C2" s="2" t="s">
        <v>13</v>
      </c>
      <c r="D2" s="2" t="s">
        <v>529</v>
      </c>
      <c r="E2" s="2" t="s">
        <v>14</v>
      </c>
      <c r="F2" s="2" t="s">
        <v>530</v>
      </c>
      <c r="G2" s="92" t="s">
        <v>531</v>
      </c>
      <c r="H2" s="93" t="s">
        <v>532</v>
      </c>
      <c r="I2" s="3" t="s">
        <v>533</v>
      </c>
      <c r="J2" s="3" t="s">
        <v>534</v>
      </c>
      <c r="K2" s="3" t="s">
        <v>535</v>
      </c>
      <c r="L2" s="94" t="s">
        <v>536</v>
      </c>
      <c r="M2" s="94" t="s">
        <v>537</v>
      </c>
      <c r="N2" s="95" t="s">
        <v>538</v>
      </c>
      <c r="O2" s="4" t="s">
        <v>15</v>
      </c>
      <c r="P2" s="4" t="s">
        <v>16</v>
      </c>
      <c r="Q2" s="96" t="s">
        <v>539</v>
      </c>
      <c r="R2" s="4" t="s">
        <v>540</v>
      </c>
      <c r="S2" s="97" t="s">
        <v>541</v>
      </c>
      <c r="T2" s="4" t="s">
        <v>542</v>
      </c>
      <c r="U2" s="4" t="s">
        <v>543</v>
      </c>
    </row>
    <row r="3" spans="1:21" ht="17.25" customHeight="1">
      <c r="A3" s="99">
        <v>255</v>
      </c>
      <c r="B3" s="5" t="s">
        <v>17</v>
      </c>
      <c r="C3" s="6" t="s">
        <v>18</v>
      </c>
      <c r="D3" s="6">
        <v>1</v>
      </c>
      <c r="E3" s="7" t="s">
        <v>19</v>
      </c>
      <c r="F3" s="7">
        <v>1</v>
      </c>
      <c r="G3" s="100">
        <v>1</v>
      </c>
      <c r="H3" s="101">
        <v>57</v>
      </c>
      <c r="I3" s="8">
        <v>1903398</v>
      </c>
      <c r="J3" s="102">
        <v>0.99165165045419879</v>
      </c>
      <c r="K3" s="102">
        <v>8.3483495458011089E-3</v>
      </c>
      <c r="L3" s="103">
        <f t="shared" ref="L3:L66" si="0">+I3*J3</f>
        <v>1887507.768171221</v>
      </c>
      <c r="M3" s="103">
        <f t="shared" ref="M3:M66" si="1">+I3*K3</f>
        <v>15890.231828778738</v>
      </c>
      <c r="N3" s="104" t="s">
        <v>544</v>
      </c>
      <c r="O3" s="9">
        <v>0.99270685906472433</v>
      </c>
      <c r="P3" s="10">
        <f t="shared" ref="P3:P66" si="2">+O3*I3/1000</f>
        <v>1889.5162501300781</v>
      </c>
      <c r="Q3" s="105">
        <v>0.74948875255623726</v>
      </c>
      <c r="R3" s="105">
        <f>+O3*Q3</f>
        <v>0.74402262545444064</v>
      </c>
      <c r="S3" s="103">
        <f t="shared" ref="S3:S66" si="3">+Q3*P3</f>
        <v>1416.1711772447313</v>
      </c>
      <c r="T3" s="106">
        <f>+P3*J3</f>
        <v>1873.7419080015206</v>
      </c>
      <c r="U3" s="106">
        <f>+P3*K3</f>
        <v>15.774342128557253</v>
      </c>
    </row>
    <row r="4" spans="1:21" ht="17.25" customHeight="1">
      <c r="A4" s="99">
        <v>96</v>
      </c>
      <c r="B4" s="11" t="s">
        <v>20</v>
      </c>
      <c r="C4" s="6" t="s">
        <v>21</v>
      </c>
      <c r="D4" s="6">
        <v>2</v>
      </c>
      <c r="E4" s="7" t="s">
        <v>22</v>
      </c>
      <c r="F4" s="7">
        <v>1</v>
      </c>
      <c r="G4" s="100">
        <v>1</v>
      </c>
      <c r="H4" s="101">
        <v>7</v>
      </c>
      <c r="I4" s="8">
        <v>1109048</v>
      </c>
      <c r="J4" s="102">
        <v>0.9981472139849985</v>
      </c>
      <c r="K4" s="102">
        <v>1.852786015001438E-3</v>
      </c>
      <c r="L4" s="103">
        <f t="shared" si="0"/>
        <v>1106993.1713756346</v>
      </c>
      <c r="M4" s="103">
        <f t="shared" si="1"/>
        <v>2054.8286243653147</v>
      </c>
      <c r="N4" s="104" t="s">
        <v>544</v>
      </c>
      <c r="O4" s="9">
        <v>0.77027824513057974</v>
      </c>
      <c r="P4" s="10">
        <f t="shared" si="2"/>
        <v>854.27554720557919</v>
      </c>
      <c r="Q4" s="107">
        <v>0.78</v>
      </c>
      <c r="R4" s="105">
        <f t="shared" ref="R4:R67" si="4">+O4*Q4</f>
        <v>0.60081703120185226</v>
      </c>
      <c r="S4" s="103">
        <f t="shared" si="3"/>
        <v>666.33492682035182</v>
      </c>
      <c r="T4" s="106">
        <f t="shared" ref="T4:T67" si="5">+P4*J4</f>
        <v>852.6927574187589</v>
      </c>
      <c r="U4" s="106">
        <f t="shared" ref="U4:U67" si="6">+P4*K4</f>
        <v>1.5827897868201979</v>
      </c>
    </row>
    <row r="5" spans="1:21" ht="17.25" customHeight="1">
      <c r="A5" s="99">
        <v>67</v>
      </c>
      <c r="B5" s="5" t="s">
        <v>23</v>
      </c>
      <c r="C5" s="6" t="s">
        <v>24</v>
      </c>
      <c r="D5" s="6">
        <v>3</v>
      </c>
      <c r="E5" s="7" t="s">
        <v>25</v>
      </c>
      <c r="F5" s="7">
        <v>1</v>
      </c>
      <c r="G5" s="100">
        <v>1</v>
      </c>
      <c r="H5" s="101">
        <v>49</v>
      </c>
      <c r="I5" s="8">
        <v>856198</v>
      </c>
      <c r="J5" s="102">
        <v>1</v>
      </c>
      <c r="K5" s="102">
        <v>0</v>
      </c>
      <c r="L5" s="103">
        <f t="shared" si="0"/>
        <v>856198</v>
      </c>
      <c r="M5" s="103">
        <f t="shared" si="1"/>
        <v>0</v>
      </c>
      <c r="N5" s="104" t="s">
        <v>544</v>
      </c>
      <c r="O5" s="9">
        <v>0.78981638870377147</v>
      </c>
      <c r="P5" s="10">
        <f t="shared" si="2"/>
        <v>676.23921237539173</v>
      </c>
      <c r="Q5" s="105">
        <v>0.78</v>
      </c>
      <c r="R5" s="105">
        <f t="shared" si="4"/>
        <v>0.61605678318894175</v>
      </c>
      <c r="S5" s="103">
        <f t="shared" si="3"/>
        <v>527.46658565280552</v>
      </c>
      <c r="T5" s="106">
        <f t="shared" si="5"/>
        <v>676.23921237539173</v>
      </c>
      <c r="U5" s="106">
        <f t="shared" si="6"/>
        <v>0</v>
      </c>
    </row>
    <row r="6" spans="1:21" ht="17.25" customHeight="1">
      <c r="A6" s="99">
        <v>208</v>
      </c>
      <c r="B6" s="5" t="s">
        <v>23</v>
      </c>
      <c r="C6" s="6" t="s">
        <v>26</v>
      </c>
      <c r="D6" s="6">
        <v>4</v>
      </c>
      <c r="E6" s="7" t="s">
        <v>26</v>
      </c>
      <c r="F6" s="7"/>
      <c r="G6" s="100">
        <v>1</v>
      </c>
      <c r="H6" s="101">
        <v>50</v>
      </c>
      <c r="I6" s="8">
        <v>185142</v>
      </c>
      <c r="J6" s="102">
        <v>0.95192517968829715</v>
      </c>
      <c r="K6" s="102">
        <v>4.8074820311702703E-2</v>
      </c>
      <c r="L6" s="103">
        <f t="shared" si="0"/>
        <v>176241.33161785072</v>
      </c>
      <c r="M6" s="103">
        <f t="shared" si="1"/>
        <v>8900.6683821492625</v>
      </c>
      <c r="N6" s="104" t="s">
        <v>544</v>
      </c>
      <c r="O6" s="9">
        <v>0.75333644498673424</v>
      </c>
      <c r="P6" s="10">
        <f t="shared" si="2"/>
        <v>139.47421609773394</v>
      </c>
      <c r="Q6" s="105">
        <v>0.78</v>
      </c>
      <c r="R6" s="105">
        <f t="shared" si="4"/>
        <v>0.58760242708965271</v>
      </c>
      <c r="S6" s="103">
        <f t="shared" si="3"/>
        <v>108.78988855623248</v>
      </c>
      <c r="T6" s="106">
        <f t="shared" si="5"/>
        <v>132.76901822071977</v>
      </c>
      <c r="U6" s="106">
        <f t="shared" si="6"/>
        <v>6.705197877014152</v>
      </c>
    </row>
    <row r="7" spans="1:21" ht="17.25" customHeight="1">
      <c r="A7" s="99">
        <v>273</v>
      </c>
      <c r="B7" s="12" t="s">
        <v>27</v>
      </c>
      <c r="C7" s="6" t="s">
        <v>28</v>
      </c>
      <c r="D7" s="6">
        <v>5</v>
      </c>
      <c r="E7" s="7" t="s">
        <v>29</v>
      </c>
      <c r="F7" s="7">
        <v>1</v>
      </c>
      <c r="G7" s="100">
        <v>1</v>
      </c>
      <c r="H7" s="101">
        <v>75</v>
      </c>
      <c r="I7" s="8">
        <v>360544</v>
      </c>
      <c r="J7" s="102">
        <v>0.91423080309799731</v>
      </c>
      <c r="K7" s="102">
        <v>8.5769196902002673E-2</v>
      </c>
      <c r="L7" s="103">
        <f t="shared" si="0"/>
        <v>329620.43067216437</v>
      </c>
      <c r="M7" s="103">
        <f t="shared" si="1"/>
        <v>30923.569327835652</v>
      </c>
      <c r="N7" s="104" t="s">
        <v>544</v>
      </c>
      <c r="O7" s="9">
        <v>0.82362925126010367</v>
      </c>
      <c r="P7" s="10">
        <f t="shared" si="2"/>
        <v>296.9545847663228</v>
      </c>
      <c r="Q7" s="105">
        <v>0.78</v>
      </c>
      <c r="R7" s="105">
        <f t="shared" si="4"/>
        <v>0.64243081598288088</v>
      </c>
      <c r="S7" s="103">
        <f t="shared" si="3"/>
        <v>231.62457611773178</v>
      </c>
      <c r="T7" s="106">
        <f t="shared" si="5"/>
        <v>271.48502851454759</v>
      </c>
      <c r="U7" s="106">
        <f t="shared" si="6"/>
        <v>25.469556251775185</v>
      </c>
    </row>
    <row r="8" spans="1:21" ht="17.25" customHeight="1">
      <c r="A8" s="99">
        <v>137</v>
      </c>
      <c r="B8" s="11" t="s">
        <v>20</v>
      </c>
      <c r="C8" s="6" t="s">
        <v>21</v>
      </c>
      <c r="D8" s="6">
        <v>6</v>
      </c>
      <c r="E8" s="7" t="s">
        <v>30</v>
      </c>
      <c r="F8" s="7">
        <v>1</v>
      </c>
      <c r="G8" s="100">
        <v>1</v>
      </c>
      <c r="H8" s="101">
        <v>9</v>
      </c>
      <c r="I8" s="8">
        <v>956732</v>
      </c>
      <c r="J8" s="102">
        <v>0.9900543793087252</v>
      </c>
      <c r="K8" s="102">
        <v>9.9456206912747827E-3</v>
      </c>
      <c r="L8" s="103">
        <f t="shared" si="0"/>
        <v>947216.70642479532</v>
      </c>
      <c r="M8" s="103">
        <f t="shared" si="1"/>
        <v>9515.2935752047051</v>
      </c>
      <c r="N8" s="104" t="s">
        <v>544</v>
      </c>
      <c r="O8" s="9">
        <v>0.77476644002245287</v>
      </c>
      <c r="P8" s="10">
        <f t="shared" si="2"/>
        <v>741.24384569556139</v>
      </c>
      <c r="Q8" s="107">
        <v>0.78812415654520918</v>
      </c>
      <c r="R8" s="105">
        <f t="shared" si="4"/>
        <v>0.6106121470622301</v>
      </c>
      <c r="S8" s="103">
        <f t="shared" si="3"/>
        <v>584.19218068314149</v>
      </c>
      <c r="T8" s="106">
        <f t="shared" si="5"/>
        <v>733.87171556653152</v>
      </c>
      <c r="U8" s="106">
        <f t="shared" si="6"/>
        <v>7.372130129029868</v>
      </c>
    </row>
    <row r="9" spans="1:21" ht="17.25" customHeight="1">
      <c r="A9" s="99">
        <v>283</v>
      </c>
      <c r="B9" s="5" t="s">
        <v>31</v>
      </c>
      <c r="C9" s="6" t="s">
        <v>24</v>
      </c>
      <c r="D9" s="6">
        <v>7</v>
      </c>
      <c r="E9" s="7" t="s">
        <v>32</v>
      </c>
      <c r="F9" s="7">
        <v>1</v>
      </c>
      <c r="G9" s="100">
        <v>1</v>
      </c>
      <c r="H9" s="101">
        <v>30</v>
      </c>
      <c r="I9" s="8">
        <v>272692</v>
      </c>
      <c r="J9" s="102">
        <v>0.87430797321971998</v>
      </c>
      <c r="K9" s="102">
        <v>0.12569202678027996</v>
      </c>
      <c r="L9" s="103">
        <f t="shared" si="0"/>
        <v>238416.78983323189</v>
      </c>
      <c r="M9" s="103">
        <f t="shared" si="1"/>
        <v>34275.210166768105</v>
      </c>
      <c r="N9" s="104" t="s">
        <v>544</v>
      </c>
      <c r="O9" s="9">
        <v>0.77900000000000003</v>
      </c>
      <c r="P9" s="10">
        <f t="shared" si="2"/>
        <v>212.42706799999999</v>
      </c>
      <c r="Q9" s="105">
        <v>0.78</v>
      </c>
      <c r="R9" s="105">
        <f t="shared" si="4"/>
        <v>0.60762000000000005</v>
      </c>
      <c r="S9" s="103">
        <f t="shared" si="3"/>
        <v>165.69311303999999</v>
      </c>
      <c r="T9" s="106">
        <f t="shared" si="5"/>
        <v>185.72667928008764</v>
      </c>
      <c r="U9" s="106">
        <f t="shared" si="6"/>
        <v>26.70038871991235</v>
      </c>
    </row>
    <row r="10" spans="1:21" ht="17.25" customHeight="1">
      <c r="A10" s="99">
        <v>331</v>
      </c>
      <c r="B10" s="5" t="s">
        <v>31</v>
      </c>
      <c r="C10" s="6" t="s">
        <v>33</v>
      </c>
      <c r="D10" s="6">
        <v>8</v>
      </c>
      <c r="E10" s="7" t="s">
        <v>34</v>
      </c>
      <c r="F10" s="7"/>
      <c r="G10" s="100">
        <v>1</v>
      </c>
      <c r="H10" s="101"/>
      <c r="I10" s="8">
        <v>109481</v>
      </c>
      <c r="J10" s="102">
        <v>0.69557157569515971</v>
      </c>
      <c r="K10" s="102">
        <v>0.30442842430484035</v>
      </c>
      <c r="L10" s="103">
        <f t="shared" si="0"/>
        <v>76151.871678681782</v>
      </c>
      <c r="M10" s="103">
        <f t="shared" si="1"/>
        <v>33329.128321318225</v>
      </c>
      <c r="N10" s="104" t="s">
        <v>544</v>
      </c>
      <c r="O10" s="9">
        <v>0.69999999999999984</v>
      </c>
      <c r="P10" s="10">
        <f t="shared" si="2"/>
        <v>76.636699999999976</v>
      </c>
      <c r="Q10" s="108">
        <v>0.78</v>
      </c>
      <c r="R10" s="105">
        <f t="shared" si="4"/>
        <v>0.54599999999999993</v>
      </c>
      <c r="S10" s="103">
        <f t="shared" si="3"/>
        <v>59.776625999999986</v>
      </c>
      <c r="T10" s="106">
        <f t="shared" si="5"/>
        <v>53.306310175077229</v>
      </c>
      <c r="U10" s="106">
        <f t="shared" si="6"/>
        <v>23.330389824922751</v>
      </c>
    </row>
    <row r="11" spans="1:21" ht="17.25" customHeight="1">
      <c r="A11" s="99">
        <v>301</v>
      </c>
      <c r="B11" s="5" t="s">
        <v>35</v>
      </c>
      <c r="C11" s="6" t="s">
        <v>24</v>
      </c>
      <c r="D11" s="6">
        <v>9</v>
      </c>
      <c r="E11" s="7" t="s">
        <v>36</v>
      </c>
      <c r="F11" s="7">
        <v>1</v>
      </c>
      <c r="G11" s="100">
        <v>1</v>
      </c>
      <c r="H11" s="101">
        <v>22</v>
      </c>
      <c r="I11" s="8">
        <v>166262</v>
      </c>
      <c r="J11" s="102">
        <v>0.95339412360688958</v>
      </c>
      <c r="K11" s="102">
        <v>4.6605876393110438E-2</v>
      </c>
      <c r="L11" s="103">
        <f t="shared" si="0"/>
        <v>158513.21377912868</v>
      </c>
      <c r="M11" s="103">
        <f t="shared" si="1"/>
        <v>7748.7862208713277</v>
      </c>
      <c r="N11" s="104" t="s">
        <v>544</v>
      </c>
      <c r="O11" s="9">
        <v>0.65280304295220437</v>
      </c>
      <c r="P11" s="10">
        <f t="shared" si="2"/>
        <v>108.5363395273194</v>
      </c>
      <c r="Q11" s="107">
        <v>0.7719115858668858</v>
      </c>
      <c r="R11" s="105">
        <f t="shared" si="4"/>
        <v>0.50390623214396479</v>
      </c>
      <c r="S11" s="103">
        <f t="shared" si="3"/>
        <v>83.780457968719872</v>
      </c>
      <c r="T11" s="106">
        <f t="shared" si="5"/>
        <v>103.47790830314848</v>
      </c>
      <c r="U11" s="106">
        <f t="shared" si="6"/>
        <v>5.0584312241709144</v>
      </c>
    </row>
    <row r="12" spans="1:21" ht="17.25" customHeight="1">
      <c r="A12" s="99">
        <v>136</v>
      </c>
      <c r="B12" s="5" t="s">
        <v>17</v>
      </c>
      <c r="C12" s="6" t="s">
        <v>18</v>
      </c>
      <c r="D12" s="6">
        <v>10</v>
      </c>
      <c r="E12" s="7" t="s">
        <v>37</v>
      </c>
      <c r="F12" s="7"/>
      <c r="G12" s="100">
        <v>1</v>
      </c>
      <c r="H12" s="101">
        <v>74</v>
      </c>
      <c r="I12" s="8">
        <v>114318</v>
      </c>
      <c r="J12" s="102">
        <v>0.88569060525962096</v>
      </c>
      <c r="K12" s="102">
        <v>0.114309394740379</v>
      </c>
      <c r="L12" s="103">
        <f t="shared" si="0"/>
        <v>101250.37861206935</v>
      </c>
      <c r="M12" s="103">
        <f t="shared" si="1"/>
        <v>13067.621387930647</v>
      </c>
      <c r="N12" s="104" t="s">
        <v>544</v>
      </c>
      <c r="O12" s="9">
        <v>0.63221524084060032</v>
      </c>
      <c r="P12" s="10">
        <f t="shared" si="2"/>
        <v>72.273581902415756</v>
      </c>
      <c r="Q12" s="105">
        <v>0.78</v>
      </c>
      <c r="R12" s="105">
        <f t="shared" si="4"/>
        <v>0.49312788785566825</v>
      </c>
      <c r="S12" s="103">
        <f t="shared" si="3"/>
        <v>56.37339388388429</v>
      </c>
      <c r="T12" s="106">
        <f t="shared" si="5"/>
        <v>64.012032499431399</v>
      </c>
      <c r="U12" s="106">
        <f t="shared" si="6"/>
        <v>8.2615494029843539</v>
      </c>
    </row>
    <row r="13" spans="1:21" ht="17.25" customHeight="1">
      <c r="A13" s="99">
        <v>168</v>
      </c>
      <c r="B13" s="5" t="s">
        <v>38</v>
      </c>
      <c r="C13" s="6" t="s">
        <v>24</v>
      </c>
      <c r="D13" s="6">
        <v>11</v>
      </c>
      <c r="E13" s="7" t="s">
        <v>39</v>
      </c>
      <c r="F13" s="7">
        <v>1</v>
      </c>
      <c r="G13" s="100">
        <v>1</v>
      </c>
      <c r="H13" s="101">
        <v>16</v>
      </c>
      <c r="I13" s="8">
        <v>351802</v>
      </c>
      <c r="J13" s="102">
        <v>1</v>
      </c>
      <c r="K13" s="102">
        <v>0</v>
      </c>
      <c r="L13" s="103">
        <f t="shared" si="0"/>
        <v>351802</v>
      </c>
      <c r="M13" s="103">
        <f t="shared" si="1"/>
        <v>0</v>
      </c>
      <c r="N13" s="104" t="s">
        <v>544</v>
      </c>
      <c r="O13" s="9">
        <v>0.57444658204200938</v>
      </c>
      <c r="P13" s="10">
        <f t="shared" si="2"/>
        <v>202.09145645554301</v>
      </c>
      <c r="Q13" s="107">
        <v>0.78</v>
      </c>
      <c r="R13" s="105">
        <f t="shared" si="4"/>
        <v>0.44806833399276735</v>
      </c>
      <c r="S13" s="103">
        <f t="shared" si="3"/>
        <v>157.63133603532356</v>
      </c>
      <c r="T13" s="106">
        <f t="shared" si="5"/>
        <v>202.09145645554301</v>
      </c>
      <c r="U13" s="106">
        <f t="shared" si="6"/>
        <v>0</v>
      </c>
    </row>
    <row r="14" spans="1:21" ht="17.25" customHeight="1">
      <c r="A14" s="99">
        <v>213</v>
      </c>
      <c r="B14" s="5" t="s">
        <v>35</v>
      </c>
      <c r="C14" s="6" t="s">
        <v>40</v>
      </c>
      <c r="D14" s="6">
        <v>12</v>
      </c>
      <c r="E14" s="7" t="s">
        <v>41</v>
      </c>
      <c r="F14" s="7"/>
      <c r="G14" s="100">
        <v>1</v>
      </c>
      <c r="H14" s="101">
        <v>21</v>
      </c>
      <c r="I14" s="8">
        <v>114869</v>
      </c>
      <c r="J14" s="102">
        <v>0.8848711554447215</v>
      </c>
      <c r="K14" s="102">
        <v>0.11512884455527846</v>
      </c>
      <c r="L14" s="103">
        <f t="shared" si="0"/>
        <v>101644.26475477971</v>
      </c>
      <c r="M14" s="103">
        <f t="shared" si="1"/>
        <v>13224.735245220281</v>
      </c>
      <c r="N14" s="104" t="s">
        <v>544</v>
      </c>
      <c r="O14" s="9">
        <v>0.58268280535708039</v>
      </c>
      <c r="P14" s="10">
        <f t="shared" si="2"/>
        <v>66.932191168562468</v>
      </c>
      <c r="Q14" s="107">
        <v>0.78</v>
      </c>
      <c r="R14" s="105">
        <f t="shared" si="4"/>
        <v>0.45449258817852273</v>
      </c>
      <c r="S14" s="103">
        <f t="shared" si="3"/>
        <v>52.207109111478729</v>
      </c>
      <c r="T14" s="106">
        <f t="shared" si="5"/>
        <v>59.226365335772854</v>
      </c>
      <c r="U14" s="106">
        <f t="shared" si="6"/>
        <v>7.7058258327896096</v>
      </c>
    </row>
    <row r="15" spans="1:21" ht="17.25" customHeight="1">
      <c r="A15" s="99">
        <v>218</v>
      </c>
      <c r="B15" s="5" t="s">
        <v>23</v>
      </c>
      <c r="C15" s="6" t="s">
        <v>42</v>
      </c>
      <c r="D15" s="6">
        <v>13</v>
      </c>
      <c r="E15" s="7" t="s">
        <v>43</v>
      </c>
      <c r="F15" s="7"/>
      <c r="G15" s="100">
        <v>1</v>
      </c>
      <c r="H15" s="101"/>
      <c r="I15" s="8">
        <v>184593</v>
      </c>
      <c r="J15" s="102">
        <v>0.87037445061635343</v>
      </c>
      <c r="K15" s="102">
        <v>0.12962554938364662</v>
      </c>
      <c r="L15" s="103">
        <f t="shared" si="0"/>
        <v>160665.03096262453</v>
      </c>
      <c r="M15" s="103">
        <f t="shared" si="1"/>
        <v>23927.969037375482</v>
      </c>
      <c r="N15" s="104" t="s">
        <v>544</v>
      </c>
      <c r="O15" s="9">
        <v>0.65977449733340576</v>
      </c>
      <c r="P15" s="10">
        <f t="shared" si="2"/>
        <v>121.78975378626536</v>
      </c>
      <c r="Q15" s="105">
        <v>0.78</v>
      </c>
      <c r="R15" s="105">
        <f t="shared" si="4"/>
        <v>0.51462410792005653</v>
      </c>
      <c r="S15" s="103">
        <f t="shared" si="3"/>
        <v>94.996007953286991</v>
      </c>
      <c r="T15" s="106">
        <f t="shared" si="5"/>
        <v>106.00269004242166</v>
      </c>
      <c r="U15" s="106">
        <f t="shared" si="6"/>
        <v>15.787063743843705</v>
      </c>
    </row>
    <row r="16" spans="1:21" ht="17.25" customHeight="1">
      <c r="A16" s="99">
        <v>329</v>
      </c>
      <c r="B16" s="5" t="s">
        <v>17</v>
      </c>
      <c r="C16" s="6" t="s">
        <v>44</v>
      </c>
      <c r="D16" s="6">
        <v>14</v>
      </c>
      <c r="E16" s="7" t="s">
        <v>44</v>
      </c>
      <c r="F16" s="7"/>
      <c r="G16" s="100">
        <v>1</v>
      </c>
      <c r="H16" s="101">
        <v>85</v>
      </c>
      <c r="I16" s="8">
        <v>144193</v>
      </c>
      <c r="J16" s="102">
        <v>0.83821546376781531</v>
      </c>
      <c r="K16" s="102">
        <v>0.16178453623218472</v>
      </c>
      <c r="L16" s="103">
        <f t="shared" si="0"/>
        <v>120864.8023670726</v>
      </c>
      <c r="M16" s="103">
        <f t="shared" si="1"/>
        <v>23328.197632927411</v>
      </c>
      <c r="N16" s="104" t="s">
        <v>544</v>
      </c>
      <c r="O16" s="9">
        <v>0.63936070327780714</v>
      </c>
      <c r="P16" s="10">
        <f t="shared" si="2"/>
        <v>92.19133788773685</v>
      </c>
      <c r="Q16" s="109">
        <v>0.78</v>
      </c>
      <c r="R16" s="105">
        <f t="shared" si="4"/>
        <v>0.49870134855668957</v>
      </c>
      <c r="S16" s="103">
        <f t="shared" si="3"/>
        <v>71.909243552434745</v>
      </c>
      <c r="T16" s="106">
        <f t="shared" si="5"/>
        <v>77.27620504294471</v>
      </c>
      <c r="U16" s="106">
        <f t="shared" si="6"/>
        <v>14.915132844792147</v>
      </c>
    </row>
    <row r="17" spans="1:21" ht="17.25" customHeight="1">
      <c r="A17" s="99">
        <v>159</v>
      </c>
      <c r="B17" s="5" t="s">
        <v>17</v>
      </c>
      <c r="C17" s="6" t="s">
        <v>45</v>
      </c>
      <c r="D17" s="6">
        <v>15</v>
      </c>
      <c r="E17" s="7" t="s">
        <v>46</v>
      </c>
      <c r="F17" s="7"/>
      <c r="G17" s="100">
        <v>1</v>
      </c>
      <c r="H17" s="101">
        <v>88</v>
      </c>
      <c r="I17" s="8">
        <v>147078</v>
      </c>
      <c r="J17" s="102">
        <v>0.97972935955733309</v>
      </c>
      <c r="K17" s="102">
        <v>2.0270640442666958E-2</v>
      </c>
      <c r="L17" s="103">
        <f t="shared" si="0"/>
        <v>144096.63474497345</v>
      </c>
      <c r="M17" s="103">
        <f t="shared" si="1"/>
        <v>2981.365255026571</v>
      </c>
      <c r="N17" s="104" t="s">
        <v>544</v>
      </c>
      <c r="O17" s="9">
        <v>0.60930069796017727</v>
      </c>
      <c r="P17" s="10">
        <f t="shared" si="2"/>
        <v>89.614728054586962</v>
      </c>
      <c r="Q17" s="105">
        <v>0.78</v>
      </c>
      <c r="R17" s="105">
        <f t="shared" si="4"/>
        <v>0.47525454440893827</v>
      </c>
      <c r="S17" s="103">
        <f t="shared" si="3"/>
        <v>69.89948788257783</v>
      </c>
      <c r="T17" s="106">
        <f t="shared" si="5"/>
        <v>87.798180123825048</v>
      </c>
      <c r="U17" s="106">
        <f t="shared" si="6"/>
        <v>1.8165479307619117</v>
      </c>
    </row>
    <row r="18" spans="1:21" ht="17.25" customHeight="1">
      <c r="A18" s="99">
        <v>191</v>
      </c>
      <c r="B18" s="5" t="s">
        <v>47</v>
      </c>
      <c r="C18" s="6" t="s">
        <v>48</v>
      </c>
      <c r="D18" s="6">
        <v>16</v>
      </c>
      <c r="E18" s="7" t="s">
        <v>49</v>
      </c>
      <c r="F18" s="7">
        <v>1</v>
      </c>
      <c r="G18" s="100">
        <v>1</v>
      </c>
      <c r="H18" s="101">
        <v>28</v>
      </c>
      <c r="I18" s="8">
        <v>269180</v>
      </c>
      <c r="J18" s="102">
        <v>0.92012629245904387</v>
      </c>
      <c r="K18" s="102">
        <v>7.9873707540956185E-2</v>
      </c>
      <c r="L18" s="103">
        <f t="shared" si="0"/>
        <v>247679.59540412543</v>
      </c>
      <c r="M18" s="103">
        <f t="shared" si="1"/>
        <v>21500.404595874585</v>
      </c>
      <c r="N18" s="104" t="s">
        <v>544</v>
      </c>
      <c r="O18" s="9">
        <v>0.625</v>
      </c>
      <c r="P18" s="10">
        <f t="shared" si="2"/>
        <v>168.23750000000001</v>
      </c>
      <c r="Q18" s="107">
        <v>0.78</v>
      </c>
      <c r="R18" s="105">
        <f t="shared" si="4"/>
        <v>0.48750000000000004</v>
      </c>
      <c r="S18" s="103">
        <f t="shared" si="3"/>
        <v>131.22525000000002</v>
      </c>
      <c r="T18" s="106">
        <f t="shared" si="5"/>
        <v>154.7997471275784</v>
      </c>
      <c r="U18" s="106">
        <f t="shared" si="6"/>
        <v>13.437752872421617</v>
      </c>
    </row>
    <row r="19" spans="1:21" ht="17.25" customHeight="1">
      <c r="A19" s="99">
        <v>322</v>
      </c>
      <c r="B19" s="12" t="s">
        <v>27</v>
      </c>
      <c r="C19" s="6" t="s">
        <v>50</v>
      </c>
      <c r="D19" s="6">
        <v>17</v>
      </c>
      <c r="E19" s="110" t="s">
        <v>51</v>
      </c>
      <c r="F19" s="110"/>
      <c r="G19" s="100"/>
      <c r="H19" s="111"/>
      <c r="I19" s="8">
        <v>10227</v>
      </c>
      <c r="J19" s="102">
        <v>0.29549323537317446</v>
      </c>
      <c r="K19" s="102">
        <v>0.70450676462682571</v>
      </c>
      <c r="L19" s="103">
        <f t="shared" si="0"/>
        <v>3022.0093181614552</v>
      </c>
      <c r="M19" s="103">
        <f t="shared" si="1"/>
        <v>7204.9906818385462</v>
      </c>
      <c r="N19" s="104" t="s">
        <v>545</v>
      </c>
      <c r="O19" s="9">
        <v>0.70994482493322819</v>
      </c>
      <c r="P19" s="10">
        <f t="shared" si="2"/>
        <v>7.2606057245921249</v>
      </c>
      <c r="Q19" s="108">
        <v>0.9</v>
      </c>
      <c r="R19" s="105">
        <f t="shared" si="4"/>
        <v>0.63895034243990534</v>
      </c>
      <c r="S19" s="103">
        <f t="shared" si="3"/>
        <v>6.534545152132913</v>
      </c>
      <c r="T19" s="106">
        <f t="shared" si="5"/>
        <v>2.1454598763287187</v>
      </c>
      <c r="U19" s="106">
        <f t="shared" si="6"/>
        <v>5.1151458482634071</v>
      </c>
    </row>
    <row r="20" spans="1:21" ht="17.25" customHeight="1">
      <c r="A20" s="99">
        <v>203</v>
      </c>
      <c r="B20" s="5" t="s">
        <v>23</v>
      </c>
      <c r="C20" s="6" t="s">
        <v>52</v>
      </c>
      <c r="D20" s="6">
        <v>18</v>
      </c>
      <c r="E20" s="7" t="s">
        <v>53</v>
      </c>
      <c r="F20" s="7"/>
      <c r="G20" s="100">
        <v>1</v>
      </c>
      <c r="H20" s="101"/>
      <c r="I20" s="8">
        <v>62832</v>
      </c>
      <c r="J20" s="102">
        <v>0.27947326656229221</v>
      </c>
      <c r="K20" s="102">
        <v>0.72052673343770779</v>
      </c>
      <c r="L20" s="103">
        <f t="shared" si="0"/>
        <v>17559.864284641943</v>
      </c>
      <c r="M20" s="103">
        <f t="shared" si="1"/>
        <v>45272.135715358054</v>
      </c>
      <c r="N20" s="104" t="s">
        <v>545</v>
      </c>
      <c r="O20" s="9">
        <v>0.57401129803305306</v>
      </c>
      <c r="P20" s="10">
        <f t="shared" si="2"/>
        <v>36.066277878012791</v>
      </c>
      <c r="Q20" s="108">
        <v>0.9</v>
      </c>
      <c r="R20" s="105">
        <f t="shared" si="4"/>
        <v>0.51661016822974781</v>
      </c>
      <c r="S20" s="103">
        <f t="shared" si="3"/>
        <v>32.459650090211511</v>
      </c>
      <c r="T20" s="106">
        <f t="shared" si="5"/>
        <v>10.079560491311572</v>
      </c>
      <c r="U20" s="106">
        <f t="shared" si="6"/>
        <v>25.986717386701219</v>
      </c>
    </row>
    <row r="21" spans="1:21" ht="17.25" customHeight="1">
      <c r="A21" s="99">
        <v>323</v>
      </c>
      <c r="B21" s="5" t="s">
        <v>23</v>
      </c>
      <c r="C21" s="6" t="s">
        <v>42</v>
      </c>
      <c r="D21" s="6">
        <v>19</v>
      </c>
      <c r="E21" s="7" t="s">
        <v>54</v>
      </c>
      <c r="F21" s="7"/>
      <c r="G21" s="100">
        <v>1</v>
      </c>
      <c r="H21" s="101"/>
      <c r="I21" s="8">
        <v>86437</v>
      </c>
      <c r="J21" s="102">
        <v>0.12174656095032638</v>
      </c>
      <c r="K21" s="102">
        <v>0.87825343904967357</v>
      </c>
      <c r="L21" s="103">
        <f t="shared" si="0"/>
        <v>10523.40748886336</v>
      </c>
      <c r="M21" s="103">
        <f t="shared" si="1"/>
        <v>75913.592511136638</v>
      </c>
      <c r="N21" s="104" t="s">
        <v>545</v>
      </c>
      <c r="O21" s="9">
        <v>0.54791987539518694</v>
      </c>
      <c r="P21" s="10">
        <f t="shared" si="2"/>
        <v>47.360550269533768</v>
      </c>
      <c r="Q21" s="108">
        <v>0.9</v>
      </c>
      <c r="R21" s="105">
        <f t="shared" si="4"/>
        <v>0.49312788785566825</v>
      </c>
      <c r="S21" s="103">
        <f t="shared" si="3"/>
        <v>42.624495242580394</v>
      </c>
      <c r="T21" s="106">
        <f t="shared" si="5"/>
        <v>5.7659841200307893</v>
      </c>
      <c r="U21" s="106">
        <f t="shared" si="6"/>
        <v>41.594566149502974</v>
      </c>
    </row>
    <row r="22" spans="1:21" ht="17.25" customHeight="1">
      <c r="A22" s="99">
        <v>87</v>
      </c>
      <c r="B22" s="5" t="s">
        <v>17</v>
      </c>
      <c r="C22" s="6" t="s">
        <v>18</v>
      </c>
      <c r="D22" s="6">
        <v>20</v>
      </c>
      <c r="E22" s="112" t="s">
        <v>55</v>
      </c>
      <c r="F22" s="112"/>
      <c r="G22" s="100">
        <v>1</v>
      </c>
      <c r="H22" s="113"/>
      <c r="I22" s="8">
        <v>80023</v>
      </c>
      <c r="J22" s="102">
        <v>0.53357938443287423</v>
      </c>
      <c r="K22" s="102">
        <v>0.46642061556712583</v>
      </c>
      <c r="L22" s="103">
        <f t="shared" si="0"/>
        <v>42698.623080471894</v>
      </c>
      <c r="M22" s="103">
        <f t="shared" si="1"/>
        <v>37324.376919528113</v>
      </c>
      <c r="N22" s="104" t="s">
        <v>545</v>
      </c>
      <c r="O22" s="9">
        <v>0.52222222222222214</v>
      </c>
      <c r="P22" s="10">
        <f t="shared" si="2"/>
        <v>41.789788888888886</v>
      </c>
      <c r="Q22" s="108">
        <v>0.9</v>
      </c>
      <c r="R22" s="105">
        <f t="shared" si="4"/>
        <v>0.46999999999999992</v>
      </c>
      <c r="S22" s="103">
        <f t="shared" si="3"/>
        <v>37.610810000000001</v>
      </c>
      <c r="T22" s="106">
        <f t="shared" si="5"/>
        <v>22.2981698309131</v>
      </c>
      <c r="U22" s="106">
        <f t="shared" si="6"/>
        <v>19.49161905797579</v>
      </c>
    </row>
    <row r="23" spans="1:21" ht="17.25" customHeight="1">
      <c r="A23" s="99">
        <v>171</v>
      </c>
      <c r="B23" s="5" t="s">
        <v>17</v>
      </c>
      <c r="C23" s="6" t="s">
        <v>56</v>
      </c>
      <c r="D23" s="6">
        <v>21</v>
      </c>
      <c r="E23" s="112" t="s">
        <v>57</v>
      </c>
      <c r="F23" s="112"/>
      <c r="G23" s="100">
        <v>1</v>
      </c>
      <c r="H23" s="113"/>
      <c r="I23" s="8">
        <v>44248</v>
      </c>
      <c r="J23" s="102">
        <v>0.26012781915174565</v>
      </c>
      <c r="K23" s="102">
        <v>0.73987218084825424</v>
      </c>
      <c r="L23" s="103">
        <f t="shared" si="0"/>
        <v>11510.135741826442</v>
      </c>
      <c r="M23" s="103">
        <f t="shared" si="1"/>
        <v>32737.864258173555</v>
      </c>
      <c r="N23" s="104" t="s">
        <v>545</v>
      </c>
      <c r="O23" s="9">
        <v>0.57401129803305306</v>
      </c>
      <c r="P23" s="10">
        <f t="shared" si="2"/>
        <v>25.398851915366532</v>
      </c>
      <c r="Q23" s="108">
        <v>0.9</v>
      </c>
      <c r="R23" s="105">
        <f t="shared" si="4"/>
        <v>0.51661016822974781</v>
      </c>
      <c r="S23" s="103">
        <f t="shared" si="3"/>
        <v>22.85896672382988</v>
      </c>
      <c r="T23" s="106">
        <f t="shared" si="5"/>
        <v>6.6069479577024337</v>
      </c>
      <c r="U23" s="106">
        <f t="shared" si="6"/>
        <v>18.791903957664093</v>
      </c>
    </row>
    <row r="24" spans="1:21" ht="17.25" customHeight="1">
      <c r="A24" s="99">
        <v>80</v>
      </c>
      <c r="B24" s="5" t="s">
        <v>17</v>
      </c>
      <c r="C24" s="6" t="s">
        <v>58</v>
      </c>
      <c r="D24" s="6">
        <v>22</v>
      </c>
      <c r="E24" s="110" t="s">
        <v>59</v>
      </c>
      <c r="F24" s="110"/>
      <c r="G24" s="100"/>
      <c r="H24" s="111"/>
      <c r="I24" s="8">
        <v>26438</v>
      </c>
      <c r="J24" s="102">
        <v>0.52739361702127663</v>
      </c>
      <c r="K24" s="102">
        <v>0.47260638297872343</v>
      </c>
      <c r="L24" s="103">
        <f t="shared" si="0"/>
        <v>13943.232446808512</v>
      </c>
      <c r="M24" s="103">
        <f t="shared" si="1"/>
        <v>12494.76755319149</v>
      </c>
      <c r="N24" s="104" t="s">
        <v>545</v>
      </c>
      <c r="O24" s="9">
        <v>0.66141756386990436</v>
      </c>
      <c r="P24" s="10">
        <f t="shared" si="2"/>
        <v>17.48655755359253</v>
      </c>
      <c r="Q24" s="108">
        <v>0.9</v>
      </c>
      <c r="R24" s="105">
        <f t="shared" si="4"/>
        <v>0.59527580748291398</v>
      </c>
      <c r="S24" s="103">
        <f t="shared" si="3"/>
        <v>15.737901798233278</v>
      </c>
      <c r="T24" s="106">
        <f t="shared" si="5"/>
        <v>9.2222988374398902</v>
      </c>
      <c r="U24" s="106">
        <f t="shared" si="6"/>
        <v>8.2642587161526393</v>
      </c>
    </row>
    <row r="25" spans="1:21" ht="17.25" customHeight="1">
      <c r="A25" s="99">
        <v>202</v>
      </c>
      <c r="B25" s="5" t="s">
        <v>17</v>
      </c>
      <c r="C25" s="6" t="s">
        <v>60</v>
      </c>
      <c r="D25" s="6">
        <v>23</v>
      </c>
      <c r="E25" s="112" t="s">
        <v>61</v>
      </c>
      <c r="F25" s="112"/>
      <c r="G25" s="100">
        <v>1</v>
      </c>
      <c r="H25" s="113"/>
      <c r="I25" s="8">
        <v>23113</v>
      </c>
      <c r="J25" s="102">
        <v>0.82419688335266528</v>
      </c>
      <c r="K25" s="102">
        <v>0.17580311664733472</v>
      </c>
      <c r="L25" s="103">
        <f t="shared" si="0"/>
        <v>19049.662564930153</v>
      </c>
      <c r="M25" s="103">
        <f t="shared" si="1"/>
        <v>4063.3374350698473</v>
      </c>
      <c r="N25" s="104" t="s">
        <v>545</v>
      </c>
      <c r="O25" s="9">
        <v>0.62619414330878509</v>
      </c>
      <c r="P25" s="10">
        <f t="shared" si="2"/>
        <v>14.473225234295949</v>
      </c>
      <c r="Q25" s="108">
        <v>0.9</v>
      </c>
      <c r="R25" s="105">
        <f t="shared" si="4"/>
        <v>0.56357472897790661</v>
      </c>
      <c r="S25" s="103">
        <f t="shared" si="3"/>
        <v>13.025902710866355</v>
      </c>
      <c r="T25" s="106">
        <f t="shared" si="5"/>
        <v>11.928787130167869</v>
      </c>
      <c r="U25" s="106">
        <f t="shared" si="6"/>
        <v>2.544438104128079</v>
      </c>
    </row>
    <row r="26" spans="1:21" ht="17.25" customHeight="1">
      <c r="A26" s="99">
        <v>199</v>
      </c>
      <c r="B26" s="5" t="s">
        <v>17</v>
      </c>
      <c r="C26" s="6" t="s">
        <v>60</v>
      </c>
      <c r="D26" s="6">
        <v>24</v>
      </c>
      <c r="E26" s="112" t="s">
        <v>62</v>
      </c>
      <c r="F26" s="112"/>
      <c r="G26" s="100">
        <v>1</v>
      </c>
      <c r="H26" s="113"/>
      <c r="I26" s="8">
        <v>19328</v>
      </c>
      <c r="J26" s="102">
        <v>0.98283210276727284</v>
      </c>
      <c r="K26" s="102">
        <v>1.7167897232727054E-2</v>
      </c>
      <c r="L26" s="103">
        <f t="shared" si="0"/>
        <v>18996.178882285851</v>
      </c>
      <c r="M26" s="103">
        <f t="shared" si="1"/>
        <v>331.8211177141485</v>
      </c>
      <c r="N26" s="104" t="s">
        <v>545</v>
      </c>
      <c r="O26" s="9">
        <v>0.62619414330878509</v>
      </c>
      <c r="P26" s="10">
        <f t="shared" si="2"/>
        <v>12.103080401872198</v>
      </c>
      <c r="Q26" s="108">
        <v>0.9</v>
      </c>
      <c r="R26" s="105">
        <f t="shared" si="4"/>
        <v>0.56357472897790661</v>
      </c>
      <c r="S26" s="103">
        <f t="shared" si="3"/>
        <v>10.892772361684978</v>
      </c>
      <c r="T26" s="106">
        <f t="shared" si="5"/>
        <v>11.895295961333423</v>
      </c>
      <c r="U26" s="106">
        <f t="shared" si="6"/>
        <v>0.20778444053877476</v>
      </c>
    </row>
    <row r="27" spans="1:21" ht="17.25" customHeight="1">
      <c r="A27" s="99">
        <v>84</v>
      </c>
      <c r="B27" s="11" t="s">
        <v>20</v>
      </c>
      <c r="C27" s="6" t="s">
        <v>63</v>
      </c>
      <c r="D27" s="6">
        <v>25</v>
      </c>
      <c r="E27" s="110" t="s">
        <v>64</v>
      </c>
      <c r="F27" s="110"/>
      <c r="G27" s="100">
        <v>1</v>
      </c>
      <c r="H27" s="111">
        <v>5</v>
      </c>
      <c r="I27" s="8">
        <v>16599</v>
      </c>
      <c r="J27" s="102">
        <v>0.12130741867299066</v>
      </c>
      <c r="K27" s="102">
        <v>0.87869258132700934</v>
      </c>
      <c r="L27" s="103">
        <f t="shared" si="0"/>
        <v>2013.5818425529719</v>
      </c>
      <c r="M27" s="103">
        <f t="shared" si="1"/>
        <v>14585.418157447028</v>
      </c>
      <c r="N27" s="104" t="s">
        <v>545</v>
      </c>
      <c r="O27" s="9">
        <v>0.62619414330878509</v>
      </c>
      <c r="P27" s="10">
        <f t="shared" si="2"/>
        <v>10.394196584782524</v>
      </c>
      <c r="Q27" s="107">
        <v>0.9</v>
      </c>
      <c r="R27" s="105">
        <f t="shared" si="4"/>
        <v>0.56357472897790661</v>
      </c>
      <c r="S27" s="103">
        <f t="shared" si="3"/>
        <v>9.3547769263042717</v>
      </c>
      <c r="T27" s="106">
        <f t="shared" si="5"/>
        <v>1.2608931568795834</v>
      </c>
      <c r="U27" s="106">
        <f t="shared" si="6"/>
        <v>9.1333034279029413</v>
      </c>
    </row>
    <row r="28" spans="1:21" ht="17.25" customHeight="1">
      <c r="A28" s="99">
        <v>39</v>
      </c>
      <c r="B28" s="5" t="s">
        <v>17</v>
      </c>
      <c r="C28" s="6" t="s">
        <v>65</v>
      </c>
      <c r="D28" s="6">
        <v>26</v>
      </c>
      <c r="E28" s="112" t="s">
        <v>66</v>
      </c>
      <c r="F28" s="112"/>
      <c r="G28" s="100">
        <v>1</v>
      </c>
      <c r="H28" s="113">
        <v>66</v>
      </c>
      <c r="I28" s="8">
        <v>42613</v>
      </c>
      <c r="J28" s="102">
        <v>0.8527395236125066</v>
      </c>
      <c r="K28" s="102">
        <v>0.14726047638749334</v>
      </c>
      <c r="L28" s="103">
        <f t="shared" si="0"/>
        <v>36337.789319699747</v>
      </c>
      <c r="M28" s="103">
        <f t="shared" si="1"/>
        <v>6275.2106803002534</v>
      </c>
      <c r="N28" s="104" t="s">
        <v>545</v>
      </c>
      <c r="O28" s="9">
        <v>0.59867607268803302</v>
      </c>
      <c r="P28" s="10">
        <f t="shared" si="2"/>
        <v>25.511383485455148</v>
      </c>
      <c r="Q28" s="105">
        <v>0.9</v>
      </c>
      <c r="R28" s="105">
        <f t="shared" si="4"/>
        <v>0.53880846541922978</v>
      </c>
      <c r="S28" s="103">
        <f t="shared" si="3"/>
        <v>22.960245136909634</v>
      </c>
      <c r="T28" s="106">
        <f t="shared" si="5"/>
        <v>21.754565000082991</v>
      </c>
      <c r="U28" s="106">
        <f t="shared" si="6"/>
        <v>3.7568184853721553</v>
      </c>
    </row>
    <row r="29" spans="1:21" ht="17.25" customHeight="1">
      <c r="A29" s="99">
        <v>154</v>
      </c>
      <c r="B29" s="5" t="s">
        <v>23</v>
      </c>
      <c r="C29" s="6" t="s">
        <v>67</v>
      </c>
      <c r="D29" s="6">
        <v>27</v>
      </c>
      <c r="E29" s="7" t="s">
        <v>67</v>
      </c>
      <c r="F29" s="7"/>
      <c r="G29" s="100">
        <v>1</v>
      </c>
      <c r="H29" s="101"/>
      <c r="I29" s="8">
        <v>28417</v>
      </c>
      <c r="J29" s="102">
        <v>0.12962825278810408</v>
      </c>
      <c r="K29" s="102">
        <v>0.87037174721189592</v>
      </c>
      <c r="L29" s="103">
        <f t="shared" si="0"/>
        <v>3683.6460594795535</v>
      </c>
      <c r="M29" s="103">
        <f t="shared" si="1"/>
        <v>24733.353940520446</v>
      </c>
      <c r="N29" s="104" t="s">
        <v>545</v>
      </c>
      <c r="O29" s="9">
        <v>0.5156305461872005</v>
      </c>
      <c r="P29" s="10">
        <f t="shared" si="2"/>
        <v>14.652673231001677</v>
      </c>
      <c r="Q29" s="108">
        <v>0.9</v>
      </c>
      <c r="R29" s="105">
        <f t="shared" si="4"/>
        <v>0.46406749156848048</v>
      </c>
      <c r="S29" s="103">
        <f t="shared" si="3"/>
        <v>13.187405907901509</v>
      </c>
      <c r="T29" s="106">
        <f t="shared" si="5"/>
        <v>1.8994004296097711</v>
      </c>
      <c r="U29" s="106">
        <f t="shared" si="6"/>
        <v>12.753272801391905</v>
      </c>
    </row>
    <row r="30" spans="1:21" ht="17.25" customHeight="1">
      <c r="A30" s="99">
        <v>60</v>
      </c>
      <c r="B30" s="11" t="s">
        <v>20</v>
      </c>
      <c r="C30" s="6" t="s">
        <v>68</v>
      </c>
      <c r="D30" s="6">
        <v>28</v>
      </c>
      <c r="E30" s="110" t="s">
        <v>69</v>
      </c>
      <c r="F30" s="110"/>
      <c r="G30" s="100">
        <v>1</v>
      </c>
      <c r="H30" s="111"/>
      <c r="I30" s="8">
        <v>17501</v>
      </c>
      <c r="J30" s="102">
        <v>0.11591763451719687</v>
      </c>
      <c r="K30" s="102">
        <v>0.88408236548280317</v>
      </c>
      <c r="L30" s="103">
        <f t="shared" si="0"/>
        <v>2028.6745216854624</v>
      </c>
      <c r="M30" s="103">
        <f t="shared" si="1"/>
        <v>15472.325478314538</v>
      </c>
      <c r="N30" s="104" t="s">
        <v>545</v>
      </c>
      <c r="O30" s="9">
        <v>0.62619414330878509</v>
      </c>
      <c r="P30" s="10">
        <f t="shared" si="2"/>
        <v>10.959023702047048</v>
      </c>
      <c r="Q30" s="108">
        <v>0.9</v>
      </c>
      <c r="R30" s="105">
        <f t="shared" si="4"/>
        <v>0.56357472897790661</v>
      </c>
      <c r="S30" s="103">
        <f t="shared" si="3"/>
        <v>9.8631213318423434</v>
      </c>
      <c r="T30" s="106">
        <f t="shared" si="5"/>
        <v>1.2703441041591876</v>
      </c>
      <c r="U30" s="106">
        <f t="shared" si="6"/>
        <v>9.6886795978878606</v>
      </c>
    </row>
    <row r="31" spans="1:21" ht="17.25" customHeight="1">
      <c r="A31" s="99">
        <v>222</v>
      </c>
      <c r="B31" s="5" t="s">
        <v>17</v>
      </c>
      <c r="C31" s="6" t="s">
        <v>70</v>
      </c>
      <c r="D31" s="6">
        <v>29</v>
      </c>
      <c r="E31" s="112" t="s">
        <v>71</v>
      </c>
      <c r="F31" s="112"/>
      <c r="G31" s="100">
        <v>1</v>
      </c>
      <c r="H31" s="113">
        <v>63</v>
      </c>
      <c r="I31" s="8">
        <v>10653</v>
      </c>
      <c r="J31" s="102">
        <v>0.41997708174178761</v>
      </c>
      <c r="K31" s="102">
        <v>0.58002291825821239</v>
      </c>
      <c r="L31" s="103">
        <f t="shared" si="0"/>
        <v>4474.0158517952632</v>
      </c>
      <c r="M31" s="103">
        <f t="shared" si="1"/>
        <v>6178.9841482047368</v>
      </c>
      <c r="N31" s="104" t="s">
        <v>545</v>
      </c>
      <c r="O31" s="9">
        <v>0.52443759502110743</v>
      </c>
      <c r="P31" s="10">
        <f t="shared" si="2"/>
        <v>5.5868336997598576</v>
      </c>
      <c r="Q31" s="105">
        <v>0.9</v>
      </c>
      <c r="R31" s="105">
        <f t="shared" si="4"/>
        <v>0.47199383551899671</v>
      </c>
      <c r="S31" s="103">
        <f t="shared" si="3"/>
        <v>5.0281503297838723</v>
      </c>
      <c r="T31" s="106">
        <f t="shared" si="5"/>
        <v>2.3463421134018194</v>
      </c>
      <c r="U31" s="106">
        <f t="shared" si="6"/>
        <v>3.2404915863580381</v>
      </c>
    </row>
    <row r="32" spans="1:21" ht="17.25" customHeight="1">
      <c r="A32" s="99">
        <v>231</v>
      </c>
      <c r="B32" s="5" t="s">
        <v>17</v>
      </c>
      <c r="C32" s="6" t="s">
        <v>72</v>
      </c>
      <c r="D32" s="6">
        <v>30</v>
      </c>
      <c r="E32" s="110" t="s">
        <v>73</v>
      </c>
      <c r="F32" s="110"/>
      <c r="G32" s="114"/>
      <c r="H32" s="111">
        <v>64</v>
      </c>
      <c r="I32" s="8">
        <v>24598</v>
      </c>
      <c r="J32" s="102">
        <v>0.65067436420644009</v>
      </c>
      <c r="K32" s="102">
        <v>0.34932563579356002</v>
      </c>
      <c r="L32" s="103">
        <f t="shared" si="0"/>
        <v>16005.288010750013</v>
      </c>
      <c r="M32" s="103">
        <f t="shared" si="1"/>
        <v>8592.7119892499886</v>
      </c>
      <c r="N32" s="104" t="s">
        <v>545</v>
      </c>
      <c r="O32" s="9">
        <v>0.53748330634004049</v>
      </c>
      <c r="P32" s="10">
        <f t="shared" si="2"/>
        <v>13.221014369352316</v>
      </c>
      <c r="Q32" s="105">
        <v>0.9</v>
      </c>
      <c r="R32" s="105">
        <f t="shared" si="4"/>
        <v>0.48373497570603646</v>
      </c>
      <c r="S32" s="103">
        <f t="shared" si="3"/>
        <v>11.898912932417085</v>
      </c>
      <c r="T32" s="106">
        <f t="shared" si="5"/>
        <v>8.6025751189425268</v>
      </c>
      <c r="U32" s="106">
        <f t="shared" si="6"/>
        <v>4.6184392504097911</v>
      </c>
    </row>
    <row r="33" spans="1:21" ht="17.25" customHeight="1">
      <c r="A33" s="99">
        <v>312</v>
      </c>
      <c r="B33" s="11" t="s">
        <v>20</v>
      </c>
      <c r="C33" s="6" t="s">
        <v>74</v>
      </c>
      <c r="D33" s="6">
        <v>31</v>
      </c>
      <c r="E33" s="110" t="s">
        <v>75</v>
      </c>
      <c r="F33" s="110"/>
      <c r="G33" s="100">
        <v>1</v>
      </c>
      <c r="H33" s="111">
        <v>86</v>
      </c>
      <c r="I33" s="8">
        <v>85172</v>
      </c>
      <c r="J33" s="102">
        <v>0.78017689906347554</v>
      </c>
      <c r="K33" s="102">
        <v>0.21982310093652446</v>
      </c>
      <c r="L33" s="103">
        <f t="shared" si="0"/>
        <v>66449.226847034341</v>
      </c>
      <c r="M33" s="103">
        <f t="shared" si="1"/>
        <v>18722.773152965663</v>
      </c>
      <c r="N33" s="104" t="s">
        <v>545</v>
      </c>
      <c r="O33" s="9">
        <v>0.68542839948005285</v>
      </c>
      <c r="P33" s="10">
        <f t="shared" si="2"/>
        <v>58.379307640515066</v>
      </c>
      <c r="Q33" s="105">
        <v>0.9</v>
      </c>
      <c r="R33" s="105">
        <f t="shared" si="4"/>
        <v>0.6168855595320476</v>
      </c>
      <c r="S33" s="103">
        <f t="shared" si="3"/>
        <v>52.541376876463559</v>
      </c>
      <c r="T33" s="106">
        <f t="shared" si="5"/>
        <v>45.546187204449708</v>
      </c>
      <c r="U33" s="106">
        <f t="shared" si="6"/>
        <v>12.833120436065357</v>
      </c>
    </row>
    <row r="34" spans="1:21" ht="17.25" customHeight="1">
      <c r="A34" s="99">
        <v>187</v>
      </c>
      <c r="B34" s="5" t="s">
        <v>17</v>
      </c>
      <c r="C34" s="6" t="s">
        <v>18</v>
      </c>
      <c r="D34" s="6">
        <v>32</v>
      </c>
      <c r="E34" s="112" t="s">
        <v>76</v>
      </c>
      <c r="F34" s="112"/>
      <c r="G34" s="100">
        <v>1</v>
      </c>
      <c r="H34" s="113">
        <v>71</v>
      </c>
      <c r="I34" s="8">
        <v>14496</v>
      </c>
      <c r="J34" s="102">
        <v>0.2661095514787491</v>
      </c>
      <c r="K34" s="102">
        <v>0.73389044852125085</v>
      </c>
      <c r="L34" s="103">
        <f t="shared" si="0"/>
        <v>3857.524058235947</v>
      </c>
      <c r="M34" s="103">
        <f t="shared" si="1"/>
        <v>10638.475941764053</v>
      </c>
      <c r="N34" s="104" t="s">
        <v>545</v>
      </c>
      <c r="O34" s="9">
        <v>0.66533127726558416</v>
      </c>
      <c r="P34" s="10">
        <f t="shared" si="2"/>
        <v>9.6446421952419072</v>
      </c>
      <c r="Q34" s="105">
        <v>0.9</v>
      </c>
      <c r="R34" s="105">
        <f t="shared" si="4"/>
        <v>0.59879814953902577</v>
      </c>
      <c r="S34" s="103">
        <f t="shared" si="3"/>
        <v>8.6801779757177169</v>
      </c>
      <c r="T34" s="106">
        <f t="shared" si="5"/>
        <v>2.5665314087488418</v>
      </c>
      <c r="U34" s="106">
        <f t="shared" si="6"/>
        <v>7.078110786493065</v>
      </c>
    </row>
    <row r="35" spans="1:21" ht="17.25" customHeight="1">
      <c r="A35" s="99">
        <v>100</v>
      </c>
      <c r="B35" s="5" t="s">
        <v>17</v>
      </c>
      <c r="C35" s="6" t="s">
        <v>18</v>
      </c>
      <c r="D35" s="6">
        <v>33</v>
      </c>
      <c r="E35" s="112" t="s">
        <v>77</v>
      </c>
      <c r="F35" s="112"/>
      <c r="G35" s="100">
        <v>1</v>
      </c>
      <c r="H35" s="113"/>
      <c r="I35" s="8">
        <v>71884</v>
      </c>
      <c r="J35" s="102">
        <v>0.64041730443889466</v>
      </c>
      <c r="K35" s="102">
        <v>0.35958269556110528</v>
      </c>
      <c r="L35" s="103">
        <f t="shared" si="0"/>
        <v>46035.757512285505</v>
      </c>
      <c r="M35" s="103">
        <f t="shared" si="1"/>
        <v>25848.242487714491</v>
      </c>
      <c r="N35" s="104" t="s">
        <v>545</v>
      </c>
      <c r="O35" s="9">
        <v>0.6598520785116323</v>
      </c>
      <c r="P35" s="10">
        <f t="shared" si="2"/>
        <v>47.432806811730174</v>
      </c>
      <c r="Q35" s="108">
        <v>0.9</v>
      </c>
      <c r="R35" s="105">
        <f t="shared" si="4"/>
        <v>0.59386687066046906</v>
      </c>
      <c r="S35" s="103">
        <f t="shared" si="3"/>
        <v>42.689526130557155</v>
      </c>
      <c r="T35" s="106">
        <f t="shared" si="5"/>
        <v>30.37679028033908</v>
      </c>
      <c r="U35" s="106">
        <f t="shared" si="6"/>
        <v>17.056016531391091</v>
      </c>
    </row>
    <row r="36" spans="1:21" ht="17.25" customHeight="1">
      <c r="A36" s="99">
        <v>188</v>
      </c>
      <c r="B36" s="5" t="s">
        <v>17</v>
      </c>
      <c r="C36" s="6" t="s">
        <v>78</v>
      </c>
      <c r="D36" s="6">
        <v>34</v>
      </c>
      <c r="E36" s="112" t="s">
        <v>79</v>
      </c>
      <c r="F36" s="112"/>
      <c r="G36" s="100">
        <v>1</v>
      </c>
      <c r="H36" s="113">
        <v>62</v>
      </c>
      <c r="I36" s="8">
        <v>37793</v>
      </c>
      <c r="J36" s="102">
        <v>0.78786692759295496</v>
      </c>
      <c r="K36" s="102">
        <v>0.21213307240704501</v>
      </c>
      <c r="L36" s="103">
        <f t="shared" si="0"/>
        <v>29775.854794520546</v>
      </c>
      <c r="M36" s="103">
        <f t="shared" si="1"/>
        <v>8017.1452054794527</v>
      </c>
      <c r="N36" s="104" t="s">
        <v>545</v>
      </c>
      <c r="O36" s="9">
        <v>0.6598520785116323</v>
      </c>
      <c r="P36" s="10">
        <f t="shared" si="2"/>
        <v>24.937789603190119</v>
      </c>
      <c r="Q36" s="105">
        <v>0.9</v>
      </c>
      <c r="R36" s="105">
        <f t="shared" si="4"/>
        <v>0.59386687066046906</v>
      </c>
      <c r="S36" s="103">
        <f t="shared" si="3"/>
        <v>22.444010642871106</v>
      </c>
      <c r="T36" s="106">
        <f t="shared" si="5"/>
        <v>19.647659675624933</v>
      </c>
      <c r="U36" s="106">
        <f t="shared" si="6"/>
        <v>5.2901299275651841</v>
      </c>
    </row>
    <row r="37" spans="1:21" ht="17.25" customHeight="1">
      <c r="A37" s="99">
        <v>15</v>
      </c>
      <c r="B37" s="5" t="s">
        <v>17</v>
      </c>
      <c r="C37" s="6" t="s">
        <v>80</v>
      </c>
      <c r="D37" s="6">
        <v>35</v>
      </c>
      <c r="E37" s="110" t="s">
        <v>81</v>
      </c>
      <c r="F37" s="110"/>
      <c r="G37" s="100"/>
      <c r="H37" s="111"/>
      <c r="I37" s="8">
        <v>35743</v>
      </c>
      <c r="J37" s="102">
        <v>0.73786479497598823</v>
      </c>
      <c r="K37" s="102">
        <v>0.26213520502401183</v>
      </c>
      <c r="L37" s="103">
        <f t="shared" si="0"/>
        <v>26373.501366826746</v>
      </c>
      <c r="M37" s="103">
        <f t="shared" si="1"/>
        <v>9369.4986331732543</v>
      </c>
      <c r="N37" s="104" t="s">
        <v>545</v>
      </c>
      <c r="O37" s="9">
        <v>0.6598520785116323</v>
      </c>
      <c r="P37" s="10">
        <f t="shared" si="2"/>
        <v>23.585092842241274</v>
      </c>
      <c r="Q37" s="108">
        <v>0.9</v>
      </c>
      <c r="R37" s="105">
        <f t="shared" si="4"/>
        <v>0.59386687066046906</v>
      </c>
      <c r="S37" s="103">
        <f t="shared" si="3"/>
        <v>21.226583558017147</v>
      </c>
      <c r="T37" s="106">
        <f t="shared" si="5"/>
        <v>17.402609694530003</v>
      </c>
      <c r="U37" s="106">
        <f t="shared" si="6"/>
        <v>6.1824831477112703</v>
      </c>
    </row>
    <row r="38" spans="1:21" ht="17.25" customHeight="1">
      <c r="A38" s="99">
        <v>170</v>
      </c>
      <c r="B38" s="12" t="s">
        <v>27</v>
      </c>
      <c r="C38" s="110" t="s">
        <v>82</v>
      </c>
      <c r="D38" s="6">
        <v>36</v>
      </c>
      <c r="E38" s="110" t="s">
        <v>82</v>
      </c>
      <c r="F38" s="110"/>
      <c r="G38" s="100"/>
      <c r="H38" s="111">
        <v>80</v>
      </c>
      <c r="I38" s="8">
        <v>10212</v>
      </c>
      <c r="J38" s="102">
        <v>0.31917557545988634</v>
      </c>
      <c r="K38" s="102">
        <v>0.6808244245401136</v>
      </c>
      <c r="L38" s="103">
        <f t="shared" si="0"/>
        <v>3259.4209765963592</v>
      </c>
      <c r="M38" s="103">
        <f t="shared" si="1"/>
        <v>6952.5790234036403</v>
      </c>
      <c r="N38" s="104" t="s">
        <v>545</v>
      </c>
      <c r="O38" s="9">
        <v>0.52182845275732104</v>
      </c>
      <c r="P38" s="10">
        <f t="shared" si="2"/>
        <v>5.3289121595577624</v>
      </c>
      <c r="Q38" s="105">
        <v>0.9</v>
      </c>
      <c r="R38" s="105">
        <f t="shared" si="4"/>
        <v>0.46964560748158896</v>
      </c>
      <c r="S38" s="103">
        <f t="shared" si="3"/>
        <v>4.7960209436019863</v>
      </c>
      <c r="T38" s="106">
        <f t="shared" si="5"/>
        <v>1.7008586051020345</v>
      </c>
      <c r="U38" s="106">
        <f t="shared" si="6"/>
        <v>3.6280535544557275</v>
      </c>
    </row>
    <row r="39" spans="1:21" ht="17.25" customHeight="1">
      <c r="A39" s="99">
        <v>102</v>
      </c>
      <c r="B39" s="5" t="s">
        <v>23</v>
      </c>
      <c r="C39" s="6" t="s">
        <v>52</v>
      </c>
      <c r="D39" s="6">
        <v>37</v>
      </c>
      <c r="E39" s="7" t="s">
        <v>83</v>
      </c>
      <c r="F39" s="7"/>
      <c r="G39" s="100">
        <v>1</v>
      </c>
      <c r="H39" s="101">
        <v>56</v>
      </c>
      <c r="I39" s="8">
        <v>38381</v>
      </c>
      <c r="J39" s="102">
        <v>0.44234548335974644</v>
      </c>
      <c r="K39" s="102">
        <v>0.55765451664025356</v>
      </c>
      <c r="L39" s="103">
        <f t="shared" si="0"/>
        <v>16977.661996830429</v>
      </c>
      <c r="M39" s="103">
        <f t="shared" si="1"/>
        <v>21403.338003169571</v>
      </c>
      <c r="N39" s="104" t="s">
        <v>545</v>
      </c>
      <c r="O39" s="9">
        <v>0.65359013707854441</v>
      </c>
      <c r="P39" s="10">
        <f t="shared" si="2"/>
        <v>25.085443051211612</v>
      </c>
      <c r="Q39" s="105">
        <v>0.9</v>
      </c>
      <c r="R39" s="105">
        <f t="shared" si="4"/>
        <v>0.58823112337068995</v>
      </c>
      <c r="S39" s="103">
        <f t="shared" si="3"/>
        <v>22.576898746090453</v>
      </c>
      <c r="T39" s="106">
        <f t="shared" si="5"/>
        <v>11.096432431781594</v>
      </c>
      <c r="U39" s="106">
        <f t="shared" si="6"/>
        <v>13.989010619430019</v>
      </c>
    </row>
    <row r="40" spans="1:21" ht="17.25" customHeight="1">
      <c r="A40" s="99">
        <v>74</v>
      </c>
      <c r="B40" s="5" t="s">
        <v>47</v>
      </c>
      <c r="C40" s="6" t="s">
        <v>84</v>
      </c>
      <c r="D40" s="6">
        <v>38</v>
      </c>
      <c r="E40" s="110" t="s">
        <v>85</v>
      </c>
      <c r="F40" s="110"/>
      <c r="G40" s="100"/>
      <c r="H40" s="111"/>
      <c r="I40" s="8">
        <v>36106</v>
      </c>
      <c r="J40" s="102">
        <v>0.12136708429216739</v>
      </c>
      <c r="K40" s="102">
        <v>0.87863291570783264</v>
      </c>
      <c r="L40" s="103">
        <f t="shared" si="0"/>
        <v>4382.0799454529961</v>
      </c>
      <c r="M40" s="103">
        <f t="shared" si="1"/>
        <v>31723.920054547005</v>
      </c>
      <c r="N40" s="104" t="s">
        <v>545</v>
      </c>
      <c r="O40" s="9">
        <v>0.63923985462771815</v>
      </c>
      <c r="P40" s="10">
        <f t="shared" si="2"/>
        <v>23.080394191188393</v>
      </c>
      <c r="Q40" s="108">
        <v>0.9</v>
      </c>
      <c r="R40" s="105">
        <f t="shared" si="4"/>
        <v>0.57531586916494637</v>
      </c>
      <c r="S40" s="103">
        <f t="shared" si="3"/>
        <v>20.772354772069555</v>
      </c>
      <c r="T40" s="106">
        <f t="shared" si="5"/>
        <v>2.8012001472984123</v>
      </c>
      <c r="U40" s="106">
        <f t="shared" si="6"/>
        <v>20.27919404388998</v>
      </c>
    </row>
    <row r="41" spans="1:21" ht="17.25" customHeight="1">
      <c r="A41" s="99">
        <v>325</v>
      </c>
      <c r="B41" s="5" t="s">
        <v>47</v>
      </c>
      <c r="C41" s="6" t="s">
        <v>86</v>
      </c>
      <c r="D41" s="6">
        <v>39</v>
      </c>
      <c r="E41" s="112" t="s">
        <v>87</v>
      </c>
      <c r="F41" s="112"/>
      <c r="G41" s="100">
        <v>1</v>
      </c>
      <c r="H41" s="113">
        <v>23</v>
      </c>
      <c r="I41" s="8">
        <v>47287</v>
      </c>
      <c r="J41" s="102">
        <v>0.78691043513116288</v>
      </c>
      <c r="K41" s="102">
        <v>0.21308956486883712</v>
      </c>
      <c r="L41" s="103">
        <f t="shared" si="0"/>
        <v>37210.633746047301</v>
      </c>
      <c r="M41" s="103">
        <f t="shared" si="1"/>
        <v>10076.366253952701</v>
      </c>
      <c r="N41" s="104" t="s">
        <v>545</v>
      </c>
      <c r="O41" s="9">
        <v>0.6796196842302219</v>
      </c>
      <c r="P41" s="10">
        <f t="shared" si="2"/>
        <v>32.137176008194501</v>
      </c>
      <c r="Q41" s="107">
        <v>0.89230769230769225</v>
      </c>
      <c r="R41" s="105">
        <f t="shared" si="4"/>
        <v>0.60642987208235177</v>
      </c>
      <c r="S41" s="103">
        <f t="shared" si="3"/>
        <v>28.676249361158167</v>
      </c>
      <c r="T41" s="106">
        <f t="shared" si="5"/>
        <v>25.289079156495102</v>
      </c>
      <c r="U41" s="106">
        <f t="shared" si="6"/>
        <v>6.8480968516993981</v>
      </c>
    </row>
    <row r="42" spans="1:21" ht="17.25" customHeight="1">
      <c r="A42" s="99">
        <v>334</v>
      </c>
      <c r="B42" s="5" t="s">
        <v>17</v>
      </c>
      <c r="C42" s="6" t="s">
        <v>72</v>
      </c>
      <c r="D42" s="6">
        <v>40</v>
      </c>
      <c r="E42" s="112" t="s">
        <v>88</v>
      </c>
      <c r="F42" s="112"/>
      <c r="G42" s="100">
        <v>1</v>
      </c>
      <c r="H42" s="113">
        <v>60</v>
      </c>
      <c r="I42" s="8">
        <v>60784</v>
      </c>
      <c r="J42" s="102">
        <v>0.65768028798607536</v>
      </c>
      <c r="K42" s="102">
        <v>0.34231971201392464</v>
      </c>
      <c r="L42" s="103">
        <f t="shared" si="0"/>
        <v>39976.438624945607</v>
      </c>
      <c r="M42" s="103">
        <f t="shared" si="1"/>
        <v>20807.561375054396</v>
      </c>
      <c r="N42" s="104" t="s">
        <v>545</v>
      </c>
      <c r="O42" s="9">
        <v>0.62619414330878509</v>
      </c>
      <c r="P42" s="10">
        <f t="shared" si="2"/>
        <v>38.062584806881191</v>
      </c>
      <c r="Q42" s="105">
        <v>0.9</v>
      </c>
      <c r="R42" s="105">
        <f t="shared" si="4"/>
        <v>0.56357472897790661</v>
      </c>
      <c r="S42" s="103">
        <f t="shared" si="3"/>
        <v>34.256326326193076</v>
      </c>
      <c r="T42" s="106">
        <f t="shared" si="5"/>
        <v>25.033011737284038</v>
      </c>
      <c r="U42" s="106">
        <f t="shared" si="6"/>
        <v>13.029573069597152</v>
      </c>
    </row>
    <row r="43" spans="1:21" ht="17.25" customHeight="1">
      <c r="A43" s="99">
        <v>132</v>
      </c>
      <c r="B43" s="11" t="s">
        <v>20</v>
      </c>
      <c r="C43" s="6" t="s">
        <v>68</v>
      </c>
      <c r="D43" s="6">
        <v>41</v>
      </c>
      <c r="E43" s="110" t="s">
        <v>89</v>
      </c>
      <c r="F43" s="110"/>
      <c r="G43" s="100">
        <v>1</v>
      </c>
      <c r="H43" s="111"/>
      <c r="I43" s="8">
        <v>14906</v>
      </c>
      <c r="J43" s="102">
        <v>0</v>
      </c>
      <c r="K43" s="102">
        <v>1</v>
      </c>
      <c r="L43" s="103">
        <f t="shared" si="0"/>
        <v>0</v>
      </c>
      <c r="M43" s="103">
        <f t="shared" si="1"/>
        <v>14906</v>
      </c>
      <c r="N43" s="104" t="s">
        <v>545</v>
      </c>
      <c r="O43" s="9">
        <v>0.62619414330878509</v>
      </c>
      <c r="P43" s="10">
        <f t="shared" si="2"/>
        <v>9.3340499001607515</v>
      </c>
      <c r="Q43" s="108">
        <v>0.9</v>
      </c>
      <c r="R43" s="105">
        <f t="shared" si="4"/>
        <v>0.56357472897790661</v>
      </c>
      <c r="S43" s="103">
        <f t="shared" si="3"/>
        <v>8.4006449101446758</v>
      </c>
      <c r="T43" s="106">
        <f t="shared" si="5"/>
        <v>0</v>
      </c>
      <c r="U43" s="106">
        <f t="shared" si="6"/>
        <v>9.3340499001607515</v>
      </c>
    </row>
    <row r="44" spans="1:21" ht="17.25" customHeight="1">
      <c r="A44" s="99">
        <v>266</v>
      </c>
      <c r="B44" s="5" t="s">
        <v>23</v>
      </c>
      <c r="C44" s="6" t="s">
        <v>90</v>
      </c>
      <c r="D44" s="6">
        <v>42</v>
      </c>
      <c r="E44" s="110" t="s">
        <v>91</v>
      </c>
      <c r="F44" s="110"/>
      <c r="G44" s="100"/>
      <c r="H44" s="111">
        <v>55</v>
      </c>
      <c r="I44" s="8">
        <v>26283</v>
      </c>
      <c r="J44" s="102">
        <v>0.27201189962093947</v>
      </c>
      <c r="K44" s="102">
        <v>0.72798810037906048</v>
      </c>
      <c r="L44" s="103">
        <f t="shared" si="0"/>
        <v>7149.2887577371521</v>
      </c>
      <c r="M44" s="103">
        <f t="shared" si="1"/>
        <v>19133.711242262845</v>
      </c>
      <c r="N44" s="104" t="s">
        <v>545</v>
      </c>
      <c r="O44" s="9">
        <v>0.57531586916494637</v>
      </c>
      <c r="P44" s="10">
        <f t="shared" si="2"/>
        <v>15.121026989262285</v>
      </c>
      <c r="Q44" s="105">
        <v>0.9</v>
      </c>
      <c r="R44" s="105">
        <f t="shared" si="4"/>
        <v>0.51778428224845174</v>
      </c>
      <c r="S44" s="103">
        <f t="shared" si="3"/>
        <v>13.608924290336057</v>
      </c>
      <c r="T44" s="106">
        <f t="shared" si="5"/>
        <v>4.1130992755687288</v>
      </c>
      <c r="U44" s="106">
        <f t="shared" si="6"/>
        <v>11.007927713693554</v>
      </c>
    </row>
    <row r="45" spans="1:21" ht="17.25" customHeight="1">
      <c r="A45" s="99">
        <v>20</v>
      </c>
      <c r="B45" s="12" t="s">
        <v>27</v>
      </c>
      <c r="C45" s="6" t="s">
        <v>92</v>
      </c>
      <c r="D45" s="6">
        <v>43</v>
      </c>
      <c r="E45" s="7" t="s">
        <v>92</v>
      </c>
      <c r="F45" s="7"/>
      <c r="G45" s="100"/>
      <c r="H45" s="101">
        <v>82</v>
      </c>
      <c r="I45" s="8">
        <v>11166</v>
      </c>
      <c r="J45" s="102">
        <v>0</v>
      </c>
      <c r="K45" s="102">
        <v>1</v>
      </c>
      <c r="L45" s="103">
        <f t="shared" si="0"/>
        <v>0</v>
      </c>
      <c r="M45" s="103">
        <f t="shared" si="1"/>
        <v>11166</v>
      </c>
      <c r="N45" s="104" t="s">
        <v>545</v>
      </c>
      <c r="O45" s="9">
        <v>0.52182845275732104</v>
      </c>
      <c r="P45" s="10">
        <f t="shared" si="2"/>
        <v>5.826736503488247</v>
      </c>
      <c r="Q45" s="105">
        <v>0.9</v>
      </c>
      <c r="R45" s="105">
        <f t="shared" si="4"/>
        <v>0.46964560748158896</v>
      </c>
      <c r="S45" s="103">
        <f t="shared" si="3"/>
        <v>5.2440628531394227</v>
      </c>
      <c r="T45" s="106">
        <f t="shared" si="5"/>
        <v>0</v>
      </c>
      <c r="U45" s="106">
        <f t="shared" si="6"/>
        <v>5.826736503488247</v>
      </c>
    </row>
    <row r="46" spans="1:21" ht="17.25" customHeight="1">
      <c r="A46" s="99">
        <v>321</v>
      </c>
      <c r="B46" s="5" t="s">
        <v>31</v>
      </c>
      <c r="C46" s="6" t="s">
        <v>93</v>
      </c>
      <c r="D46" s="6">
        <v>44</v>
      </c>
      <c r="E46" s="7" t="s">
        <v>94</v>
      </c>
      <c r="F46" s="7"/>
      <c r="G46" s="100">
        <v>1</v>
      </c>
      <c r="H46" s="101">
        <v>31</v>
      </c>
      <c r="I46" s="8">
        <v>25904</v>
      </c>
      <c r="J46" s="102">
        <v>0.14252189582198382</v>
      </c>
      <c r="K46" s="102">
        <v>0.85747810417801618</v>
      </c>
      <c r="L46" s="103">
        <f t="shared" si="0"/>
        <v>3691.8871893726691</v>
      </c>
      <c r="M46" s="103">
        <f t="shared" si="1"/>
        <v>22212.112810627332</v>
      </c>
      <c r="N46" s="104" t="s">
        <v>545</v>
      </c>
      <c r="O46" s="9">
        <v>0.66219353848072904</v>
      </c>
      <c r="P46" s="10">
        <f t="shared" si="2"/>
        <v>17.153461420804803</v>
      </c>
      <c r="Q46" s="105">
        <v>0.9</v>
      </c>
      <c r="R46" s="105">
        <f t="shared" si="4"/>
        <v>0.59597418463265617</v>
      </c>
      <c r="S46" s="103">
        <f t="shared" si="3"/>
        <v>15.438115278724323</v>
      </c>
      <c r="T46" s="106">
        <f t="shared" si="5"/>
        <v>2.4447438416023606</v>
      </c>
      <c r="U46" s="106">
        <f t="shared" si="6"/>
        <v>14.708717579202442</v>
      </c>
    </row>
    <row r="47" spans="1:21" ht="17.25" customHeight="1">
      <c r="A47" s="99">
        <v>324</v>
      </c>
      <c r="B47" s="5" t="s">
        <v>31</v>
      </c>
      <c r="C47" s="6" t="s">
        <v>33</v>
      </c>
      <c r="D47" s="6">
        <v>45</v>
      </c>
      <c r="E47" s="7" t="s">
        <v>95</v>
      </c>
      <c r="F47" s="7"/>
      <c r="G47" s="100">
        <v>1</v>
      </c>
      <c r="H47" s="101">
        <v>33</v>
      </c>
      <c r="I47" s="8">
        <v>55704</v>
      </c>
      <c r="J47" s="102">
        <v>0.75822108510798403</v>
      </c>
      <c r="K47" s="102">
        <v>0.24177891489201594</v>
      </c>
      <c r="L47" s="103">
        <f t="shared" si="0"/>
        <v>42235.947324855144</v>
      </c>
      <c r="M47" s="103">
        <f t="shared" si="1"/>
        <v>13468.052675144856</v>
      </c>
      <c r="N47" s="104" t="s">
        <v>545</v>
      </c>
      <c r="O47" s="9">
        <v>0.56599999999999995</v>
      </c>
      <c r="P47" s="10">
        <f t="shared" si="2"/>
        <v>31.528463999999996</v>
      </c>
      <c r="Q47" s="105">
        <v>0.9</v>
      </c>
      <c r="R47" s="105">
        <f t="shared" si="4"/>
        <v>0.50939999999999996</v>
      </c>
      <c r="S47" s="103">
        <f t="shared" si="3"/>
        <v>28.375617599999998</v>
      </c>
      <c r="T47" s="106">
        <f t="shared" si="5"/>
        <v>23.905546185868008</v>
      </c>
      <c r="U47" s="106">
        <f t="shared" si="6"/>
        <v>7.6229178141319878</v>
      </c>
    </row>
    <row r="48" spans="1:21" ht="17.25" customHeight="1">
      <c r="A48" s="99">
        <v>239</v>
      </c>
      <c r="B48" s="5" t="s">
        <v>17</v>
      </c>
      <c r="C48" s="6" t="s">
        <v>58</v>
      </c>
      <c r="D48" s="6">
        <v>46</v>
      </c>
      <c r="E48" s="112" t="s">
        <v>96</v>
      </c>
      <c r="F48" s="112"/>
      <c r="G48" s="100">
        <v>1</v>
      </c>
      <c r="H48" s="113">
        <v>58</v>
      </c>
      <c r="I48" s="8">
        <v>55136</v>
      </c>
      <c r="J48" s="102">
        <v>0.4085962544288847</v>
      </c>
      <c r="K48" s="102">
        <v>0.59140374557111519</v>
      </c>
      <c r="L48" s="103">
        <f t="shared" si="0"/>
        <v>22528.363084190987</v>
      </c>
      <c r="M48" s="103">
        <f t="shared" si="1"/>
        <v>32607.636915809006</v>
      </c>
      <c r="N48" s="104" t="s">
        <v>545</v>
      </c>
      <c r="O48" s="9">
        <v>0.6154186854529361</v>
      </c>
      <c r="P48" s="10">
        <f t="shared" si="2"/>
        <v>33.931724641133087</v>
      </c>
      <c r="Q48" s="105">
        <v>0.9</v>
      </c>
      <c r="R48" s="105">
        <f t="shared" si="4"/>
        <v>0.55387681690764246</v>
      </c>
      <c r="S48" s="103">
        <f t="shared" si="3"/>
        <v>30.538552177019778</v>
      </c>
      <c r="T48" s="106">
        <f t="shared" si="5"/>
        <v>13.864375594679272</v>
      </c>
      <c r="U48" s="106">
        <f t="shared" si="6"/>
        <v>20.067349046453813</v>
      </c>
    </row>
    <row r="49" spans="1:21" ht="17.25" customHeight="1">
      <c r="A49" s="99">
        <v>181</v>
      </c>
      <c r="B49" s="5" t="s">
        <v>47</v>
      </c>
      <c r="C49" s="6" t="s">
        <v>84</v>
      </c>
      <c r="D49" s="6">
        <v>47</v>
      </c>
      <c r="E49" s="110" t="s">
        <v>97</v>
      </c>
      <c r="F49" s="110"/>
      <c r="G49" s="100"/>
      <c r="H49" s="111"/>
      <c r="I49" s="8">
        <v>25531</v>
      </c>
      <c r="J49" s="102">
        <v>0</v>
      </c>
      <c r="K49" s="102">
        <v>1</v>
      </c>
      <c r="L49" s="103">
        <f t="shared" si="0"/>
        <v>0</v>
      </c>
      <c r="M49" s="103">
        <f t="shared" si="1"/>
        <v>25531</v>
      </c>
      <c r="N49" s="104" t="s">
        <v>545</v>
      </c>
      <c r="O49" s="9">
        <v>0.60010272067091908</v>
      </c>
      <c r="P49" s="10">
        <f t="shared" si="2"/>
        <v>15.321222561449234</v>
      </c>
      <c r="Q49" s="108">
        <v>0.9</v>
      </c>
      <c r="R49" s="105">
        <f t="shared" si="4"/>
        <v>0.54009244860382721</v>
      </c>
      <c r="S49" s="103">
        <f t="shared" si="3"/>
        <v>13.789100305304311</v>
      </c>
      <c r="T49" s="106">
        <f t="shared" si="5"/>
        <v>0</v>
      </c>
      <c r="U49" s="106">
        <f t="shared" si="6"/>
        <v>15.321222561449234</v>
      </c>
    </row>
    <row r="50" spans="1:21" ht="17.25" customHeight="1">
      <c r="A50" s="99">
        <v>55</v>
      </c>
      <c r="B50" s="5" t="s">
        <v>47</v>
      </c>
      <c r="C50" s="6" t="s">
        <v>98</v>
      </c>
      <c r="D50" s="6">
        <v>48</v>
      </c>
      <c r="E50" s="110" t="s">
        <v>84</v>
      </c>
      <c r="F50" s="110"/>
      <c r="G50" s="100"/>
      <c r="H50" s="111"/>
      <c r="I50" s="8">
        <v>16280</v>
      </c>
      <c r="J50" s="102">
        <v>0.15115630231260463</v>
      </c>
      <c r="K50" s="102">
        <v>0.84884369768739543</v>
      </c>
      <c r="L50" s="103">
        <f t="shared" si="0"/>
        <v>2460.8246016492035</v>
      </c>
      <c r="M50" s="103">
        <f t="shared" si="1"/>
        <v>13819.175398350797</v>
      </c>
      <c r="N50" s="104" t="s">
        <v>545</v>
      </c>
      <c r="O50" s="9">
        <v>0.60010272067091908</v>
      </c>
      <c r="P50" s="10">
        <f t="shared" si="2"/>
        <v>9.7696722925225625</v>
      </c>
      <c r="Q50" s="108">
        <v>0.9</v>
      </c>
      <c r="R50" s="105">
        <f t="shared" si="4"/>
        <v>0.54009244860382721</v>
      </c>
      <c r="S50" s="103">
        <f t="shared" si="3"/>
        <v>8.7927050632703061</v>
      </c>
      <c r="T50" s="106">
        <f t="shared" si="5"/>
        <v>1.4767475385436175</v>
      </c>
      <c r="U50" s="106">
        <f t="shared" si="6"/>
        <v>8.2929247539789461</v>
      </c>
    </row>
    <row r="51" spans="1:21" ht="17.25" customHeight="1">
      <c r="A51" s="99">
        <v>205</v>
      </c>
      <c r="B51" s="5" t="s">
        <v>23</v>
      </c>
      <c r="C51" s="6" t="s">
        <v>99</v>
      </c>
      <c r="D51" s="6">
        <v>49</v>
      </c>
      <c r="E51" s="7" t="s">
        <v>99</v>
      </c>
      <c r="F51" s="7"/>
      <c r="G51" s="100">
        <v>1</v>
      </c>
      <c r="H51" s="101">
        <v>40</v>
      </c>
      <c r="I51" s="8">
        <v>46901</v>
      </c>
      <c r="J51" s="102">
        <v>0.6785405199570741</v>
      </c>
      <c r="K51" s="102">
        <v>0.3214594800429259</v>
      </c>
      <c r="L51" s="103">
        <f t="shared" si="0"/>
        <v>31824.228926506734</v>
      </c>
      <c r="M51" s="103">
        <f t="shared" si="1"/>
        <v>15076.771073493268</v>
      </c>
      <c r="N51" s="104" t="s">
        <v>545</v>
      </c>
      <c r="O51" s="9">
        <v>0.6387621528321854</v>
      </c>
      <c r="P51" s="10">
        <f t="shared" si="2"/>
        <v>29.95858372998233</v>
      </c>
      <c r="Q51" s="105">
        <v>0.9</v>
      </c>
      <c r="R51" s="105">
        <f t="shared" si="4"/>
        <v>0.57488593754896689</v>
      </c>
      <c r="S51" s="103">
        <f t="shared" si="3"/>
        <v>26.962725356984098</v>
      </c>
      <c r="T51" s="106">
        <f t="shared" si="5"/>
        <v>20.328112981319752</v>
      </c>
      <c r="U51" s="106">
        <f t="shared" si="6"/>
        <v>9.6304707486625798</v>
      </c>
    </row>
    <row r="52" spans="1:21" ht="17.25" customHeight="1">
      <c r="A52" s="99">
        <v>109</v>
      </c>
      <c r="B52" s="5" t="s">
        <v>17</v>
      </c>
      <c r="C52" s="6" t="s">
        <v>45</v>
      </c>
      <c r="D52" s="6">
        <v>50</v>
      </c>
      <c r="E52" s="112" t="s">
        <v>100</v>
      </c>
      <c r="F52" s="112"/>
      <c r="G52" s="100">
        <v>1</v>
      </c>
      <c r="H52" s="113">
        <v>59</v>
      </c>
      <c r="I52" s="8">
        <v>14742</v>
      </c>
      <c r="J52" s="102">
        <v>0.59218098829132759</v>
      </c>
      <c r="K52" s="102">
        <v>0.40781901170867235</v>
      </c>
      <c r="L52" s="103">
        <f t="shared" si="0"/>
        <v>8729.9321293907506</v>
      </c>
      <c r="M52" s="103">
        <f t="shared" si="1"/>
        <v>6012.0678706092476</v>
      </c>
      <c r="N52" s="104" t="s">
        <v>545</v>
      </c>
      <c r="O52" s="9">
        <v>0.57872917795890522</v>
      </c>
      <c r="P52" s="10">
        <f t="shared" si="2"/>
        <v>8.5316255414701807</v>
      </c>
      <c r="Q52" s="105">
        <v>0.9</v>
      </c>
      <c r="R52" s="105">
        <f t="shared" si="4"/>
        <v>0.52085626016301467</v>
      </c>
      <c r="S52" s="103">
        <f t="shared" si="3"/>
        <v>7.6784629873231625</v>
      </c>
      <c r="T52" s="106">
        <f t="shared" si="5"/>
        <v>5.0522664448793444</v>
      </c>
      <c r="U52" s="106">
        <f t="shared" si="6"/>
        <v>3.4793590965908359</v>
      </c>
    </row>
    <row r="53" spans="1:21" ht="17.25" customHeight="1">
      <c r="A53" s="99">
        <v>56</v>
      </c>
      <c r="B53" s="5" t="s">
        <v>23</v>
      </c>
      <c r="C53" s="6" t="s">
        <v>52</v>
      </c>
      <c r="D53" s="6">
        <v>51</v>
      </c>
      <c r="E53" s="7" t="s">
        <v>101</v>
      </c>
      <c r="F53" s="7"/>
      <c r="G53" s="100">
        <v>1</v>
      </c>
      <c r="H53" s="101">
        <v>54</v>
      </c>
      <c r="I53" s="8">
        <v>25616</v>
      </c>
      <c r="J53" s="102">
        <v>0.28800147221199851</v>
      </c>
      <c r="K53" s="102">
        <v>0.71199852778800155</v>
      </c>
      <c r="L53" s="103">
        <f t="shared" si="0"/>
        <v>7377.4457121825535</v>
      </c>
      <c r="M53" s="103">
        <f t="shared" si="1"/>
        <v>18238.554287817449</v>
      </c>
      <c r="N53" s="104" t="s">
        <v>545</v>
      </c>
      <c r="O53" s="9">
        <v>0.57531586916494637</v>
      </c>
      <c r="P53" s="10">
        <f t="shared" si="2"/>
        <v>14.737291304529267</v>
      </c>
      <c r="Q53" s="105">
        <v>0.9</v>
      </c>
      <c r="R53" s="105">
        <f t="shared" si="4"/>
        <v>0.51778428224845174</v>
      </c>
      <c r="S53" s="103">
        <f t="shared" si="3"/>
        <v>13.263562174076339</v>
      </c>
      <c r="T53" s="106">
        <f t="shared" si="5"/>
        <v>4.2443615921215132</v>
      </c>
      <c r="U53" s="106">
        <f t="shared" si="6"/>
        <v>10.492929712407754</v>
      </c>
    </row>
    <row r="54" spans="1:21" ht="17.25" customHeight="1">
      <c r="A54" s="99">
        <v>237</v>
      </c>
      <c r="B54" s="5" t="s">
        <v>17</v>
      </c>
      <c r="C54" s="6" t="s">
        <v>56</v>
      </c>
      <c r="D54" s="6">
        <v>52</v>
      </c>
      <c r="E54" s="7" t="s">
        <v>102</v>
      </c>
      <c r="F54" s="7"/>
      <c r="G54" s="100"/>
      <c r="H54" s="101"/>
      <c r="I54" s="8">
        <v>32465</v>
      </c>
      <c r="J54" s="102">
        <v>0.43171288292649196</v>
      </c>
      <c r="K54" s="102">
        <v>0.5682871170735081</v>
      </c>
      <c r="L54" s="103">
        <f t="shared" si="0"/>
        <v>14015.558744208562</v>
      </c>
      <c r="M54" s="103">
        <f t="shared" si="1"/>
        <v>18449.44125579144</v>
      </c>
      <c r="N54" s="104" t="s">
        <v>545</v>
      </c>
      <c r="O54" s="9">
        <v>0.5729676411275384</v>
      </c>
      <c r="P54" s="10">
        <f t="shared" si="2"/>
        <v>18.601394469205534</v>
      </c>
      <c r="Q54" s="108">
        <v>0.9</v>
      </c>
      <c r="R54" s="105">
        <f t="shared" si="4"/>
        <v>0.51567087701478453</v>
      </c>
      <c r="S54" s="103">
        <f t="shared" si="3"/>
        <v>16.741255022284982</v>
      </c>
      <c r="T54" s="106">
        <f t="shared" si="5"/>
        <v>8.0304616327536245</v>
      </c>
      <c r="U54" s="106">
        <f t="shared" si="6"/>
        <v>10.570932836451911</v>
      </c>
    </row>
    <row r="55" spans="1:21" ht="17.25" customHeight="1">
      <c r="A55" s="99">
        <v>214</v>
      </c>
      <c r="B55" s="5" t="s">
        <v>17</v>
      </c>
      <c r="C55" s="6" t="s">
        <v>56</v>
      </c>
      <c r="D55" s="6">
        <v>53</v>
      </c>
      <c r="E55" s="112" t="s">
        <v>103</v>
      </c>
      <c r="F55" s="112"/>
      <c r="G55" s="100">
        <v>1</v>
      </c>
      <c r="H55" s="113"/>
      <c r="I55" s="8">
        <v>19224</v>
      </c>
      <c r="J55" s="102">
        <v>0.67732242184003577</v>
      </c>
      <c r="K55" s="102">
        <v>0.32267757815996417</v>
      </c>
      <c r="L55" s="103">
        <f t="shared" si="0"/>
        <v>13020.846237452848</v>
      </c>
      <c r="M55" s="103">
        <f t="shared" si="1"/>
        <v>6203.153762547151</v>
      </c>
      <c r="N55" s="104" t="s">
        <v>545</v>
      </c>
      <c r="O55" s="9">
        <v>0.5729676411275384</v>
      </c>
      <c r="P55" s="10">
        <f t="shared" si="2"/>
        <v>11.014729933035799</v>
      </c>
      <c r="Q55" s="108">
        <v>0.9</v>
      </c>
      <c r="R55" s="105">
        <f t="shared" si="4"/>
        <v>0.51567087701478453</v>
      </c>
      <c r="S55" s="103">
        <f t="shared" si="3"/>
        <v>9.9132569397322197</v>
      </c>
      <c r="T55" s="106">
        <f t="shared" si="5"/>
        <v>7.4605235541577422</v>
      </c>
      <c r="U55" s="106">
        <f t="shared" si="6"/>
        <v>3.5542063788780558</v>
      </c>
    </row>
    <row r="56" spans="1:21" ht="17.25" customHeight="1">
      <c r="A56" s="99">
        <v>258</v>
      </c>
      <c r="B56" s="5" t="s">
        <v>17</v>
      </c>
      <c r="C56" s="6" t="s">
        <v>78</v>
      </c>
      <c r="D56" s="6">
        <v>54</v>
      </c>
      <c r="E56" s="110" t="s">
        <v>104</v>
      </c>
      <c r="F56" s="110"/>
      <c r="G56" s="100"/>
      <c r="H56" s="111"/>
      <c r="I56" s="8">
        <v>19182</v>
      </c>
      <c r="J56" s="102">
        <v>0.27257116095124106</v>
      </c>
      <c r="K56" s="102">
        <v>0.72742883904875877</v>
      </c>
      <c r="L56" s="103">
        <f t="shared" si="0"/>
        <v>5228.4600093667059</v>
      </c>
      <c r="M56" s="103">
        <f t="shared" si="1"/>
        <v>13953.539990633291</v>
      </c>
      <c r="N56" s="104" t="s">
        <v>545</v>
      </c>
      <c r="O56" s="9">
        <v>0.5729676411275384</v>
      </c>
      <c r="P56" s="10">
        <f t="shared" si="2"/>
        <v>10.990665292108442</v>
      </c>
      <c r="Q56" s="108">
        <v>0.9</v>
      </c>
      <c r="R56" s="105">
        <f t="shared" si="4"/>
        <v>0.51567087701478453</v>
      </c>
      <c r="S56" s="103">
        <f t="shared" si="3"/>
        <v>9.8915987628975977</v>
      </c>
      <c r="T56" s="106">
        <f t="shared" si="5"/>
        <v>2.9957383982965089</v>
      </c>
      <c r="U56" s="106">
        <f t="shared" si="6"/>
        <v>7.9949268938119316</v>
      </c>
    </row>
    <row r="57" spans="1:21" ht="17.25" customHeight="1">
      <c r="A57" s="99">
        <v>234</v>
      </c>
      <c r="B57" s="5" t="s">
        <v>17</v>
      </c>
      <c r="C57" s="6" t="s">
        <v>58</v>
      </c>
      <c r="D57" s="6">
        <v>55</v>
      </c>
      <c r="E57" s="110" t="s">
        <v>105</v>
      </c>
      <c r="F57" s="110"/>
      <c r="G57" s="100"/>
      <c r="H57" s="111"/>
      <c r="I57" s="8">
        <v>17600</v>
      </c>
      <c r="J57" s="102">
        <v>0.52268722466960349</v>
      </c>
      <c r="K57" s="102">
        <v>0.47731277533039645</v>
      </c>
      <c r="L57" s="103">
        <f t="shared" si="0"/>
        <v>9199.2951541850216</v>
      </c>
      <c r="M57" s="103">
        <f t="shared" si="1"/>
        <v>8400.7048458149784</v>
      </c>
      <c r="N57" s="104" t="s">
        <v>545</v>
      </c>
      <c r="O57" s="9">
        <v>0.5729676411275384</v>
      </c>
      <c r="P57" s="10">
        <f t="shared" si="2"/>
        <v>10.084230483844676</v>
      </c>
      <c r="Q57" s="108">
        <v>0.9</v>
      </c>
      <c r="R57" s="105">
        <f t="shared" si="4"/>
        <v>0.51567087701478453</v>
      </c>
      <c r="S57" s="103">
        <f t="shared" si="3"/>
        <v>9.0758074354602094</v>
      </c>
      <c r="T57" s="106">
        <f t="shared" si="5"/>
        <v>5.2708984445293865</v>
      </c>
      <c r="U57" s="106">
        <f t="shared" si="6"/>
        <v>4.8133320393152887</v>
      </c>
    </row>
    <row r="58" spans="1:21" ht="17.25" customHeight="1">
      <c r="A58" s="99">
        <v>99</v>
      </c>
      <c r="B58" s="5" t="s">
        <v>31</v>
      </c>
      <c r="C58" s="6" t="s">
        <v>93</v>
      </c>
      <c r="D58" s="6">
        <v>56</v>
      </c>
      <c r="E58" s="110" t="s">
        <v>106</v>
      </c>
      <c r="F58" s="110"/>
      <c r="G58" s="100"/>
      <c r="H58" s="111"/>
      <c r="I58" s="8">
        <v>14196</v>
      </c>
      <c r="J58" s="102">
        <v>0.30876451953537487</v>
      </c>
      <c r="K58" s="102">
        <v>0.69123548046462513</v>
      </c>
      <c r="L58" s="103">
        <f t="shared" si="0"/>
        <v>4383.2211193241819</v>
      </c>
      <c r="M58" s="103">
        <f t="shared" si="1"/>
        <v>9812.7788806758181</v>
      </c>
      <c r="N58" s="104" t="s">
        <v>545</v>
      </c>
      <c r="O58" s="9">
        <v>0.5729676411275384</v>
      </c>
      <c r="P58" s="10">
        <f t="shared" si="2"/>
        <v>8.1338486334465347</v>
      </c>
      <c r="Q58" s="108">
        <v>0.9</v>
      </c>
      <c r="R58" s="105">
        <f t="shared" si="4"/>
        <v>0.51567087701478453</v>
      </c>
      <c r="S58" s="103">
        <f t="shared" si="3"/>
        <v>7.3204637701018811</v>
      </c>
      <c r="T58" s="106">
        <f t="shared" si="5"/>
        <v>2.5114438652795847</v>
      </c>
      <c r="U58" s="106">
        <f t="shared" si="6"/>
        <v>5.62240476816695</v>
      </c>
    </row>
    <row r="59" spans="1:21" ht="17.25" customHeight="1">
      <c r="A59" s="99">
        <v>166</v>
      </c>
      <c r="B59" s="5" t="s">
        <v>17</v>
      </c>
      <c r="C59" s="6" t="s">
        <v>44</v>
      </c>
      <c r="D59" s="6">
        <v>57</v>
      </c>
      <c r="E59" s="112" t="s">
        <v>107</v>
      </c>
      <c r="F59" s="112"/>
      <c r="G59" s="100">
        <v>1</v>
      </c>
      <c r="H59" s="113"/>
      <c r="I59" s="8">
        <v>14001</v>
      </c>
      <c r="J59" s="102">
        <v>0.51337926614324625</v>
      </c>
      <c r="K59" s="102">
        <v>0.48662073385675375</v>
      </c>
      <c r="L59" s="103">
        <f t="shared" si="0"/>
        <v>7187.823105271591</v>
      </c>
      <c r="M59" s="103">
        <f t="shared" si="1"/>
        <v>6813.176894728409</v>
      </c>
      <c r="N59" s="104" t="s">
        <v>545</v>
      </c>
      <c r="O59" s="9">
        <v>0.5729676411275384</v>
      </c>
      <c r="P59" s="10">
        <f t="shared" si="2"/>
        <v>8.0221199434266648</v>
      </c>
      <c r="Q59" s="108">
        <v>0.9</v>
      </c>
      <c r="R59" s="105">
        <f t="shared" si="4"/>
        <v>0.51567087701478453</v>
      </c>
      <c r="S59" s="103">
        <f t="shared" si="3"/>
        <v>7.2199079490839981</v>
      </c>
      <c r="T59" s="106">
        <f t="shared" si="5"/>
        <v>4.1183900494694816</v>
      </c>
      <c r="U59" s="106">
        <f t="shared" si="6"/>
        <v>3.9037298939571836</v>
      </c>
    </row>
    <row r="60" spans="1:21" ht="17.25" customHeight="1">
      <c r="A60" s="99">
        <v>243</v>
      </c>
      <c r="B60" s="5" t="s">
        <v>17</v>
      </c>
      <c r="C60" s="6" t="s">
        <v>108</v>
      </c>
      <c r="D60" s="6">
        <v>58</v>
      </c>
      <c r="E60" s="110" t="s">
        <v>109</v>
      </c>
      <c r="F60" s="110"/>
      <c r="G60" s="100"/>
      <c r="H60" s="111"/>
      <c r="I60" s="8">
        <v>13060</v>
      </c>
      <c r="J60" s="102">
        <v>0.38536240840469671</v>
      </c>
      <c r="K60" s="102">
        <v>0.61463759159530329</v>
      </c>
      <c r="L60" s="103">
        <f t="shared" si="0"/>
        <v>5032.8330537653392</v>
      </c>
      <c r="M60" s="103">
        <f t="shared" si="1"/>
        <v>8027.1669462346608</v>
      </c>
      <c r="N60" s="104" t="s">
        <v>545</v>
      </c>
      <c r="O60" s="9">
        <v>0.5729676411275384</v>
      </c>
      <c r="P60" s="10">
        <f t="shared" si="2"/>
        <v>7.4829573931256519</v>
      </c>
      <c r="Q60" s="108">
        <v>0.9</v>
      </c>
      <c r="R60" s="105">
        <f t="shared" si="4"/>
        <v>0.51567087701478453</v>
      </c>
      <c r="S60" s="103">
        <f t="shared" si="3"/>
        <v>6.7346616538130872</v>
      </c>
      <c r="T60" s="106">
        <f t="shared" si="5"/>
        <v>2.8836504830046321</v>
      </c>
      <c r="U60" s="106">
        <f t="shared" si="6"/>
        <v>4.5993069101210198</v>
      </c>
    </row>
    <row r="61" spans="1:21" ht="17.25" customHeight="1">
      <c r="A61" s="99">
        <v>129</v>
      </c>
      <c r="B61" s="5" t="s">
        <v>23</v>
      </c>
      <c r="C61" s="6" t="s">
        <v>110</v>
      </c>
      <c r="D61" s="6">
        <v>59</v>
      </c>
      <c r="E61" s="110" t="s">
        <v>111</v>
      </c>
      <c r="F61" s="110"/>
      <c r="G61" s="100"/>
      <c r="H61" s="111"/>
      <c r="I61" s="8">
        <v>22493</v>
      </c>
      <c r="J61" s="102">
        <v>0</v>
      </c>
      <c r="K61" s="102">
        <v>1</v>
      </c>
      <c r="L61" s="103">
        <f t="shared" si="0"/>
        <v>0</v>
      </c>
      <c r="M61" s="103">
        <f t="shared" si="1"/>
        <v>22493</v>
      </c>
      <c r="N61" s="104" t="s">
        <v>545</v>
      </c>
      <c r="O61" s="9">
        <v>0.56918438484504785</v>
      </c>
      <c r="P61" s="10">
        <f t="shared" si="2"/>
        <v>12.802664368319661</v>
      </c>
      <c r="Q61" s="108">
        <v>0.9</v>
      </c>
      <c r="R61" s="105">
        <f t="shared" si="4"/>
        <v>0.51226594636054312</v>
      </c>
      <c r="S61" s="103">
        <f t="shared" si="3"/>
        <v>11.522397931487696</v>
      </c>
      <c r="T61" s="106">
        <f t="shared" si="5"/>
        <v>0</v>
      </c>
      <c r="U61" s="106">
        <f t="shared" si="6"/>
        <v>12.802664368319661</v>
      </c>
    </row>
    <row r="62" spans="1:21" ht="17.25" customHeight="1">
      <c r="A62" s="99">
        <v>72</v>
      </c>
      <c r="B62" s="5" t="s">
        <v>23</v>
      </c>
      <c r="C62" s="6" t="s">
        <v>42</v>
      </c>
      <c r="D62" s="6">
        <v>60</v>
      </c>
      <c r="E62" s="110" t="s">
        <v>112</v>
      </c>
      <c r="F62" s="110"/>
      <c r="G62" s="100"/>
      <c r="H62" s="111"/>
      <c r="I62" s="8">
        <v>21131</v>
      </c>
      <c r="J62" s="102">
        <v>0.20295566502463058</v>
      </c>
      <c r="K62" s="102">
        <v>0.79704433497536942</v>
      </c>
      <c r="L62" s="103">
        <f t="shared" si="0"/>
        <v>4288.6561576354688</v>
      </c>
      <c r="M62" s="103">
        <f t="shared" si="1"/>
        <v>16842.343842364531</v>
      </c>
      <c r="N62" s="104" t="s">
        <v>545</v>
      </c>
      <c r="O62" s="9">
        <v>0.56918438484504785</v>
      </c>
      <c r="P62" s="10">
        <f t="shared" si="2"/>
        <v>12.027435236160708</v>
      </c>
      <c r="Q62" s="108">
        <v>0.9</v>
      </c>
      <c r="R62" s="105">
        <f t="shared" si="4"/>
        <v>0.51226594636054312</v>
      </c>
      <c r="S62" s="103">
        <f t="shared" si="3"/>
        <v>10.824691712544636</v>
      </c>
      <c r="T62" s="106">
        <f t="shared" si="5"/>
        <v>2.4410361168956713</v>
      </c>
      <c r="U62" s="106">
        <f t="shared" si="6"/>
        <v>9.5863991192650371</v>
      </c>
    </row>
    <row r="63" spans="1:21" ht="17.25" customHeight="1">
      <c r="A63" s="99">
        <v>161</v>
      </c>
      <c r="B63" s="5" t="s">
        <v>23</v>
      </c>
      <c r="C63" s="6" t="s">
        <v>110</v>
      </c>
      <c r="D63" s="6">
        <v>61</v>
      </c>
      <c r="E63" s="110" t="s">
        <v>113</v>
      </c>
      <c r="F63" s="110"/>
      <c r="G63" s="100"/>
      <c r="H63" s="111"/>
      <c r="I63" s="8">
        <v>10555</v>
      </c>
      <c r="J63" s="102">
        <v>0</v>
      </c>
      <c r="K63" s="102">
        <v>1</v>
      </c>
      <c r="L63" s="103">
        <f t="shared" si="0"/>
        <v>0</v>
      </c>
      <c r="M63" s="103">
        <f t="shared" si="1"/>
        <v>10555</v>
      </c>
      <c r="N63" s="104" t="s">
        <v>545</v>
      </c>
      <c r="O63" s="9">
        <v>0.56918438484504785</v>
      </c>
      <c r="P63" s="10">
        <f t="shared" si="2"/>
        <v>6.0077411820394797</v>
      </c>
      <c r="Q63" s="108">
        <v>0.9</v>
      </c>
      <c r="R63" s="105">
        <f t="shared" si="4"/>
        <v>0.51226594636054312</v>
      </c>
      <c r="S63" s="103">
        <f t="shared" si="3"/>
        <v>5.4069670638355323</v>
      </c>
      <c r="T63" s="106">
        <f t="shared" si="5"/>
        <v>0</v>
      </c>
      <c r="U63" s="106">
        <f t="shared" si="6"/>
        <v>6.0077411820394797</v>
      </c>
    </row>
    <row r="64" spans="1:21" ht="17.25" customHeight="1">
      <c r="A64" s="99">
        <v>43</v>
      </c>
      <c r="B64" s="11" t="s">
        <v>20</v>
      </c>
      <c r="C64" s="6" t="s">
        <v>114</v>
      </c>
      <c r="D64" s="6">
        <v>62</v>
      </c>
      <c r="E64" s="7" t="s">
        <v>114</v>
      </c>
      <c r="F64" s="7"/>
      <c r="G64" s="100">
        <v>1</v>
      </c>
      <c r="H64" s="101"/>
      <c r="I64" s="8">
        <v>45500</v>
      </c>
      <c r="J64" s="102">
        <v>0.26423604212199481</v>
      </c>
      <c r="K64" s="102">
        <v>0.73576395787800519</v>
      </c>
      <c r="L64" s="103">
        <f t="shared" si="0"/>
        <v>12022.739916550763</v>
      </c>
      <c r="M64" s="103">
        <f t="shared" si="1"/>
        <v>33477.260083449233</v>
      </c>
      <c r="N64" s="104" t="s">
        <v>545</v>
      </c>
      <c r="O64" s="9">
        <v>0.56096558671412</v>
      </c>
      <c r="P64" s="10">
        <f t="shared" si="2"/>
        <v>25.523934195492462</v>
      </c>
      <c r="Q64" s="108">
        <v>0.9</v>
      </c>
      <c r="R64" s="105">
        <f t="shared" si="4"/>
        <v>0.50486902804270806</v>
      </c>
      <c r="S64" s="103">
        <f t="shared" si="3"/>
        <v>22.971540775943215</v>
      </c>
      <c r="T64" s="106">
        <f t="shared" si="5"/>
        <v>6.7443433511991699</v>
      </c>
      <c r="U64" s="106">
        <f t="shared" si="6"/>
        <v>18.779590844293292</v>
      </c>
    </row>
    <row r="65" spans="1:21" ht="17.25" customHeight="1">
      <c r="A65" s="99">
        <v>82</v>
      </c>
      <c r="B65" s="11" t="s">
        <v>20</v>
      </c>
      <c r="C65" s="6" t="s">
        <v>63</v>
      </c>
      <c r="D65" s="6">
        <v>63</v>
      </c>
      <c r="E65" s="110" t="s">
        <v>115</v>
      </c>
      <c r="F65" s="110"/>
      <c r="G65" s="100"/>
      <c r="H65" s="111"/>
      <c r="I65" s="8">
        <v>15679</v>
      </c>
      <c r="J65" s="102">
        <v>0</v>
      </c>
      <c r="K65" s="102">
        <v>1</v>
      </c>
      <c r="L65" s="103">
        <f t="shared" si="0"/>
        <v>0</v>
      </c>
      <c r="M65" s="103">
        <f t="shared" si="1"/>
        <v>15679</v>
      </c>
      <c r="N65" s="104" t="s">
        <v>545</v>
      </c>
      <c r="O65" s="9">
        <v>0.56096558671412</v>
      </c>
      <c r="P65" s="10">
        <f t="shared" si="2"/>
        <v>8.7953794340906875</v>
      </c>
      <c r="Q65" s="108">
        <v>0.9</v>
      </c>
      <c r="R65" s="105">
        <f t="shared" si="4"/>
        <v>0.50486902804270806</v>
      </c>
      <c r="S65" s="103">
        <f t="shared" si="3"/>
        <v>7.9158414906816192</v>
      </c>
      <c r="T65" s="106">
        <f t="shared" si="5"/>
        <v>0</v>
      </c>
      <c r="U65" s="106">
        <f t="shared" si="6"/>
        <v>8.7953794340906875</v>
      </c>
    </row>
    <row r="66" spans="1:21" ht="17.25" customHeight="1">
      <c r="A66" s="99">
        <v>30</v>
      </c>
      <c r="B66" s="5" t="s">
        <v>17</v>
      </c>
      <c r="C66" s="6" t="s">
        <v>72</v>
      </c>
      <c r="D66" s="6">
        <v>64</v>
      </c>
      <c r="E66" s="110" t="s">
        <v>116</v>
      </c>
      <c r="F66" s="110"/>
      <c r="G66" s="100"/>
      <c r="H66" s="111">
        <v>65</v>
      </c>
      <c r="I66" s="8">
        <v>14929</v>
      </c>
      <c r="J66" s="102">
        <v>0.34202966068794161</v>
      </c>
      <c r="K66" s="102">
        <v>0.65797033931205851</v>
      </c>
      <c r="L66" s="103">
        <f t="shared" si="0"/>
        <v>5106.1608044102804</v>
      </c>
      <c r="M66" s="103">
        <f t="shared" si="1"/>
        <v>9822.8391955897223</v>
      </c>
      <c r="N66" s="104" t="s">
        <v>545</v>
      </c>
      <c r="O66" s="9">
        <v>0.54914968664100561</v>
      </c>
      <c r="P66" s="10">
        <f t="shared" si="2"/>
        <v>8.1982556718635742</v>
      </c>
      <c r="Q66" s="105">
        <v>0.9</v>
      </c>
      <c r="R66" s="105">
        <f t="shared" si="4"/>
        <v>0.49423471797690505</v>
      </c>
      <c r="S66" s="103">
        <f t="shared" si="3"/>
        <v>7.3784301046772169</v>
      </c>
      <c r="T66" s="106">
        <f t="shared" si="5"/>
        <v>2.8040466056804911</v>
      </c>
      <c r="U66" s="106">
        <f t="shared" si="6"/>
        <v>5.3942090661830839</v>
      </c>
    </row>
    <row r="67" spans="1:21" ht="17.25" customHeight="1">
      <c r="A67" s="99">
        <v>311</v>
      </c>
      <c r="B67" s="5" t="s">
        <v>17</v>
      </c>
      <c r="C67" s="6" t="s">
        <v>117</v>
      </c>
      <c r="D67" s="6">
        <v>65</v>
      </c>
      <c r="E67" s="112" t="s">
        <v>117</v>
      </c>
      <c r="F67" s="112"/>
      <c r="G67" s="100">
        <v>1</v>
      </c>
      <c r="H67" s="113">
        <v>73</v>
      </c>
      <c r="I67" s="8">
        <v>18510</v>
      </c>
      <c r="J67" s="102">
        <v>0.5903068340306834</v>
      </c>
      <c r="K67" s="102">
        <v>0.4096931659693166</v>
      </c>
      <c r="L67" s="103">
        <f t="shared" ref="L67:L130" si="7">+I67*J67</f>
        <v>10926.579497907949</v>
      </c>
      <c r="M67" s="103">
        <f t="shared" ref="M67:M130" si="8">+I67*K67</f>
        <v>7583.4205020920499</v>
      </c>
      <c r="N67" s="104" t="s">
        <v>545</v>
      </c>
      <c r="O67" s="9">
        <v>0.59911089086756475</v>
      </c>
      <c r="P67" s="10">
        <f t="shared" ref="P67:P130" si="9">+O67*I67/1000</f>
        <v>11.089542589958624</v>
      </c>
      <c r="Q67" s="105">
        <v>0.9</v>
      </c>
      <c r="R67" s="105">
        <f t="shared" si="4"/>
        <v>0.53919980178080829</v>
      </c>
      <c r="S67" s="103">
        <f t="shared" ref="S67:S130" si="10">+Q67*P67</f>
        <v>9.9805883309627621</v>
      </c>
      <c r="T67" s="106">
        <f t="shared" si="5"/>
        <v>6.5462327771269004</v>
      </c>
      <c r="U67" s="106">
        <f t="shared" si="6"/>
        <v>4.5433098128317235</v>
      </c>
    </row>
    <row r="68" spans="1:21" ht="17.25" customHeight="1">
      <c r="A68" s="99">
        <v>195</v>
      </c>
      <c r="B68" s="11" t="s">
        <v>20</v>
      </c>
      <c r="C68" s="6" t="s">
        <v>118</v>
      </c>
      <c r="D68" s="6">
        <v>66</v>
      </c>
      <c r="E68" s="110" t="s">
        <v>119</v>
      </c>
      <c r="F68" s="110"/>
      <c r="G68" s="100">
        <v>1</v>
      </c>
      <c r="H68" s="111">
        <v>11</v>
      </c>
      <c r="I68" s="8">
        <v>24795</v>
      </c>
      <c r="J68" s="102">
        <v>0</v>
      </c>
      <c r="K68" s="102">
        <v>1</v>
      </c>
      <c r="L68" s="103">
        <f t="shared" si="7"/>
        <v>0</v>
      </c>
      <c r="M68" s="103">
        <f t="shared" si="8"/>
        <v>24795</v>
      </c>
      <c r="N68" s="104" t="s">
        <v>545</v>
      </c>
      <c r="O68" s="9">
        <v>0.47238520685856472</v>
      </c>
      <c r="P68" s="10">
        <f t="shared" si="9"/>
        <v>11.712791204058112</v>
      </c>
      <c r="Q68" s="105">
        <v>0.9</v>
      </c>
      <c r="R68" s="105">
        <f t="shared" ref="R68:R131" si="11">+O68*Q68</f>
        <v>0.42514668617270823</v>
      </c>
      <c r="S68" s="103">
        <f t="shared" si="10"/>
        <v>10.5415120836523</v>
      </c>
      <c r="T68" s="106">
        <f t="shared" ref="T68:T131" si="12">+P68*J68</f>
        <v>0</v>
      </c>
      <c r="U68" s="106">
        <f t="shared" ref="U68:U131" si="13">+P68*K68</f>
        <v>11.712791204058112</v>
      </c>
    </row>
    <row r="69" spans="1:21" ht="17.25" customHeight="1">
      <c r="A69" s="99">
        <v>233</v>
      </c>
      <c r="B69" s="5" t="s">
        <v>17</v>
      </c>
      <c r="C69" s="6" t="s">
        <v>108</v>
      </c>
      <c r="D69" s="6">
        <v>67</v>
      </c>
      <c r="E69" s="7" t="s">
        <v>120</v>
      </c>
      <c r="F69" s="7"/>
      <c r="G69" s="100"/>
      <c r="H69" s="101"/>
      <c r="I69" s="8">
        <v>68575</v>
      </c>
      <c r="J69" s="102">
        <v>0.44165616286620074</v>
      </c>
      <c r="K69" s="102">
        <v>0.55834383713379931</v>
      </c>
      <c r="L69" s="103">
        <f t="shared" si="7"/>
        <v>30286.571368549718</v>
      </c>
      <c r="M69" s="103">
        <f t="shared" si="8"/>
        <v>38288.42863145029</v>
      </c>
      <c r="N69" s="104" t="s">
        <v>545</v>
      </c>
      <c r="O69" s="9">
        <v>0.54791987539518694</v>
      </c>
      <c r="P69" s="10">
        <f t="shared" si="9"/>
        <v>37.57360545522495</v>
      </c>
      <c r="Q69" s="108">
        <v>0.9</v>
      </c>
      <c r="R69" s="105">
        <f t="shared" si="11"/>
        <v>0.49312788785566825</v>
      </c>
      <c r="S69" s="103">
        <f t="shared" si="10"/>
        <v>33.816244909702455</v>
      </c>
      <c r="T69" s="106">
        <f t="shared" si="12"/>
        <v>16.594614410403199</v>
      </c>
      <c r="U69" s="106">
        <f t="shared" si="13"/>
        <v>20.978991044821754</v>
      </c>
    </row>
    <row r="70" spans="1:21" ht="17.25" customHeight="1">
      <c r="A70" s="99">
        <v>290</v>
      </c>
      <c r="B70" s="5" t="s">
        <v>23</v>
      </c>
      <c r="C70" s="6" t="s">
        <v>90</v>
      </c>
      <c r="D70" s="6">
        <v>68</v>
      </c>
      <c r="E70" s="110" t="s">
        <v>90</v>
      </c>
      <c r="F70" s="110"/>
      <c r="G70" s="100"/>
      <c r="H70" s="111"/>
      <c r="I70" s="8">
        <v>21201</v>
      </c>
      <c r="J70" s="102">
        <v>0.11285384579153127</v>
      </c>
      <c r="K70" s="102">
        <v>0.88714615420846887</v>
      </c>
      <c r="L70" s="103">
        <f t="shared" si="7"/>
        <v>2392.6143846262544</v>
      </c>
      <c r="M70" s="103">
        <f t="shared" si="8"/>
        <v>18808.385615373747</v>
      </c>
      <c r="N70" s="104" t="s">
        <v>545</v>
      </c>
      <c r="O70" s="9">
        <v>0.54791987539518694</v>
      </c>
      <c r="P70" s="10">
        <f t="shared" si="9"/>
        <v>11.616449278253357</v>
      </c>
      <c r="Q70" s="108">
        <v>0.9</v>
      </c>
      <c r="R70" s="105">
        <f t="shared" si="11"/>
        <v>0.49312788785566825</v>
      </c>
      <c r="S70" s="103">
        <f t="shared" si="10"/>
        <v>10.454804350428022</v>
      </c>
      <c r="T70" s="106">
        <f t="shared" si="12"/>
        <v>1.310960975493149</v>
      </c>
      <c r="U70" s="106">
        <f t="shared" si="13"/>
        <v>10.30548830276021</v>
      </c>
    </row>
    <row r="71" spans="1:21" ht="17.25" customHeight="1">
      <c r="A71" s="99">
        <v>158</v>
      </c>
      <c r="B71" s="12" t="s">
        <v>27</v>
      </c>
      <c r="C71" s="6" t="s">
        <v>121</v>
      </c>
      <c r="D71" s="6">
        <v>69</v>
      </c>
      <c r="E71" s="7" t="s">
        <v>122</v>
      </c>
      <c r="F71" s="7"/>
      <c r="G71" s="100">
        <v>1</v>
      </c>
      <c r="H71" s="101"/>
      <c r="I71" s="8">
        <v>25120</v>
      </c>
      <c r="J71" s="102">
        <v>0.47084722050775624</v>
      </c>
      <c r="K71" s="102">
        <v>0.52915277949224371</v>
      </c>
      <c r="L71" s="103">
        <f t="shared" si="7"/>
        <v>11827.682179154837</v>
      </c>
      <c r="M71" s="103">
        <f t="shared" si="8"/>
        <v>13292.317820845163</v>
      </c>
      <c r="N71" s="104" t="s">
        <v>545</v>
      </c>
      <c r="O71" s="9">
        <v>0.6</v>
      </c>
      <c r="P71" s="10">
        <f t="shared" si="9"/>
        <v>15.071999999999999</v>
      </c>
      <c r="Q71" s="108">
        <v>0.9</v>
      </c>
      <c r="R71" s="105">
        <f t="shared" si="11"/>
        <v>0.54</v>
      </c>
      <c r="S71" s="103">
        <f t="shared" si="10"/>
        <v>13.5648</v>
      </c>
      <c r="T71" s="106">
        <f t="shared" si="12"/>
        <v>7.0966093074929013</v>
      </c>
      <c r="U71" s="106">
        <f t="shared" si="13"/>
        <v>7.975390692507097</v>
      </c>
    </row>
    <row r="72" spans="1:21" ht="17.25" customHeight="1">
      <c r="A72" s="99">
        <v>284</v>
      </c>
      <c r="B72" s="12" t="s">
        <v>27</v>
      </c>
      <c r="C72" s="6" t="s">
        <v>92</v>
      </c>
      <c r="D72" s="6">
        <v>70</v>
      </c>
      <c r="E72" s="110" t="s">
        <v>123</v>
      </c>
      <c r="F72" s="110"/>
      <c r="G72" s="100"/>
      <c r="H72" s="111">
        <v>78</v>
      </c>
      <c r="I72" s="8">
        <v>13876</v>
      </c>
      <c r="J72" s="102">
        <v>0</v>
      </c>
      <c r="K72" s="102">
        <v>1</v>
      </c>
      <c r="L72" s="103">
        <f t="shared" si="7"/>
        <v>0</v>
      </c>
      <c r="M72" s="103">
        <f t="shared" si="8"/>
        <v>13876</v>
      </c>
      <c r="N72" s="104" t="s">
        <v>545</v>
      </c>
      <c r="O72" s="9">
        <v>0.43050847352478977</v>
      </c>
      <c r="P72" s="10">
        <f t="shared" si="9"/>
        <v>5.9737355786299835</v>
      </c>
      <c r="Q72" s="105">
        <v>0.9</v>
      </c>
      <c r="R72" s="105">
        <f t="shared" si="11"/>
        <v>0.38745762617231078</v>
      </c>
      <c r="S72" s="103">
        <f t="shared" si="10"/>
        <v>5.3763620207669849</v>
      </c>
      <c r="T72" s="106">
        <f t="shared" si="12"/>
        <v>0</v>
      </c>
      <c r="U72" s="106">
        <f t="shared" si="13"/>
        <v>5.9737355786299835</v>
      </c>
    </row>
    <row r="73" spans="1:21" ht="17.25" customHeight="1">
      <c r="A73" s="99">
        <v>25</v>
      </c>
      <c r="B73" s="5" t="s">
        <v>31</v>
      </c>
      <c r="C73" s="6" t="s">
        <v>124</v>
      </c>
      <c r="D73" s="6">
        <v>71</v>
      </c>
      <c r="E73" s="7" t="s">
        <v>125</v>
      </c>
      <c r="F73" s="7"/>
      <c r="G73" s="100">
        <v>1</v>
      </c>
      <c r="H73" s="101">
        <v>29</v>
      </c>
      <c r="I73" s="8">
        <v>44062</v>
      </c>
      <c r="J73" s="102">
        <v>0.85680336183161865</v>
      </c>
      <c r="K73" s="102">
        <v>0.14319663816838141</v>
      </c>
      <c r="L73" s="103">
        <f t="shared" si="7"/>
        <v>37752.469729024779</v>
      </c>
      <c r="M73" s="103">
        <f t="shared" si="8"/>
        <v>6309.5302709752214</v>
      </c>
      <c r="N73" s="104" t="s">
        <v>545</v>
      </c>
      <c r="O73" s="9">
        <v>0.63367272587858425</v>
      </c>
      <c r="P73" s="10">
        <f t="shared" si="9"/>
        <v>27.92088764766218</v>
      </c>
      <c r="Q73" s="107">
        <v>0.8</v>
      </c>
      <c r="R73" s="105">
        <f t="shared" si="11"/>
        <v>0.50693818070286745</v>
      </c>
      <c r="S73" s="103">
        <f t="shared" si="10"/>
        <v>22.336710118129744</v>
      </c>
      <c r="T73" s="106">
        <f t="shared" si="12"/>
        <v>23.922710401839872</v>
      </c>
      <c r="U73" s="106">
        <f t="shared" si="13"/>
        <v>3.998177245822311</v>
      </c>
    </row>
    <row r="74" spans="1:21" ht="17.25" customHeight="1">
      <c r="A74" s="99">
        <v>86</v>
      </c>
      <c r="B74" s="5" t="s">
        <v>47</v>
      </c>
      <c r="C74" s="6" t="s">
        <v>126</v>
      </c>
      <c r="D74" s="6">
        <v>72</v>
      </c>
      <c r="E74" s="112" t="s">
        <v>127</v>
      </c>
      <c r="F74" s="112"/>
      <c r="G74" s="100">
        <v>1</v>
      </c>
      <c r="H74" s="113">
        <v>26</v>
      </c>
      <c r="I74" s="8">
        <v>25826</v>
      </c>
      <c r="J74" s="102">
        <v>0.20200622621930131</v>
      </c>
      <c r="K74" s="102">
        <v>0.79799377378069858</v>
      </c>
      <c r="L74" s="103">
        <f t="shared" si="7"/>
        <v>5217.012798339676</v>
      </c>
      <c r="M74" s="103">
        <f t="shared" si="8"/>
        <v>20608.987201660322</v>
      </c>
      <c r="N74" s="104" t="s">
        <v>545</v>
      </c>
      <c r="O74" s="9">
        <v>0.55758480939950483</v>
      </c>
      <c r="P74" s="10">
        <f t="shared" si="9"/>
        <v>14.400185287551613</v>
      </c>
      <c r="Q74" s="107">
        <v>0.9</v>
      </c>
      <c r="R74" s="105">
        <f t="shared" si="11"/>
        <v>0.50182632845955433</v>
      </c>
      <c r="S74" s="103">
        <f t="shared" si="10"/>
        <v>12.960166758796452</v>
      </c>
      <c r="T74" s="106">
        <f t="shared" si="12"/>
        <v>2.9089270867970058</v>
      </c>
      <c r="U74" s="106">
        <f t="shared" si="13"/>
        <v>11.491258200754606</v>
      </c>
    </row>
    <row r="75" spans="1:21" ht="17.25" customHeight="1">
      <c r="A75" s="99">
        <v>272</v>
      </c>
      <c r="B75" s="11" t="s">
        <v>20</v>
      </c>
      <c r="C75" s="6" t="s">
        <v>128</v>
      </c>
      <c r="D75" s="6">
        <v>73</v>
      </c>
      <c r="E75" s="110" t="s">
        <v>129</v>
      </c>
      <c r="F75" s="110"/>
      <c r="G75" s="100">
        <v>1</v>
      </c>
      <c r="H75" s="111">
        <v>12</v>
      </c>
      <c r="I75" s="8">
        <v>18043</v>
      </c>
      <c r="J75" s="102">
        <v>0.11857774753317454</v>
      </c>
      <c r="K75" s="102">
        <v>0.88142225246682537</v>
      </c>
      <c r="L75" s="103">
        <f t="shared" si="7"/>
        <v>2139.4982987410681</v>
      </c>
      <c r="M75" s="103">
        <f t="shared" si="8"/>
        <v>15903.501701258931</v>
      </c>
      <c r="N75" s="104" t="s">
        <v>545</v>
      </c>
      <c r="O75" s="9">
        <v>0.53422187851030734</v>
      </c>
      <c r="P75" s="10">
        <f t="shared" si="9"/>
        <v>9.6389653539614759</v>
      </c>
      <c r="Q75" s="107">
        <v>0.9</v>
      </c>
      <c r="R75" s="105">
        <f t="shared" si="11"/>
        <v>0.48079969065927664</v>
      </c>
      <c r="S75" s="103">
        <f t="shared" si="10"/>
        <v>8.6750688185653289</v>
      </c>
      <c r="T75" s="106">
        <f t="shared" si="12"/>
        <v>1.1429668002230602</v>
      </c>
      <c r="U75" s="106">
        <f t="shared" si="13"/>
        <v>8.4959985537384153</v>
      </c>
    </row>
    <row r="76" spans="1:21" ht="17.25" customHeight="1">
      <c r="A76" s="99">
        <v>282</v>
      </c>
      <c r="B76" s="5" t="s">
        <v>23</v>
      </c>
      <c r="C76" s="6" t="s">
        <v>130</v>
      </c>
      <c r="D76" s="6">
        <v>74</v>
      </c>
      <c r="E76" s="7" t="s">
        <v>131</v>
      </c>
      <c r="F76" s="7"/>
      <c r="G76" s="100">
        <v>1</v>
      </c>
      <c r="H76" s="101">
        <v>45</v>
      </c>
      <c r="I76" s="8">
        <v>10033</v>
      </c>
      <c r="J76" s="102">
        <v>0.47949526813880128</v>
      </c>
      <c r="K76" s="102">
        <v>0.52050473186119872</v>
      </c>
      <c r="L76" s="103">
        <f t="shared" si="7"/>
        <v>4810.7760252365933</v>
      </c>
      <c r="M76" s="103">
        <f t="shared" si="8"/>
        <v>5222.2239747634067</v>
      </c>
      <c r="N76" s="104" t="s">
        <v>545</v>
      </c>
      <c r="O76" s="9">
        <v>0.56236535050009684</v>
      </c>
      <c r="P76" s="10">
        <f t="shared" si="9"/>
        <v>5.6422115615674722</v>
      </c>
      <c r="Q76" s="105">
        <v>0.9</v>
      </c>
      <c r="R76" s="105">
        <f t="shared" si="11"/>
        <v>0.50612881545008714</v>
      </c>
      <c r="S76" s="103">
        <f t="shared" si="10"/>
        <v>5.0779904054107252</v>
      </c>
      <c r="T76" s="106">
        <f t="shared" si="12"/>
        <v>2.7054137456096399</v>
      </c>
      <c r="U76" s="106">
        <f t="shared" si="13"/>
        <v>2.9367978159578323</v>
      </c>
    </row>
    <row r="77" spans="1:21" ht="17.25" customHeight="1">
      <c r="A77" s="99">
        <v>204</v>
      </c>
      <c r="B77" s="5" t="s">
        <v>47</v>
      </c>
      <c r="C77" s="6" t="s">
        <v>132</v>
      </c>
      <c r="D77" s="6">
        <v>75</v>
      </c>
      <c r="E77" s="110" t="s">
        <v>133</v>
      </c>
      <c r="F77" s="110"/>
      <c r="G77" s="100"/>
      <c r="H77" s="111"/>
      <c r="I77" s="8">
        <v>19930</v>
      </c>
      <c r="J77" s="102">
        <v>0</v>
      </c>
      <c r="K77" s="102">
        <v>1</v>
      </c>
      <c r="L77" s="103">
        <f t="shared" si="7"/>
        <v>0</v>
      </c>
      <c r="M77" s="103">
        <f t="shared" si="8"/>
        <v>19930</v>
      </c>
      <c r="N77" s="104" t="s">
        <v>545</v>
      </c>
      <c r="O77" s="9">
        <v>0.52182845275732104</v>
      </c>
      <c r="P77" s="10">
        <f t="shared" si="9"/>
        <v>10.40004106345341</v>
      </c>
      <c r="Q77" s="108">
        <v>0.9</v>
      </c>
      <c r="R77" s="105">
        <f t="shared" si="11"/>
        <v>0.46964560748158896</v>
      </c>
      <c r="S77" s="103">
        <f t="shared" si="10"/>
        <v>9.3600369571080684</v>
      </c>
      <c r="T77" s="106">
        <f t="shared" si="12"/>
        <v>0</v>
      </c>
      <c r="U77" s="106">
        <f t="shared" si="13"/>
        <v>10.40004106345341</v>
      </c>
    </row>
    <row r="78" spans="1:21" ht="17.25" customHeight="1">
      <c r="A78" s="99">
        <v>115</v>
      </c>
      <c r="B78" s="5" t="s">
        <v>17</v>
      </c>
      <c r="C78" s="6" t="s">
        <v>65</v>
      </c>
      <c r="D78" s="6">
        <v>76</v>
      </c>
      <c r="E78" s="110" t="s">
        <v>134</v>
      </c>
      <c r="F78" s="110"/>
      <c r="G78" s="100"/>
      <c r="H78" s="111">
        <v>67</v>
      </c>
      <c r="I78" s="8">
        <v>15921</v>
      </c>
      <c r="J78" s="102">
        <v>0</v>
      </c>
      <c r="K78" s="102">
        <v>1</v>
      </c>
      <c r="L78" s="103">
        <f t="shared" si="7"/>
        <v>0</v>
      </c>
      <c r="M78" s="103">
        <f t="shared" si="8"/>
        <v>15921</v>
      </c>
      <c r="N78" s="104" t="s">
        <v>545</v>
      </c>
      <c r="O78" s="9">
        <v>0.56456412820217572</v>
      </c>
      <c r="P78" s="10">
        <f t="shared" si="9"/>
        <v>8.9884254851068395</v>
      </c>
      <c r="Q78" s="105">
        <v>0.9</v>
      </c>
      <c r="R78" s="105">
        <f t="shared" si="11"/>
        <v>0.5081077153819582</v>
      </c>
      <c r="S78" s="103">
        <f t="shared" si="10"/>
        <v>8.0895829365961553</v>
      </c>
      <c r="T78" s="106">
        <f t="shared" si="12"/>
        <v>0</v>
      </c>
      <c r="U78" s="106">
        <f t="shared" si="13"/>
        <v>8.9884254851068395</v>
      </c>
    </row>
    <row r="79" spans="1:21" ht="17.25" customHeight="1">
      <c r="A79" s="99">
        <v>238</v>
      </c>
      <c r="B79" s="5" t="s">
        <v>17</v>
      </c>
      <c r="C79" s="6" t="s">
        <v>72</v>
      </c>
      <c r="D79" s="6">
        <v>77</v>
      </c>
      <c r="E79" s="112" t="s">
        <v>135</v>
      </c>
      <c r="F79" s="112"/>
      <c r="G79" s="100">
        <v>1</v>
      </c>
      <c r="H79" s="113">
        <v>61</v>
      </c>
      <c r="I79" s="8">
        <v>10152</v>
      </c>
      <c r="J79" s="102">
        <v>0.58764008268958767</v>
      </c>
      <c r="K79" s="102">
        <v>0.41235991731041238</v>
      </c>
      <c r="L79" s="103">
        <f t="shared" si="7"/>
        <v>5965.7221194646936</v>
      </c>
      <c r="M79" s="103">
        <f t="shared" si="8"/>
        <v>4186.2778805353064</v>
      </c>
      <c r="N79" s="104" t="s">
        <v>545</v>
      </c>
      <c r="O79" s="9">
        <v>0.51008731257028117</v>
      </c>
      <c r="P79" s="10">
        <f t="shared" si="9"/>
        <v>5.1784063972134948</v>
      </c>
      <c r="Q79" s="105">
        <v>0.9</v>
      </c>
      <c r="R79" s="105">
        <f t="shared" si="11"/>
        <v>0.45907858131325308</v>
      </c>
      <c r="S79" s="103">
        <f t="shared" si="10"/>
        <v>4.6605657574921455</v>
      </c>
      <c r="T79" s="106">
        <f t="shared" si="12"/>
        <v>3.0430391634588281</v>
      </c>
      <c r="U79" s="106">
        <f t="shared" si="13"/>
        <v>2.1353672337546672</v>
      </c>
    </row>
    <row r="80" spans="1:21" ht="17.25" customHeight="1">
      <c r="A80" s="99">
        <v>31</v>
      </c>
      <c r="B80" s="5" t="s">
        <v>17</v>
      </c>
      <c r="C80" s="6" t="s">
        <v>65</v>
      </c>
      <c r="D80" s="6">
        <v>78</v>
      </c>
      <c r="E80" s="110" t="s">
        <v>136</v>
      </c>
      <c r="F80" s="110"/>
      <c r="G80" s="100"/>
      <c r="H80" s="111"/>
      <c r="I80" s="8">
        <v>29843</v>
      </c>
      <c r="J80" s="102">
        <v>0.17814178709238104</v>
      </c>
      <c r="K80" s="102">
        <v>0.82185821290761896</v>
      </c>
      <c r="L80" s="103">
        <f t="shared" si="7"/>
        <v>5316.2853521979278</v>
      </c>
      <c r="M80" s="103">
        <f t="shared" si="8"/>
        <v>24526.714647802073</v>
      </c>
      <c r="N80" s="104" t="s">
        <v>545</v>
      </c>
      <c r="O80" s="9">
        <v>0.50878274143838798</v>
      </c>
      <c r="P80" s="10">
        <f t="shared" si="9"/>
        <v>15.183603352745813</v>
      </c>
      <c r="Q80" s="108">
        <v>0.9</v>
      </c>
      <c r="R80" s="105">
        <f t="shared" si="11"/>
        <v>0.4579044672945492</v>
      </c>
      <c r="S80" s="103">
        <f t="shared" si="10"/>
        <v>13.665243017471232</v>
      </c>
      <c r="T80" s="106">
        <f t="shared" si="12"/>
        <v>2.7048342357600075</v>
      </c>
      <c r="U80" s="106">
        <f t="shared" si="13"/>
        <v>12.478769116985806</v>
      </c>
    </row>
    <row r="81" spans="1:21" ht="17.25" customHeight="1">
      <c r="A81" s="99">
        <v>26</v>
      </c>
      <c r="B81" s="5" t="s">
        <v>47</v>
      </c>
      <c r="C81" s="6" t="s">
        <v>137</v>
      </c>
      <c r="D81" s="6">
        <v>79</v>
      </c>
      <c r="E81" s="112" t="s">
        <v>138</v>
      </c>
      <c r="F81" s="112"/>
      <c r="G81" s="100">
        <v>1</v>
      </c>
      <c r="H81" s="113">
        <v>27</v>
      </c>
      <c r="I81" s="8">
        <v>32736</v>
      </c>
      <c r="J81" s="102">
        <v>0.13926065680089617</v>
      </c>
      <c r="K81" s="102">
        <v>0.86073934319910383</v>
      </c>
      <c r="L81" s="103">
        <f t="shared" si="7"/>
        <v>4558.8368610341367</v>
      </c>
      <c r="M81" s="103">
        <f t="shared" si="8"/>
        <v>28177.163138965861</v>
      </c>
      <c r="N81" s="104" t="s">
        <v>545</v>
      </c>
      <c r="O81" s="9">
        <v>0.53086478880069687</v>
      </c>
      <c r="P81" s="10">
        <f t="shared" si="9"/>
        <v>17.378389726179613</v>
      </c>
      <c r="Q81" s="107">
        <v>0.9</v>
      </c>
      <c r="R81" s="105">
        <f t="shared" si="11"/>
        <v>0.4777783099206272</v>
      </c>
      <c r="S81" s="103">
        <f t="shared" si="10"/>
        <v>15.640550753561651</v>
      </c>
      <c r="T81" s="106">
        <f t="shared" si="12"/>
        <v>2.4201259674097191</v>
      </c>
      <c r="U81" s="106">
        <f t="shared" si="13"/>
        <v>14.958263758769894</v>
      </c>
    </row>
    <row r="82" spans="1:21" ht="17.25" customHeight="1">
      <c r="A82" s="99">
        <v>2</v>
      </c>
      <c r="B82" s="11" t="s">
        <v>20</v>
      </c>
      <c r="C82" s="6" t="s">
        <v>139</v>
      </c>
      <c r="D82" s="6">
        <v>80</v>
      </c>
      <c r="E82" s="7" t="s">
        <v>140</v>
      </c>
      <c r="F82" s="7"/>
      <c r="G82" s="100">
        <v>1</v>
      </c>
      <c r="H82" s="101"/>
      <c r="I82" s="8">
        <v>35964</v>
      </c>
      <c r="J82" s="102">
        <v>0.2019627426288593</v>
      </c>
      <c r="K82" s="102">
        <v>0.79803725737114073</v>
      </c>
      <c r="L82" s="103">
        <f t="shared" si="7"/>
        <v>7263.3880759042959</v>
      </c>
      <c r="M82" s="103">
        <f t="shared" si="8"/>
        <v>28700.611924095705</v>
      </c>
      <c r="N82" s="104" t="s">
        <v>545</v>
      </c>
      <c r="O82" s="9">
        <v>0.55555555555555558</v>
      </c>
      <c r="P82" s="10">
        <f t="shared" si="9"/>
        <v>19.98</v>
      </c>
      <c r="Q82" s="108">
        <v>0.9</v>
      </c>
      <c r="R82" s="105">
        <f t="shared" si="11"/>
        <v>0.5</v>
      </c>
      <c r="S82" s="103">
        <f t="shared" si="10"/>
        <v>17.981999999999999</v>
      </c>
      <c r="T82" s="106">
        <f t="shared" si="12"/>
        <v>4.0352155977246085</v>
      </c>
      <c r="U82" s="106">
        <f t="shared" si="13"/>
        <v>15.944784402275392</v>
      </c>
    </row>
    <row r="83" spans="1:21" ht="17.25" customHeight="1">
      <c r="A83" s="99">
        <v>38</v>
      </c>
      <c r="B83" s="12" t="s">
        <v>27</v>
      </c>
      <c r="C83" s="6" t="s">
        <v>141</v>
      </c>
      <c r="D83" s="6">
        <v>81</v>
      </c>
      <c r="E83" s="7" t="s">
        <v>142</v>
      </c>
      <c r="F83" s="7"/>
      <c r="G83" s="100">
        <v>1</v>
      </c>
      <c r="H83" s="101">
        <v>83</v>
      </c>
      <c r="I83" s="8">
        <v>15522</v>
      </c>
      <c r="J83" s="102">
        <v>0.33642290974175404</v>
      </c>
      <c r="K83" s="102">
        <v>0.66357709025824585</v>
      </c>
      <c r="L83" s="103">
        <f t="shared" si="7"/>
        <v>5221.9564050115059</v>
      </c>
      <c r="M83" s="103">
        <f t="shared" si="8"/>
        <v>10300.043594988492</v>
      </c>
      <c r="N83" s="104" t="s">
        <v>545</v>
      </c>
      <c r="O83" s="9">
        <v>0.54189914495318325</v>
      </c>
      <c r="P83" s="10">
        <f t="shared" si="9"/>
        <v>8.4113585279633103</v>
      </c>
      <c r="Q83" s="105">
        <v>0.9</v>
      </c>
      <c r="R83" s="105">
        <f t="shared" si="11"/>
        <v>0.48770923045786496</v>
      </c>
      <c r="S83" s="103">
        <f t="shared" si="10"/>
        <v>7.5702226751669794</v>
      </c>
      <c r="T83" s="106">
        <f t="shared" si="12"/>
        <v>2.8297737108585337</v>
      </c>
      <c r="U83" s="106">
        <f t="shared" si="13"/>
        <v>5.5815848171047753</v>
      </c>
    </row>
    <row r="84" spans="1:21" ht="17.25" customHeight="1">
      <c r="A84" s="99">
        <v>128</v>
      </c>
      <c r="B84" s="12" t="s">
        <v>27</v>
      </c>
      <c r="C84" s="6" t="s">
        <v>141</v>
      </c>
      <c r="D84" s="6">
        <v>82</v>
      </c>
      <c r="E84" s="110" t="s">
        <v>143</v>
      </c>
      <c r="F84" s="110"/>
      <c r="G84" s="100">
        <v>1</v>
      </c>
      <c r="H84" s="111"/>
      <c r="I84" s="8">
        <v>12587</v>
      </c>
      <c r="J84" s="102">
        <v>0</v>
      </c>
      <c r="K84" s="102">
        <v>1</v>
      </c>
      <c r="L84" s="103">
        <f t="shared" si="7"/>
        <v>0</v>
      </c>
      <c r="M84" s="103">
        <f t="shared" si="8"/>
        <v>12587</v>
      </c>
      <c r="N84" s="104" t="s">
        <v>545</v>
      </c>
      <c r="O84" s="9">
        <v>0.43050847352478977</v>
      </c>
      <c r="P84" s="10">
        <f t="shared" si="9"/>
        <v>5.4188101562565292</v>
      </c>
      <c r="Q84" s="108">
        <v>0.9</v>
      </c>
      <c r="R84" s="105">
        <f t="shared" si="11"/>
        <v>0.38745762617231078</v>
      </c>
      <c r="S84" s="103">
        <f t="shared" si="10"/>
        <v>4.8769291406308763</v>
      </c>
      <c r="T84" s="106">
        <f t="shared" si="12"/>
        <v>0</v>
      </c>
      <c r="U84" s="106">
        <f t="shared" si="13"/>
        <v>5.4188101562565292</v>
      </c>
    </row>
    <row r="85" spans="1:21" ht="17.25" customHeight="1">
      <c r="A85" s="99">
        <v>114</v>
      </c>
      <c r="B85" s="5" t="s">
        <v>35</v>
      </c>
      <c r="C85" s="6" t="s">
        <v>40</v>
      </c>
      <c r="D85" s="6">
        <v>83</v>
      </c>
      <c r="E85" s="7" t="s">
        <v>144</v>
      </c>
      <c r="F85" s="7"/>
      <c r="G85" s="100">
        <v>1</v>
      </c>
      <c r="H85" s="101">
        <v>20</v>
      </c>
      <c r="I85" s="8">
        <v>51188</v>
      </c>
      <c r="J85" s="102">
        <v>0.85624432008418239</v>
      </c>
      <c r="K85" s="102">
        <v>0.14375567991581767</v>
      </c>
      <c r="L85" s="103">
        <f t="shared" si="7"/>
        <v>43829.434256469125</v>
      </c>
      <c r="M85" s="103">
        <f t="shared" si="8"/>
        <v>7358.5657435308749</v>
      </c>
      <c r="N85" s="104" t="s">
        <v>545</v>
      </c>
      <c r="O85" s="9">
        <v>0.54</v>
      </c>
      <c r="P85" s="10">
        <f t="shared" si="9"/>
        <v>27.64152</v>
      </c>
      <c r="Q85" s="107">
        <v>0.9</v>
      </c>
      <c r="R85" s="105">
        <f t="shared" si="11"/>
        <v>0.48600000000000004</v>
      </c>
      <c r="S85" s="103">
        <f t="shared" si="10"/>
        <v>24.877368000000001</v>
      </c>
      <c r="T85" s="106">
        <f t="shared" si="12"/>
        <v>23.667894498493329</v>
      </c>
      <c r="U85" s="106">
        <f t="shared" si="13"/>
        <v>3.9736255015066724</v>
      </c>
    </row>
    <row r="86" spans="1:21" ht="17.25" customHeight="1">
      <c r="A86" s="99">
        <v>254</v>
      </c>
      <c r="B86" s="5" t="s">
        <v>35</v>
      </c>
      <c r="C86" s="6" t="s">
        <v>145</v>
      </c>
      <c r="D86" s="6">
        <v>84</v>
      </c>
      <c r="E86" s="110" t="s">
        <v>146</v>
      </c>
      <c r="F86" s="110"/>
      <c r="G86" s="100"/>
      <c r="H86" s="111"/>
      <c r="I86" s="8">
        <v>18502</v>
      </c>
      <c r="J86" s="102">
        <v>0.66115299094310975</v>
      </c>
      <c r="K86" s="102">
        <v>0.3388470090568903</v>
      </c>
      <c r="L86" s="103">
        <f t="shared" si="7"/>
        <v>12232.652638429417</v>
      </c>
      <c r="M86" s="103">
        <f t="shared" si="8"/>
        <v>6269.3473615705843</v>
      </c>
      <c r="N86" s="104" t="s">
        <v>545</v>
      </c>
      <c r="O86" s="9">
        <v>0.4826913188005218</v>
      </c>
      <c r="P86" s="10">
        <f t="shared" si="9"/>
        <v>8.9307547804472538</v>
      </c>
      <c r="Q86" s="108">
        <v>0.9</v>
      </c>
      <c r="R86" s="105">
        <f t="shared" si="11"/>
        <v>0.43442218692046963</v>
      </c>
      <c r="S86" s="103">
        <f t="shared" si="10"/>
        <v>8.0376793024025286</v>
      </c>
      <c r="T86" s="106">
        <f t="shared" si="12"/>
        <v>5.9045952344721773</v>
      </c>
      <c r="U86" s="106">
        <f t="shared" si="13"/>
        <v>3.026159545975077</v>
      </c>
    </row>
    <row r="87" spans="1:21" ht="17.25" customHeight="1">
      <c r="A87" s="99">
        <v>212</v>
      </c>
      <c r="B87" s="5" t="s">
        <v>35</v>
      </c>
      <c r="C87" s="6" t="s">
        <v>147</v>
      </c>
      <c r="D87" s="6">
        <v>85</v>
      </c>
      <c r="E87" s="110" t="s">
        <v>148</v>
      </c>
      <c r="F87" s="110"/>
      <c r="G87" s="100"/>
      <c r="H87" s="111"/>
      <c r="I87" s="8">
        <v>11811</v>
      </c>
      <c r="J87" s="102">
        <v>0.54371130907443754</v>
      </c>
      <c r="K87" s="102">
        <v>0.45628869092556246</v>
      </c>
      <c r="L87" s="103">
        <f t="shared" si="7"/>
        <v>6421.7742714781816</v>
      </c>
      <c r="M87" s="103">
        <f t="shared" si="8"/>
        <v>5389.2257285218184</v>
      </c>
      <c r="N87" s="104" t="s">
        <v>545</v>
      </c>
      <c r="O87" s="9">
        <v>0.4826913188005218</v>
      </c>
      <c r="P87" s="10">
        <f t="shared" si="9"/>
        <v>5.7010671663529626</v>
      </c>
      <c r="Q87" s="108">
        <v>0.9</v>
      </c>
      <c r="R87" s="105">
        <f t="shared" si="11"/>
        <v>0.43442218692046963</v>
      </c>
      <c r="S87" s="103">
        <f t="shared" si="10"/>
        <v>5.1309604497176666</v>
      </c>
      <c r="T87" s="106">
        <f t="shared" si="12"/>
        <v>3.0997346921390636</v>
      </c>
      <c r="U87" s="106">
        <f t="shared" si="13"/>
        <v>2.601332474213899</v>
      </c>
    </row>
    <row r="88" spans="1:21" ht="17.25" customHeight="1">
      <c r="A88" s="99">
        <v>256</v>
      </c>
      <c r="B88" s="5" t="s">
        <v>35</v>
      </c>
      <c r="C88" s="6" t="s">
        <v>147</v>
      </c>
      <c r="D88" s="6">
        <v>86</v>
      </c>
      <c r="E88" s="110" t="s">
        <v>149</v>
      </c>
      <c r="F88" s="110"/>
      <c r="G88" s="100"/>
      <c r="H88" s="111"/>
      <c r="I88" s="8">
        <v>10395</v>
      </c>
      <c r="J88" s="102">
        <v>0.49873391010761764</v>
      </c>
      <c r="K88" s="102">
        <v>0.5012660898923823</v>
      </c>
      <c r="L88" s="103">
        <f t="shared" si="7"/>
        <v>5184.3389955686853</v>
      </c>
      <c r="M88" s="103">
        <f t="shared" si="8"/>
        <v>5210.6610044313138</v>
      </c>
      <c r="N88" s="104" t="s">
        <v>545</v>
      </c>
      <c r="O88" s="9">
        <v>0.4826913188005218</v>
      </c>
      <c r="P88" s="10">
        <f t="shared" si="9"/>
        <v>5.0175762589314248</v>
      </c>
      <c r="Q88" s="108">
        <v>0.9</v>
      </c>
      <c r="R88" s="105">
        <f t="shared" si="11"/>
        <v>0.43442218692046963</v>
      </c>
      <c r="S88" s="103">
        <f t="shared" si="10"/>
        <v>4.5158186330382826</v>
      </c>
      <c r="T88" s="106">
        <f t="shared" si="12"/>
        <v>2.5024354268800217</v>
      </c>
      <c r="U88" s="106">
        <f t="shared" si="13"/>
        <v>2.515140832051403</v>
      </c>
    </row>
    <row r="89" spans="1:21" ht="17.25" customHeight="1">
      <c r="A89" s="99">
        <v>178</v>
      </c>
      <c r="B89" s="11" t="s">
        <v>20</v>
      </c>
      <c r="C89" s="6" t="s">
        <v>150</v>
      </c>
      <c r="D89" s="6">
        <v>87</v>
      </c>
      <c r="E89" s="110" t="s">
        <v>151</v>
      </c>
      <c r="F89" s="110"/>
      <c r="G89" s="100">
        <v>1</v>
      </c>
      <c r="H89" s="111">
        <v>10</v>
      </c>
      <c r="I89" s="8">
        <v>22303</v>
      </c>
      <c r="J89" s="102">
        <v>0.49212529530142618</v>
      </c>
      <c r="K89" s="102">
        <v>0.50787470469857376</v>
      </c>
      <c r="L89" s="103">
        <f t="shared" si="7"/>
        <v>10975.870461107708</v>
      </c>
      <c r="M89" s="103">
        <f t="shared" si="8"/>
        <v>11327.12953889229</v>
      </c>
      <c r="N89" s="104" t="s">
        <v>545</v>
      </c>
      <c r="O89" s="9">
        <v>0.4740949425839352</v>
      </c>
      <c r="P89" s="10">
        <f t="shared" si="9"/>
        <v>10.573739504449506</v>
      </c>
      <c r="Q89" s="105">
        <v>0.9</v>
      </c>
      <c r="R89" s="105">
        <f t="shared" si="11"/>
        <v>0.42668544832554167</v>
      </c>
      <c r="S89" s="103">
        <f t="shared" si="10"/>
        <v>9.5163655540045564</v>
      </c>
      <c r="T89" s="106">
        <f t="shared" si="12"/>
        <v>5.2036046760675685</v>
      </c>
      <c r="U89" s="106">
        <f t="shared" si="13"/>
        <v>5.3701348283819366</v>
      </c>
    </row>
    <row r="90" spans="1:21" ht="17.25" customHeight="1">
      <c r="A90" s="99">
        <v>173</v>
      </c>
      <c r="B90" s="11" t="s">
        <v>20</v>
      </c>
      <c r="C90" s="6" t="s">
        <v>68</v>
      </c>
      <c r="D90" s="6">
        <v>88</v>
      </c>
      <c r="E90" s="110" t="s">
        <v>152</v>
      </c>
      <c r="F90" s="110"/>
      <c r="G90" s="100">
        <v>1</v>
      </c>
      <c r="H90" s="111"/>
      <c r="I90" s="8">
        <v>24074</v>
      </c>
      <c r="J90" s="102">
        <v>0.22150337632930331</v>
      </c>
      <c r="K90" s="102">
        <v>0.77849662367069672</v>
      </c>
      <c r="L90" s="103">
        <f t="shared" si="7"/>
        <v>5332.4722817516476</v>
      </c>
      <c r="M90" s="103">
        <f t="shared" si="8"/>
        <v>18741.527718248351</v>
      </c>
      <c r="N90" s="104" t="s">
        <v>545</v>
      </c>
      <c r="O90" s="9">
        <v>0.47238520685856472</v>
      </c>
      <c r="P90" s="10">
        <f t="shared" si="9"/>
        <v>11.372201469913087</v>
      </c>
      <c r="Q90" s="108">
        <v>0.9</v>
      </c>
      <c r="R90" s="105">
        <f t="shared" si="11"/>
        <v>0.42514668617270823</v>
      </c>
      <c r="S90" s="103">
        <f t="shared" si="10"/>
        <v>10.234981322921778</v>
      </c>
      <c r="T90" s="106">
        <f t="shared" si="12"/>
        <v>2.5189810218828148</v>
      </c>
      <c r="U90" s="106">
        <f t="shared" si="13"/>
        <v>8.8532204480302727</v>
      </c>
    </row>
    <row r="91" spans="1:21" ht="17.25" customHeight="1">
      <c r="A91" s="99">
        <v>267</v>
      </c>
      <c r="B91" s="11" t="s">
        <v>20</v>
      </c>
      <c r="C91" s="6" t="s">
        <v>150</v>
      </c>
      <c r="D91" s="6">
        <v>89</v>
      </c>
      <c r="E91" s="110" t="s">
        <v>153</v>
      </c>
      <c r="F91" s="110"/>
      <c r="G91" s="100">
        <v>1</v>
      </c>
      <c r="H91" s="111"/>
      <c r="I91" s="8">
        <v>20598</v>
      </c>
      <c r="J91" s="102">
        <v>0.35443280531425647</v>
      </c>
      <c r="K91" s="102">
        <v>0.64556719468574353</v>
      </c>
      <c r="L91" s="103">
        <f t="shared" si="7"/>
        <v>7300.6069238630544</v>
      </c>
      <c r="M91" s="103">
        <f t="shared" si="8"/>
        <v>13297.393076136945</v>
      </c>
      <c r="N91" s="104" t="s">
        <v>545</v>
      </c>
      <c r="O91" s="9">
        <v>0.47238520685856472</v>
      </c>
      <c r="P91" s="10">
        <f t="shared" si="9"/>
        <v>9.7301904908727153</v>
      </c>
      <c r="Q91" s="108">
        <v>0.9</v>
      </c>
      <c r="R91" s="105">
        <f t="shared" si="11"/>
        <v>0.42514668617270823</v>
      </c>
      <c r="S91" s="103">
        <f t="shared" si="10"/>
        <v>8.7571714417854434</v>
      </c>
      <c r="T91" s="106">
        <f t="shared" si="12"/>
        <v>3.4486987119221189</v>
      </c>
      <c r="U91" s="106">
        <f t="shared" si="13"/>
        <v>6.2814917789505964</v>
      </c>
    </row>
    <row r="92" spans="1:21" ht="17.25" customHeight="1">
      <c r="A92" s="99">
        <v>140</v>
      </c>
      <c r="B92" s="11" t="s">
        <v>20</v>
      </c>
      <c r="C92" s="6" t="s">
        <v>118</v>
      </c>
      <c r="D92" s="6">
        <v>90</v>
      </c>
      <c r="E92" s="110" t="s">
        <v>154</v>
      </c>
      <c r="F92" s="110"/>
      <c r="G92" s="100">
        <v>1</v>
      </c>
      <c r="H92" s="111"/>
      <c r="I92" s="8">
        <v>17670</v>
      </c>
      <c r="J92" s="102">
        <v>0</v>
      </c>
      <c r="K92" s="102">
        <v>1</v>
      </c>
      <c r="L92" s="103">
        <f t="shared" si="7"/>
        <v>0</v>
      </c>
      <c r="M92" s="103">
        <f t="shared" si="8"/>
        <v>17670</v>
      </c>
      <c r="N92" s="104" t="s">
        <v>545</v>
      </c>
      <c r="O92" s="9">
        <v>0.47238520685856472</v>
      </c>
      <c r="P92" s="10">
        <f t="shared" si="9"/>
        <v>8.3470466051908385</v>
      </c>
      <c r="Q92" s="108">
        <v>0.9</v>
      </c>
      <c r="R92" s="105">
        <f t="shared" si="11"/>
        <v>0.42514668617270823</v>
      </c>
      <c r="S92" s="103">
        <f t="shared" si="10"/>
        <v>7.5123419446717552</v>
      </c>
      <c r="T92" s="106">
        <f t="shared" si="12"/>
        <v>0</v>
      </c>
      <c r="U92" s="106">
        <f t="shared" si="13"/>
        <v>8.3470466051908385</v>
      </c>
    </row>
    <row r="93" spans="1:21" ht="17.25" customHeight="1">
      <c r="A93" s="99">
        <v>10</v>
      </c>
      <c r="B93" s="11" t="s">
        <v>20</v>
      </c>
      <c r="C93" s="6" t="s">
        <v>155</v>
      </c>
      <c r="D93" s="6">
        <v>91</v>
      </c>
      <c r="E93" s="110" t="s">
        <v>156</v>
      </c>
      <c r="F93" s="110"/>
      <c r="G93" s="100"/>
      <c r="H93" s="111"/>
      <c r="I93" s="8">
        <v>17423</v>
      </c>
      <c r="J93" s="102">
        <v>0.31396493992515268</v>
      </c>
      <c r="K93" s="102">
        <v>0.68603506007484738</v>
      </c>
      <c r="L93" s="103">
        <f t="shared" si="7"/>
        <v>5470.2111483159351</v>
      </c>
      <c r="M93" s="103">
        <f t="shared" si="8"/>
        <v>11952.788851684067</v>
      </c>
      <c r="N93" s="104" t="s">
        <v>545</v>
      </c>
      <c r="O93" s="9">
        <v>0.47238520685856472</v>
      </c>
      <c r="P93" s="10">
        <f t="shared" si="9"/>
        <v>8.2303674590967724</v>
      </c>
      <c r="Q93" s="108">
        <v>0.9</v>
      </c>
      <c r="R93" s="105">
        <f t="shared" si="11"/>
        <v>0.42514668617270823</v>
      </c>
      <c r="S93" s="103">
        <f t="shared" si="10"/>
        <v>7.4073307131870951</v>
      </c>
      <c r="T93" s="106">
        <f t="shared" si="12"/>
        <v>2.5840468248572495</v>
      </c>
      <c r="U93" s="106">
        <f t="shared" si="13"/>
        <v>5.6463206342395234</v>
      </c>
    </row>
    <row r="94" spans="1:21" ht="17.25" customHeight="1">
      <c r="A94" s="99">
        <v>76</v>
      </c>
      <c r="B94" s="11" t="s">
        <v>20</v>
      </c>
      <c r="C94" s="6" t="s">
        <v>157</v>
      </c>
      <c r="D94" s="6">
        <v>92</v>
      </c>
      <c r="E94" s="110" t="s">
        <v>158</v>
      </c>
      <c r="F94" s="110"/>
      <c r="G94" s="100"/>
      <c r="H94" s="111"/>
      <c r="I94" s="8">
        <v>17202</v>
      </c>
      <c r="J94" s="102">
        <v>0.30438328236493373</v>
      </c>
      <c r="K94" s="102">
        <v>0.69561671763506627</v>
      </c>
      <c r="L94" s="103">
        <f t="shared" si="7"/>
        <v>5236.0012232415902</v>
      </c>
      <c r="M94" s="103">
        <f t="shared" si="8"/>
        <v>11965.99877675841</v>
      </c>
      <c r="N94" s="104" t="s">
        <v>545</v>
      </c>
      <c r="O94" s="9">
        <v>0.47238520685856472</v>
      </c>
      <c r="P94" s="10">
        <f t="shared" si="9"/>
        <v>8.1259703283810296</v>
      </c>
      <c r="Q94" s="108">
        <v>0.9</v>
      </c>
      <c r="R94" s="105">
        <f t="shared" si="11"/>
        <v>0.42514668617270823</v>
      </c>
      <c r="S94" s="103">
        <f t="shared" si="10"/>
        <v>7.3133732955429265</v>
      </c>
      <c r="T94" s="106">
        <f t="shared" si="12"/>
        <v>2.4734095209526763</v>
      </c>
      <c r="U94" s="106">
        <f t="shared" si="13"/>
        <v>5.6525608074283538</v>
      </c>
    </row>
    <row r="95" spans="1:21" ht="17.25" customHeight="1">
      <c r="A95" s="99">
        <v>112</v>
      </c>
      <c r="B95" s="11" t="s">
        <v>20</v>
      </c>
      <c r="C95" s="6" t="s">
        <v>128</v>
      </c>
      <c r="D95" s="6">
        <v>93</v>
      </c>
      <c r="E95" s="110" t="s">
        <v>159</v>
      </c>
      <c r="F95" s="110"/>
      <c r="G95" s="100">
        <v>1</v>
      </c>
      <c r="H95" s="111"/>
      <c r="I95" s="8">
        <v>13711</v>
      </c>
      <c r="J95" s="102">
        <v>0.28164728157965918</v>
      </c>
      <c r="K95" s="102">
        <v>0.71835271842034076</v>
      </c>
      <c r="L95" s="103">
        <f t="shared" si="7"/>
        <v>3861.665877738707</v>
      </c>
      <c r="M95" s="103">
        <f t="shared" si="8"/>
        <v>9849.3341222612926</v>
      </c>
      <c r="N95" s="104" t="s">
        <v>545</v>
      </c>
      <c r="O95" s="9">
        <v>0.47238520685856472</v>
      </c>
      <c r="P95" s="10">
        <f t="shared" si="9"/>
        <v>6.476873571237781</v>
      </c>
      <c r="Q95" s="108">
        <v>0.9</v>
      </c>
      <c r="R95" s="105">
        <f t="shared" si="11"/>
        <v>0.42514668617270823</v>
      </c>
      <c r="S95" s="103">
        <f t="shared" si="10"/>
        <v>5.829186214114003</v>
      </c>
      <c r="T95" s="106">
        <f t="shared" si="12"/>
        <v>1.8241938344742601</v>
      </c>
      <c r="U95" s="106">
        <f t="shared" si="13"/>
        <v>4.6526797367635204</v>
      </c>
    </row>
    <row r="96" spans="1:21" ht="17.25" customHeight="1">
      <c r="A96" s="99">
        <v>152</v>
      </c>
      <c r="B96" s="11" t="s">
        <v>20</v>
      </c>
      <c r="C96" s="6" t="s">
        <v>21</v>
      </c>
      <c r="D96" s="6">
        <v>94</v>
      </c>
      <c r="E96" s="110" t="s">
        <v>160</v>
      </c>
      <c r="F96" s="110"/>
      <c r="G96" s="100">
        <v>1</v>
      </c>
      <c r="H96" s="111"/>
      <c r="I96" s="8">
        <v>13204</v>
      </c>
      <c r="J96" s="102">
        <v>0</v>
      </c>
      <c r="K96" s="102">
        <v>1</v>
      </c>
      <c r="L96" s="103">
        <f t="shared" si="7"/>
        <v>0</v>
      </c>
      <c r="M96" s="103">
        <f t="shared" si="8"/>
        <v>13204</v>
      </c>
      <c r="N96" s="104" t="s">
        <v>545</v>
      </c>
      <c r="O96" s="9">
        <v>0.58353466729587411</v>
      </c>
      <c r="P96" s="10">
        <f t="shared" si="9"/>
        <v>7.7049917469747218</v>
      </c>
      <c r="Q96" s="108">
        <v>0.9</v>
      </c>
      <c r="R96" s="105">
        <f t="shared" si="11"/>
        <v>0.5251812005662867</v>
      </c>
      <c r="S96" s="103">
        <f t="shared" si="10"/>
        <v>6.9344925722772501</v>
      </c>
      <c r="T96" s="106">
        <f t="shared" si="12"/>
        <v>0</v>
      </c>
      <c r="U96" s="106">
        <f t="shared" si="13"/>
        <v>7.7049917469747218</v>
      </c>
    </row>
    <row r="97" spans="1:21" ht="17.25" customHeight="1">
      <c r="A97" s="99">
        <v>196</v>
      </c>
      <c r="B97" s="11" t="s">
        <v>20</v>
      </c>
      <c r="C97" s="6" t="s">
        <v>161</v>
      </c>
      <c r="D97" s="6">
        <v>95</v>
      </c>
      <c r="E97" s="110" t="s">
        <v>162</v>
      </c>
      <c r="F97" s="110"/>
      <c r="G97" s="100"/>
      <c r="H97" s="111"/>
      <c r="I97" s="8">
        <v>10350</v>
      </c>
      <c r="J97" s="102">
        <v>0</v>
      </c>
      <c r="K97" s="102">
        <v>1</v>
      </c>
      <c r="L97" s="103">
        <f t="shared" si="7"/>
        <v>0</v>
      </c>
      <c r="M97" s="103">
        <f t="shared" si="8"/>
        <v>10350</v>
      </c>
      <c r="N97" s="104" t="s">
        <v>545</v>
      </c>
      <c r="O97" s="9">
        <v>0.47238520685856472</v>
      </c>
      <c r="P97" s="10">
        <f t="shared" si="9"/>
        <v>4.8891868909861449</v>
      </c>
      <c r="Q97" s="108">
        <v>0.9</v>
      </c>
      <c r="R97" s="105">
        <f t="shared" si="11"/>
        <v>0.42514668617270823</v>
      </c>
      <c r="S97" s="103">
        <f t="shared" si="10"/>
        <v>4.4002682018875303</v>
      </c>
      <c r="T97" s="106">
        <f t="shared" si="12"/>
        <v>0</v>
      </c>
      <c r="U97" s="106">
        <f t="shared" si="13"/>
        <v>4.8891868909861449</v>
      </c>
    </row>
    <row r="98" spans="1:21" ht="17.25" customHeight="1">
      <c r="A98" s="99">
        <v>241</v>
      </c>
      <c r="B98" s="12" t="s">
        <v>27</v>
      </c>
      <c r="C98" s="6" t="s">
        <v>141</v>
      </c>
      <c r="D98" s="6">
        <v>96</v>
      </c>
      <c r="E98" s="110" t="s">
        <v>163</v>
      </c>
      <c r="F98" s="110"/>
      <c r="G98" s="100">
        <v>1</v>
      </c>
      <c r="H98" s="111"/>
      <c r="I98" s="8">
        <v>31389</v>
      </c>
      <c r="J98" s="102">
        <v>0</v>
      </c>
      <c r="K98" s="102">
        <v>1</v>
      </c>
      <c r="L98" s="103">
        <f t="shared" si="7"/>
        <v>0</v>
      </c>
      <c r="M98" s="103">
        <f t="shared" si="8"/>
        <v>31389</v>
      </c>
      <c r="N98" s="104" t="s">
        <v>545</v>
      </c>
      <c r="O98" s="9">
        <v>0.46964560748158884</v>
      </c>
      <c r="P98" s="10">
        <f t="shared" si="9"/>
        <v>14.741705973239592</v>
      </c>
      <c r="Q98" s="108">
        <v>0.9</v>
      </c>
      <c r="R98" s="105">
        <f t="shared" si="11"/>
        <v>0.42268104673342999</v>
      </c>
      <c r="S98" s="103">
        <f t="shared" si="10"/>
        <v>13.267535375915633</v>
      </c>
      <c r="T98" s="106">
        <f t="shared" si="12"/>
        <v>0</v>
      </c>
      <c r="U98" s="106">
        <f t="shared" si="13"/>
        <v>14.741705973239592</v>
      </c>
    </row>
    <row r="99" spans="1:21" ht="17.25" customHeight="1">
      <c r="A99" s="99">
        <v>78</v>
      </c>
      <c r="B99" s="5" t="s">
        <v>17</v>
      </c>
      <c r="C99" s="6" t="s">
        <v>164</v>
      </c>
      <c r="D99" s="6">
        <v>97</v>
      </c>
      <c r="E99" s="112" t="s">
        <v>165</v>
      </c>
      <c r="F99" s="112"/>
      <c r="G99" s="100">
        <v>1</v>
      </c>
      <c r="H99" s="113"/>
      <c r="I99" s="8">
        <v>19982</v>
      </c>
      <c r="J99" s="102">
        <v>0.33387775614046106</v>
      </c>
      <c r="K99" s="102">
        <v>0.66612224385953889</v>
      </c>
      <c r="L99" s="103">
        <f t="shared" si="7"/>
        <v>6671.545323198693</v>
      </c>
      <c r="M99" s="103">
        <f t="shared" si="8"/>
        <v>13310.454676801306</v>
      </c>
      <c r="N99" s="104" t="s">
        <v>545</v>
      </c>
      <c r="O99" s="9">
        <v>0.59</v>
      </c>
      <c r="P99" s="10">
        <f t="shared" si="9"/>
        <v>11.78938</v>
      </c>
      <c r="Q99" s="108">
        <v>0.9</v>
      </c>
      <c r="R99" s="105">
        <f t="shared" si="11"/>
        <v>0.53100000000000003</v>
      </c>
      <c r="S99" s="103">
        <f t="shared" si="10"/>
        <v>10.610441999999999</v>
      </c>
      <c r="T99" s="106">
        <f t="shared" si="12"/>
        <v>3.9362117406872286</v>
      </c>
      <c r="U99" s="106">
        <f t="shared" si="13"/>
        <v>7.8531682593127705</v>
      </c>
    </row>
    <row r="100" spans="1:21" ht="17.25" customHeight="1">
      <c r="A100" s="99">
        <v>242</v>
      </c>
      <c r="B100" s="5" t="s">
        <v>17</v>
      </c>
      <c r="C100" s="6" t="s">
        <v>166</v>
      </c>
      <c r="D100" s="6">
        <v>98</v>
      </c>
      <c r="E100" s="110" t="s">
        <v>167</v>
      </c>
      <c r="F100" s="110"/>
      <c r="G100" s="100"/>
      <c r="H100" s="111"/>
      <c r="I100" s="8">
        <v>17929</v>
      </c>
      <c r="J100" s="102">
        <v>0.43787145818935724</v>
      </c>
      <c r="K100" s="102">
        <v>0.56212854181064276</v>
      </c>
      <c r="L100" s="103">
        <f t="shared" si="7"/>
        <v>7850.5973738769862</v>
      </c>
      <c r="M100" s="103">
        <f t="shared" si="8"/>
        <v>10078.402626123014</v>
      </c>
      <c r="N100" s="104" t="s">
        <v>545</v>
      </c>
      <c r="O100" s="9">
        <v>0.46964560748158884</v>
      </c>
      <c r="P100" s="10">
        <f t="shared" si="9"/>
        <v>8.4202760965374068</v>
      </c>
      <c r="Q100" s="108">
        <v>0.9</v>
      </c>
      <c r="R100" s="105">
        <f t="shared" si="11"/>
        <v>0.42268104673342999</v>
      </c>
      <c r="S100" s="103">
        <f t="shared" si="10"/>
        <v>7.5782484868836661</v>
      </c>
      <c r="T100" s="106">
        <f t="shared" si="12"/>
        <v>3.6869985727478234</v>
      </c>
      <c r="U100" s="106">
        <f t="shared" si="13"/>
        <v>4.7332775237895834</v>
      </c>
    </row>
    <row r="101" spans="1:21" ht="17.25" customHeight="1">
      <c r="A101" s="99">
        <v>45</v>
      </c>
      <c r="B101" s="5" t="s">
        <v>31</v>
      </c>
      <c r="C101" s="6" t="s">
        <v>33</v>
      </c>
      <c r="D101" s="6">
        <v>99</v>
      </c>
      <c r="E101" s="7" t="s">
        <v>168</v>
      </c>
      <c r="F101" s="7"/>
      <c r="G101" s="100">
        <v>1</v>
      </c>
      <c r="H101" s="101"/>
      <c r="I101" s="8">
        <v>16532</v>
      </c>
      <c r="J101" s="102">
        <v>0.23096446700507614</v>
      </c>
      <c r="K101" s="102">
        <v>0.76903553299492389</v>
      </c>
      <c r="L101" s="103">
        <f t="shared" si="7"/>
        <v>3818.3045685279189</v>
      </c>
      <c r="M101" s="103">
        <f t="shared" si="8"/>
        <v>12713.695431472082</v>
      </c>
      <c r="N101" s="104" t="s">
        <v>545</v>
      </c>
      <c r="O101" s="9">
        <v>0.46964560748158884</v>
      </c>
      <c r="P101" s="10">
        <f t="shared" si="9"/>
        <v>7.7641811828856273</v>
      </c>
      <c r="Q101" s="108">
        <v>0.9</v>
      </c>
      <c r="R101" s="105">
        <f t="shared" si="11"/>
        <v>0.42268104673342999</v>
      </c>
      <c r="S101" s="103">
        <f t="shared" si="10"/>
        <v>6.9877630645970648</v>
      </c>
      <c r="T101" s="106">
        <f t="shared" si="12"/>
        <v>1.7932499686360206</v>
      </c>
      <c r="U101" s="106">
        <f t="shared" si="13"/>
        <v>5.9709312142496067</v>
      </c>
    </row>
    <row r="102" spans="1:21" ht="17.25" customHeight="1">
      <c r="A102" s="99">
        <v>153</v>
      </c>
      <c r="B102" s="5" t="s">
        <v>17</v>
      </c>
      <c r="C102" s="6" t="s">
        <v>45</v>
      </c>
      <c r="D102" s="6">
        <v>100</v>
      </c>
      <c r="E102" s="112" t="s">
        <v>169</v>
      </c>
      <c r="F102" s="112"/>
      <c r="G102" s="100">
        <v>1</v>
      </c>
      <c r="H102" s="113">
        <v>72</v>
      </c>
      <c r="I102" s="8">
        <v>28483</v>
      </c>
      <c r="J102" s="102">
        <v>0.78878327813857463</v>
      </c>
      <c r="K102" s="102">
        <v>0.21121672186142532</v>
      </c>
      <c r="L102" s="103">
        <f t="shared" si="7"/>
        <v>22466.91411122102</v>
      </c>
      <c r="M102" s="103">
        <f t="shared" si="8"/>
        <v>6016.0858887789773</v>
      </c>
      <c r="N102" s="104" t="s">
        <v>545</v>
      </c>
      <c r="O102" s="9">
        <v>0.5082450789168006</v>
      </c>
      <c r="P102" s="10">
        <f t="shared" si="9"/>
        <v>14.476344582787231</v>
      </c>
      <c r="Q102" s="105">
        <v>0.9</v>
      </c>
      <c r="R102" s="105">
        <f t="shared" si="11"/>
        <v>0.45742057102512057</v>
      </c>
      <c r="S102" s="103">
        <f t="shared" si="10"/>
        <v>13.028710124508509</v>
      </c>
      <c r="T102" s="106">
        <f t="shared" si="12"/>
        <v>11.418698535474508</v>
      </c>
      <c r="U102" s="106">
        <f t="shared" si="13"/>
        <v>3.0576460473127218</v>
      </c>
    </row>
    <row r="103" spans="1:21" ht="17.25" customHeight="1">
      <c r="A103" s="99">
        <v>36</v>
      </c>
      <c r="B103" s="11" t="s">
        <v>20</v>
      </c>
      <c r="C103" s="6" t="s">
        <v>150</v>
      </c>
      <c r="D103" s="6">
        <v>101</v>
      </c>
      <c r="E103" s="110" t="s">
        <v>170</v>
      </c>
      <c r="F103" s="110"/>
      <c r="G103" s="100">
        <v>1</v>
      </c>
      <c r="H103" s="111">
        <v>3</v>
      </c>
      <c r="I103" s="8">
        <v>10836</v>
      </c>
      <c r="J103" s="102">
        <v>0</v>
      </c>
      <c r="K103" s="102">
        <v>1</v>
      </c>
      <c r="L103" s="103">
        <f t="shared" si="7"/>
        <v>0</v>
      </c>
      <c r="M103" s="103">
        <f t="shared" si="8"/>
        <v>10836</v>
      </c>
      <c r="N103" s="104" t="s">
        <v>545</v>
      </c>
      <c r="O103" s="9">
        <v>0.50650380641441461</v>
      </c>
      <c r="P103" s="10">
        <f t="shared" si="9"/>
        <v>5.4884752463065967</v>
      </c>
      <c r="Q103" s="107">
        <v>0.9</v>
      </c>
      <c r="R103" s="105">
        <f t="shared" si="11"/>
        <v>0.45585342577297316</v>
      </c>
      <c r="S103" s="103">
        <f t="shared" si="10"/>
        <v>4.9396277216759374</v>
      </c>
      <c r="T103" s="106">
        <f t="shared" si="12"/>
        <v>0</v>
      </c>
      <c r="U103" s="106">
        <f t="shared" si="13"/>
        <v>5.4884752463065967</v>
      </c>
    </row>
    <row r="104" spans="1:21" ht="17.25" customHeight="1">
      <c r="A104" s="99">
        <v>3</v>
      </c>
      <c r="B104" s="11" t="s">
        <v>20</v>
      </c>
      <c r="C104" s="6" t="s">
        <v>21</v>
      </c>
      <c r="D104" s="6">
        <v>102</v>
      </c>
      <c r="E104" s="110" t="s">
        <v>171</v>
      </c>
      <c r="F104" s="110"/>
      <c r="G104" s="100">
        <v>1</v>
      </c>
      <c r="H104" s="111">
        <v>1</v>
      </c>
      <c r="I104" s="8">
        <v>19995</v>
      </c>
      <c r="J104" s="102">
        <v>0.84413183642184053</v>
      </c>
      <c r="K104" s="102">
        <v>0.15586816357815952</v>
      </c>
      <c r="L104" s="103">
        <f t="shared" si="7"/>
        <v>16878.416069254701</v>
      </c>
      <c r="M104" s="103">
        <f t="shared" si="8"/>
        <v>3116.5839307452998</v>
      </c>
      <c r="N104" s="104" t="s">
        <v>545</v>
      </c>
      <c r="O104" s="9">
        <v>0.50447373103800408</v>
      </c>
      <c r="P104" s="10">
        <f t="shared" si="9"/>
        <v>10.086952252104892</v>
      </c>
      <c r="Q104" s="107">
        <v>0.9</v>
      </c>
      <c r="R104" s="105">
        <f t="shared" si="11"/>
        <v>0.45402635793420371</v>
      </c>
      <c r="S104" s="103">
        <f t="shared" si="10"/>
        <v>9.0782570268944021</v>
      </c>
      <c r="T104" s="106">
        <f t="shared" si="12"/>
        <v>8.5147175284687222</v>
      </c>
      <c r="U104" s="106">
        <f t="shared" si="13"/>
        <v>1.5722347236361698</v>
      </c>
    </row>
    <row r="105" spans="1:21" ht="17.25" customHeight="1">
      <c r="A105" s="99">
        <v>98</v>
      </c>
      <c r="B105" s="5" t="s">
        <v>17</v>
      </c>
      <c r="C105" s="6" t="s">
        <v>80</v>
      </c>
      <c r="D105" s="6">
        <v>103</v>
      </c>
      <c r="E105" s="110" t="s">
        <v>106</v>
      </c>
      <c r="F105" s="110"/>
      <c r="G105" s="100"/>
      <c r="H105" s="111"/>
      <c r="I105" s="8">
        <v>11786</v>
      </c>
      <c r="J105" s="102">
        <v>0</v>
      </c>
      <c r="K105" s="102">
        <v>1</v>
      </c>
      <c r="L105" s="103">
        <f t="shared" si="7"/>
        <v>0</v>
      </c>
      <c r="M105" s="103">
        <f t="shared" si="8"/>
        <v>11786</v>
      </c>
      <c r="N105" s="104" t="s">
        <v>545</v>
      </c>
      <c r="O105" s="9">
        <v>0.45725218172860244</v>
      </c>
      <c r="P105" s="10">
        <f t="shared" si="9"/>
        <v>5.3891742138533081</v>
      </c>
      <c r="Q105" s="108">
        <v>0.9</v>
      </c>
      <c r="R105" s="105">
        <f t="shared" si="11"/>
        <v>0.4115269635557422</v>
      </c>
      <c r="S105" s="103">
        <f t="shared" si="10"/>
        <v>4.8502567924679774</v>
      </c>
      <c r="T105" s="106">
        <f t="shared" si="12"/>
        <v>0</v>
      </c>
      <c r="U105" s="106">
        <f t="shared" si="13"/>
        <v>5.3891742138533081</v>
      </c>
    </row>
    <row r="106" spans="1:21" ht="17.25" customHeight="1">
      <c r="A106" s="99">
        <v>289</v>
      </c>
      <c r="B106" s="5" t="s">
        <v>23</v>
      </c>
      <c r="C106" s="6" t="s">
        <v>26</v>
      </c>
      <c r="D106" s="6">
        <v>104</v>
      </c>
      <c r="E106" s="7" t="s">
        <v>172</v>
      </c>
      <c r="F106" s="7"/>
      <c r="G106" s="100">
        <v>1</v>
      </c>
      <c r="H106" s="101">
        <v>51</v>
      </c>
      <c r="I106" s="8">
        <v>64061</v>
      </c>
      <c r="J106" s="102">
        <v>0.91779830810329477</v>
      </c>
      <c r="K106" s="102">
        <v>8.2201691896705273E-2</v>
      </c>
      <c r="L106" s="103">
        <f t="shared" si="7"/>
        <v>58795.077415405169</v>
      </c>
      <c r="M106" s="103">
        <f t="shared" si="8"/>
        <v>5265.9225845948367</v>
      </c>
      <c r="N106" s="104" t="s">
        <v>545</v>
      </c>
      <c r="O106" s="9">
        <v>0.6914226999034504</v>
      </c>
      <c r="P106" s="10">
        <f t="shared" si="9"/>
        <v>44.293229578514932</v>
      </c>
      <c r="Q106" s="105">
        <v>0.9</v>
      </c>
      <c r="R106" s="105">
        <f t="shared" si="11"/>
        <v>0.62228042991310539</v>
      </c>
      <c r="S106" s="103">
        <f t="shared" si="10"/>
        <v>39.863906620663442</v>
      </c>
      <c r="T106" s="106">
        <f t="shared" si="12"/>
        <v>40.652251167591814</v>
      </c>
      <c r="U106" s="106">
        <f t="shared" si="13"/>
        <v>3.6409784109231174</v>
      </c>
    </row>
    <row r="107" spans="1:21" ht="17.25" customHeight="1">
      <c r="A107" s="99">
        <v>326</v>
      </c>
      <c r="B107" s="5" t="s">
        <v>23</v>
      </c>
      <c r="C107" s="6" t="s">
        <v>26</v>
      </c>
      <c r="D107" s="6">
        <v>105</v>
      </c>
      <c r="E107" s="7" t="s">
        <v>173</v>
      </c>
      <c r="F107" s="7"/>
      <c r="G107" s="100">
        <v>1</v>
      </c>
      <c r="H107" s="101">
        <v>52</v>
      </c>
      <c r="I107" s="8">
        <v>60239</v>
      </c>
      <c r="J107" s="102">
        <v>0.78927416871921185</v>
      </c>
      <c r="K107" s="102">
        <v>0.21072583128078817</v>
      </c>
      <c r="L107" s="103">
        <f t="shared" si="7"/>
        <v>47545.086649476601</v>
      </c>
      <c r="M107" s="103">
        <f t="shared" si="8"/>
        <v>12693.913350523399</v>
      </c>
      <c r="N107" s="104" t="s">
        <v>545</v>
      </c>
      <c r="O107" s="9">
        <v>0.66</v>
      </c>
      <c r="P107" s="10">
        <f t="shared" si="9"/>
        <v>39.757740000000005</v>
      </c>
      <c r="Q107" s="105">
        <v>0.9</v>
      </c>
      <c r="R107" s="105">
        <f t="shared" si="11"/>
        <v>0.59400000000000008</v>
      </c>
      <c r="S107" s="103">
        <f t="shared" si="10"/>
        <v>35.781966000000004</v>
      </c>
      <c r="T107" s="106">
        <f t="shared" si="12"/>
        <v>31.379757188654562</v>
      </c>
      <c r="U107" s="106">
        <f t="shared" si="13"/>
        <v>8.3779828113454435</v>
      </c>
    </row>
    <row r="108" spans="1:21" ht="17.25" customHeight="1">
      <c r="A108" s="99">
        <v>69</v>
      </c>
      <c r="B108" s="5" t="s">
        <v>23</v>
      </c>
      <c r="C108" s="6" t="s">
        <v>26</v>
      </c>
      <c r="D108" s="6">
        <v>106</v>
      </c>
      <c r="E108" s="7" t="s">
        <v>174</v>
      </c>
      <c r="F108" s="7"/>
      <c r="G108" s="100">
        <v>1</v>
      </c>
      <c r="H108" s="101">
        <v>53</v>
      </c>
      <c r="I108" s="8">
        <v>52945</v>
      </c>
      <c r="J108" s="102">
        <v>1</v>
      </c>
      <c r="K108" s="102">
        <v>0</v>
      </c>
      <c r="L108" s="103">
        <f t="shared" si="7"/>
        <v>52945</v>
      </c>
      <c r="M108" s="103">
        <f t="shared" si="8"/>
        <v>0</v>
      </c>
      <c r="N108" s="104" t="s">
        <v>545</v>
      </c>
      <c r="O108" s="9">
        <v>0.58705700935198613</v>
      </c>
      <c r="P108" s="10">
        <f t="shared" si="9"/>
        <v>31.081733360140905</v>
      </c>
      <c r="Q108" s="105">
        <v>0.9</v>
      </c>
      <c r="R108" s="105">
        <f t="shared" si="11"/>
        <v>0.52835130841678757</v>
      </c>
      <c r="S108" s="103">
        <f t="shared" si="10"/>
        <v>27.973560024126815</v>
      </c>
      <c r="T108" s="106">
        <f t="shared" si="12"/>
        <v>31.081733360140905</v>
      </c>
      <c r="U108" s="106">
        <f t="shared" si="13"/>
        <v>0</v>
      </c>
    </row>
    <row r="109" spans="1:21" ht="17.25" customHeight="1">
      <c r="A109" s="99">
        <v>229</v>
      </c>
      <c r="B109" s="5" t="s">
        <v>35</v>
      </c>
      <c r="C109" s="6" t="s">
        <v>147</v>
      </c>
      <c r="D109" s="6">
        <v>107</v>
      </c>
      <c r="E109" s="7" t="s">
        <v>175</v>
      </c>
      <c r="F109" s="7"/>
      <c r="G109" s="100">
        <v>1</v>
      </c>
      <c r="H109" s="101"/>
      <c r="I109" s="8">
        <v>42262</v>
      </c>
      <c r="J109" s="102">
        <v>0.54292286609240403</v>
      </c>
      <c r="K109" s="102">
        <v>0.45707713390759591</v>
      </c>
      <c r="L109" s="103">
        <f t="shared" si="7"/>
        <v>22945.006166797179</v>
      </c>
      <c r="M109" s="103">
        <f t="shared" si="8"/>
        <v>19316.993833202818</v>
      </c>
      <c r="N109" s="104" t="s">
        <v>545</v>
      </c>
      <c r="O109" s="9">
        <v>0.52182845275732104</v>
      </c>
      <c r="P109" s="10">
        <f t="shared" si="9"/>
        <v>22.053514070429902</v>
      </c>
      <c r="Q109" s="108">
        <v>0.9</v>
      </c>
      <c r="R109" s="105">
        <f t="shared" si="11"/>
        <v>0.46964560748158896</v>
      </c>
      <c r="S109" s="103">
        <f t="shared" si="10"/>
        <v>19.848162663386912</v>
      </c>
      <c r="T109" s="106">
        <f t="shared" si="12"/>
        <v>11.973357066526962</v>
      </c>
      <c r="U109" s="106">
        <f t="shared" si="13"/>
        <v>10.080157003902938</v>
      </c>
    </row>
    <row r="110" spans="1:21" ht="17.25" customHeight="1">
      <c r="A110" s="99">
        <v>64</v>
      </c>
      <c r="B110" s="5" t="s">
        <v>23</v>
      </c>
      <c r="C110" s="6" t="s">
        <v>176</v>
      </c>
      <c r="D110" s="6">
        <v>108</v>
      </c>
      <c r="E110" s="7" t="s">
        <v>177</v>
      </c>
      <c r="F110" s="7"/>
      <c r="G110" s="100">
        <v>1</v>
      </c>
      <c r="H110" s="101">
        <v>38</v>
      </c>
      <c r="I110" s="8">
        <v>22402</v>
      </c>
      <c r="J110" s="102">
        <v>0.51436138636467421</v>
      </c>
      <c r="K110" s="102">
        <v>0.48563861363532579</v>
      </c>
      <c r="L110" s="103">
        <f t="shared" si="7"/>
        <v>11522.723777341431</v>
      </c>
      <c r="M110" s="103">
        <f t="shared" si="8"/>
        <v>10879.276222658569</v>
      </c>
      <c r="N110" s="104" t="s">
        <v>545</v>
      </c>
      <c r="O110" s="9">
        <v>0.57401129803305306</v>
      </c>
      <c r="P110" s="10">
        <f t="shared" si="9"/>
        <v>12.859001098536455</v>
      </c>
      <c r="Q110" s="105">
        <v>0.9</v>
      </c>
      <c r="R110" s="105">
        <f t="shared" si="11"/>
        <v>0.51661016822974781</v>
      </c>
      <c r="S110" s="103">
        <f t="shared" si="10"/>
        <v>11.573100988682809</v>
      </c>
      <c r="T110" s="106">
        <f t="shared" si="12"/>
        <v>6.6141736323080798</v>
      </c>
      <c r="U110" s="106">
        <f t="shared" si="13"/>
        <v>6.2448274662283749</v>
      </c>
    </row>
    <row r="111" spans="1:21" ht="17.25" customHeight="1">
      <c r="A111" s="99">
        <v>309</v>
      </c>
      <c r="B111" s="5" t="s">
        <v>47</v>
      </c>
      <c r="C111" s="6" t="s">
        <v>178</v>
      </c>
      <c r="D111" s="6">
        <v>109</v>
      </c>
      <c r="E111" s="112" t="s">
        <v>179</v>
      </c>
      <c r="F111" s="112"/>
      <c r="G111" s="100">
        <v>1</v>
      </c>
      <c r="H111" s="113"/>
      <c r="I111" s="8">
        <v>37700</v>
      </c>
      <c r="J111" s="102">
        <v>0.61114855756268538</v>
      </c>
      <c r="K111" s="102">
        <v>0.38885144243731462</v>
      </c>
      <c r="L111" s="103">
        <f t="shared" si="7"/>
        <v>23040.300620113238</v>
      </c>
      <c r="M111" s="103">
        <f t="shared" si="8"/>
        <v>14659.699379886761</v>
      </c>
      <c r="N111" s="104" t="s">
        <v>545</v>
      </c>
      <c r="O111" s="9">
        <v>0.56127320954907167</v>
      </c>
      <c r="P111" s="10">
        <f t="shared" si="9"/>
        <v>21.160000000000004</v>
      </c>
      <c r="Q111" s="108">
        <v>0.78</v>
      </c>
      <c r="R111" s="105">
        <f t="shared" si="11"/>
        <v>0.43779310344827593</v>
      </c>
      <c r="S111" s="103">
        <f t="shared" si="10"/>
        <v>16.504800000000003</v>
      </c>
      <c r="T111" s="106">
        <f t="shared" si="12"/>
        <v>12.931903478026426</v>
      </c>
      <c r="U111" s="106">
        <f t="shared" si="13"/>
        <v>8.228096521973578</v>
      </c>
    </row>
    <row r="112" spans="1:21" ht="17.25" customHeight="1">
      <c r="A112" s="99">
        <v>13</v>
      </c>
      <c r="B112" s="5" t="s">
        <v>23</v>
      </c>
      <c r="C112" s="6" t="s">
        <v>130</v>
      </c>
      <c r="D112" s="6">
        <v>110</v>
      </c>
      <c r="E112" s="110" t="s">
        <v>180</v>
      </c>
      <c r="F112" s="110"/>
      <c r="G112" s="100"/>
      <c r="H112" s="111">
        <v>36</v>
      </c>
      <c r="I112" s="8">
        <v>17914</v>
      </c>
      <c r="J112" s="102">
        <v>0.20510174835196332</v>
      </c>
      <c r="K112" s="102">
        <v>0.79489825164803674</v>
      </c>
      <c r="L112" s="103">
        <f t="shared" si="7"/>
        <v>3674.1927199770707</v>
      </c>
      <c r="M112" s="103">
        <f t="shared" si="8"/>
        <v>14239.807280022929</v>
      </c>
      <c r="N112" s="104" t="s">
        <v>545</v>
      </c>
      <c r="O112" s="9">
        <v>0.47111361438121313</v>
      </c>
      <c r="P112" s="10">
        <f t="shared" si="9"/>
        <v>8.439529288025053</v>
      </c>
      <c r="Q112" s="105">
        <v>0.9</v>
      </c>
      <c r="R112" s="105">
        <f t="shared" si="11"/>
        <v>0.42400225294309185</v>
      </c>
      <c r="S112" s="103">
        <f t="shared" si="10"/>
        <v>7.595576359222548</v>
      </c>
      <c r="T112" s="106">
        <f t="shared" si="12"/>
        <v>1.7309622122415387</v>
      </c>
      <c r="U112" s="106">
        <f t="shared" si="13"/>
        <v>6.708567075783515</v>
      </c>
    </row>
    <row r="113" spans="1:21" ht="17.25" customHeight="1">
      <c r="A113" s="99">
        <v>142</v>
      </c>
      <c r="B113" s="5" t="s">
        <v>47</v>
      </c>
      <c r="C113" s="6" t="s">
        <v>98</v>
      </c>
      <c r="D113" s="6">
        <v>111</v>
      </c>
      <c r="E113" s="112" t="s">
        <v>181</v>
      </c>
      <c r="F113" s="112"/>
      <c r="G113" s="100">
        <v>1</v>
      </c>
      <c r="H113" s="113"/>
      <c r="I113" s="8">
        <v>50922</v>
      </c>
      <c r="J113" s="102">
        <v>0.85327462047489311</v>
      </c>
      <c r="K113" s="102">
        <v>0.14672537952510706</v>
      </c>
      <c r="L113" s="103">
        <f t="shared" si="7"/>
        <v>43450.45022382251</v>
      </c>
      <c r="M113" s="103">
        <f t="shared" si="8"/>
        <v>7471.5497761775014</v>
      </c>
      <c r="N113" s="104" t="s">
        <v>545</v>
      </c>
      <c r="O113" s="9">
        <v>0.47888888888888886</v>
      </c>
      <c r="P113" s="10">
        <f t="shared" si="9"/>
        <v>24.38598</v>
      </c>
      <c r="Q113" s="108">
        <v>0.9</v>
      </c>
      <c r="R113" s="105">
        <f t="shared" si="11"/>
        <v>0.43099999999999999</v>
      </c>
      <c r="S113" s="103">
        <f t="shared" si="10"/>
        <v>21.947382000000001</v>
      </c>
      <c r="T113" s="106">
        <f t="shared" si="12"/>
        <v>20.807937829408335</v>
      </c>
      <c r="U113" s="106">
        <f t="shared" si="13"/>
        <v>3.5780421705916701</v>
      </c>
    </row>
    <row r="114" spans="1:21" ht="17.25" customHeight="1">
      <c r="A114" s="99">
        <v>120</v>
      </c>
      <c r="B114" s="5" t="s">
        <v>38</v>
      </c>
      <c r="C114" s="6" t="s">
        <v>182</v>
      </c>
      <c r="D114" s="6">
        <v>112</v>
      </c>
      <c r="E114" s="110" t="s">
        <v>183</v>
      </c>
      <c r="F114" s="110"/>
      <c r="G114" s="100">
        <v>1</v>
      </c>
      <c r="H114" s="111"/>
      <c r="I114" s="8">
        <v>25625</v>
      </c>
      <c r="J114" s="102">
        <v>0.82408720671070224</v>
      </c>
      <c r="K114" s="102">
        <v>0.17591279328929774</v>
      </c>
      <c r="L114" s="103">
        <f t="shared" si="7"/>
        <v>21117.234671961745</v>
      </c>
      <c r="M114" s="103">
        <f t="shared" si="8"/>
        <v>4507.7653280382547</v>
      </c>
      <c r="N114" s="104" t="s">
        <v>545</v>
      </c>
      <c r="O114" s="9">
        <v>0.43050847352478977</v>
      </c>
      <c r="P114" s="10">
        <f t="shared" si="9"/>
        <v>11.031779634072738</v>
      </c>
      <c r="Q114" s="108">
        <v>0.9</v>
      </c>
      <c r="R114" s="105">
        <f t="shared" si="11"/>
        <v>0.38745762617231078</v>
      </c>
      <c r="S114" s="103">
        <f t="shared" si="10"/>
        <v>9.928601670665465</v>
      </c>
      <c r="T114" s="106">
        <f t="shared" si="12"/>
        <v>9.0911484636910149</v>
      </c>
      <c r="U114" s="106">
        <f t="shared" si="13"/>
        <v>1.9406311703817221</v>
      </c>
    </row>
    <row r="115" spans="1:21" ht="17.25" customHeight="1">
      <c r="A115" s="99">
        <v>305</v>
      </c>
      <c r="B115" s="5" t="s">
        <v>47</v>
      </c>
      <c r="C115" s="6" t="s">
        <v>98</v>
      </c>
      <c r="D115" s="6">
        <v>113</v>
      </c>
      <c r="E115" s="112" t="s">
        <v>184</v>
      </c>
      <c r="F115" s="112"/>
      <c r="G115" s="100">
        <v>1</v>
      </c>
      <c r="H115" s="113"/>
      <c r="I115" s="8">
        <v>23072</v>
      </c>
      <c r="J115" s="102">
        <v>0.4042688465031789</v>
      </c>
      <c r="K115" s="102">
        <v>0.59573115349682104</v>
      </c>
      <c r="L115" s="103">
        <f t="shared" si="7"/>
        <v>9327.2908265213428</v>
      </c>
      <c r="M115" s="103">
        <f t="shared" si="8"/>
        <v>13744.709173478655</v>
      </c>
      <c r="N115" s="104" t="s">
        <v>545</v>
      </c>
      <c r="O115" s="9">
        <v>0.43050847352478977</v>
      </c>
      <c r="P115" s="10">
        <f t="shared" si="9"/>
        <v>9.9326915011639496</v>
      </c>
      <c r="Q115" s="108">
        <v>0.9</v>
      </c>
      <c r="R115" s="105">
        <f t="shared" si="11"/>
        <v>0.38745762617231078</v>
      </c>
      <c r="S115" s="103">
        <f t="shared" si="10"/>
        <v>8.9394223510475541</v>
      </c>
      <c r="T115" s="106">
        <f t="shared" si="12"/>
        <v>4.0154777358474787</v>
      </c>
      <c r="U115" s="106">
        <f t="shared" si="13"/>
        <v>5.9172137653164709</v>
      </c>
    </row>
    <row r="116" spans="1:21" ht="17.25" customHeight="1">
      <c r="A116" s="99">
        <v>165</v>
      </c>
      <c r="B116" s="5" t="s">
        <v>47</v>
      </c>
      <c r="C116" s="6" t="s">
        <v>84</v>
      </c>
      <c r="D116" s="6">
        <v>114</v>
      </c>
      <c r="E116" s="110" t="s">
        <v>185</v>
      </c>
      <c r="F116" s="110"/>
      <c r="G116" s="100"/>
      <c r="H116" s="111"/>
      <c r="I116" s="8">
        <v>15366</v>
      </c>
      <c r="J116" s="102">
        <v>0</v>
      </c>
      <c r="K116" s="102">
        <v>1</v>
      </c>
      <c r="L116" s="103">
        <f t="shared" si="7"/>
        <v>0</v>
      </c>
      <c r="M116" s="103">
        <f t="shared" si="8"/>
        <v>15366</v>
      </c>
      <c r="N116" s="104" t="s">
        <v>545</v>
      </c>
      <c r="O116" s="9">
        <v>0.43050847352478977</v>
      </c>
      <c r="P116" s="10">
        <f t="shared" si="9"/>
        <v>6.6151932041819199</v>
      </c>
      <c r="Q116" s="108">
        <v>0.9</v>
      </c>
      <c r="R116" s="105">
        <f t="shared" si="11"/>
        <v>0.38745762617231078</v>
      </c>
      <c r="S116" s="103">
        <f t="shared" si="10"/>
        <v>5.9536738837637282</v>
      </c>
      <c r="T116" s="106">
        <f t="shared" si="12"/>
        <v>0</v>
      </c>
      <c r="U116" s="106">
        <f t="shared" si="13"/>
        <v>6.6151932041819199</v>
      </c>
    </row>
    <row r="117" spans="1:21" ht="17.25" customHeight="1">
      <c r="A117" s="99">
        <v>65</v>
      </c>
      <c r="B117" s="5" t="s">
        <v>186</v>
      </c>
      <c r="C117" s="6" t="s">
        <v>187</v>
      </c>
      <c r="D117" s="6">
        <v>115</v>
      </c>
      <c r="E117" s="7" t="s">
        <v>188</v>
      </c>
      <c r="F117" s="7">
        <v>1</v>
      </c>
      <c r="G117" s="100">
        <v>1</v>
      </c>
      <c r="H117" s="101">
        <v>19</v>
      </c>
      <c r="I117" s="8">
        <v>90277</v>
      </c>
      <c r="J117" s="102">
        <v>0.95359543519138912</v>
      </c>
      <c r="K117" s="102">
        <v>4.6404564808610889E-2</v>
      </c>
      <c r="L117" s="103">
        <f t="shared" si="7"/>
        <v>86087.735102773033</v>
      </c>
      <c r="M117" s="103">
        <f t="shared" si="8"/>
        <v>4189.2648972269653</v>
      </c>
      <c r="N117" s="104" t="s">
        <v>545</v>
      </c>
      <c r="O117" s="9">
        <v>0.63221524084060032</v>
      </c>
      <c r="P117" s="10">
        <f t="shared" si="9"/>
        <v>57.07449529736688</v>
      </c>
      <c r="Q117" s="107">
        <v>0.78</v>
      </c>
      <c r="R117" s="105">
        <f t="shared" si="11"/>
        <v>0.49312788785566825</v>
      </c>
      <c r="S117" s="103">
        <f t="shared" si="10"/>
        <v>44.518106331946171</v>
      </c>
      <c r="T117" s="106">
        <f t="shared" si="12"/>
        <v>54.425978181421463</v>
      </c>
      <c r="U117" s="106">
        <f t="shared" si="13"/>
        <v>2.6485171159454186</v>
      </c>
    </row>
    <row r="118" spans="1:21" ht="17.25" customHeight="1">
      <c r="A118" s="99">
        <v>4</v>
      </c>
      <c r="B118" s="5" t="s">
        <v>23</v>
      </c>
      <c r="C118" s="6" t="s">
        <v>189</v>
      </c>
      <c r="D118" s="6">
        <v>116</v>
      </c>
      <c r="E118" s="7" t="s">
        <v>190</v>
      </c>
      <c r="F118" s="7"/>
      <c r="G118" s="100">
        <v>1</v>
      </c>
      <c r="H118" s="101"/>
      <c r="I118" s="8">
        <v>21190</v>
      </c>
      <c r="J118" s="102">
        <v>0.33794644775862809</v>
      </c>
      <c r="K118" s="102">
        <v>0.66205355224137175</v>
      </c>
      <c r="L118" s="103">
        <f t="shared" si="7"/>
        <v>7161.0852280053296</v>
      </c>
      <c r="M118" s="103">
        <f t="shared" si="8"/>
        <v>14028.914771994667</v>
      </c>
      <c r="N118" s="104" t="s">
        <v>545</v>
      </c>
      <c r="O118" s="9">
        <v>0.53487416407625388</v>
      </c>
      <c r="P118" s="10">
        <f t="shared" si="9"/>
        <v>11.33398353677582</v>
      </c>
      <c r="Q118" s="108">
        <v>0.9</v>
      </c>
      <c r="R118" s="105">
        <f t="shared" si="11"/>
        <v>0.48138674766862849</v>
      </c>
      <c r="S118" s="103">
        <f t="shared" si="10"/>
        <v>10.200585183098239</v>
      </c>
      <c r="T118" s="106">
        <f t="shared" si="12"/>
        <v>3.8302794752081604</v>
      </c>
      <c r="U118" s="106">
        <f t="shared" si="13"/>
        <v>7.5037040615676576</v>
      </c>
    </row>
    <row r="119" spans="1:21" ht="17.25" customHeight="1">
      <c r="A119" s="99">
        <v>21</v>
      </c>
      <c r="B119" s="11" t="s">
        <v>20</v>
      </c>
      <c r="C119" s="6" t="s">
        <v>118</v>
      </c>
      <c r="D119" s="6">
        <v>117</v>
      </c>
      <c r="E119" s="110" t="s">
        <v>191</v>
      </c>
      <c r="F119" s="110"/>
      <c r="G119" s="100">
        <v>1</v>
      </c>
      <c r="H119" s="111">
        <v>2</v>
      </c>
      <c r="I119" s="8">
        <v>14892</v>
      </c>
      <c r="J119" s="102">
        <v>0.12951910937679328</v>
      </c>
      <c r="K119" s="102">
        <v>0.87048089062320666</v>
      </c>
      <c r="L119" s="103">
        <f t="shared" si="7"/>
        <v>1928.7985768392057</v>
      </c>
      <c r="M119" s="103">
        <f t="shared" si="8"/>
        <v>12963.201423160794</v>
      </c>
      <c r="N119" s="104" t="s">
        <v>545</v>
      </c>
      <c r="O119" s="9">
        <v>0.47238520685856472</v>
      </c>
      <c r="P119" s="10">
        <f t="shared" si="9"/>
        <v>7.0347605005377458</v>
      </c>
      <c r="Q119" s="107">
        <v>0.9</v>
      </c>
      <c r="R119" s="105">
        <f t="shared" si="11"/>
        <v>0.42514668617270823</v>
      </c>
      <c r="S119" s="103">
        <f t="shared" si="10"/>
        <v>6.3312844504839711</v>
      </c>
      <c r="T119" s="106">
        <f t="shared" si="12"/>
        <v>0.91113591470869337</v>
      </c>
      <c r="U119" s="106">
        <f t="shared" si="13"/>
        <v>6.1236245858290523</v>
      </c>
    </row>
    <row r="120" spans="1:21" ht="17.25" customHeight="1">
      <c r="A120" s="99">
        <v>92</v>
      </c>
      <c r="B120" s="12" t="s">
        <v>27</v>
      </c>
      <c r="C120" s="6" t="s">
        <v>192</v>
      </c>
      <c r="D120" s="6">
        <v>118</v>
      </c>
      <c r="E120" s="7" t="s">
        <v>193</v>
      </c>
      <c r="F120" s="7"/>
      <c r="G120" s="100">
        <v>1</v>
      </c>
      <c r="H120" s="101"/>
      <c r="I120" s="8">
        <v>17303</v>
      </c>
      <c r="J120" s="102">
        <v>0.1551519936833794</v>
      </c>
      <c r="K120" s="102">
        <v>0.84484800631662049</v>
      </c>
      <c r="L120" s="103">
        <f t="shared" si="7"/>
        <v>2684.5949467035139</v>
      </c>
      <c r="M120" s="103">
        <f t="shared" si="8"/>
        <v>14618.405053296485</v>
      </c>
      <c r="N120" s="104" t="s">
        <v>545</v>
      </c>
      <c r="O120" s="9">
        <v>0.41746276220585682</v>
      </c>
      <c r="P120" s="10">
        <f t="shared" si="9"/>
        <v>7.2233581744479407</v>
      </c>
      <c r="Q120" s="108">
        <v>0.9</v>
      </c>
      <c r="R120" s="105">
        <f t="shared" si="11"/>
        <v>0.37571648598527113</v>
      </c>
      <c r="S120" s="103">
        <f t="shared" si="10"/>
        <v>6.5010223570031469</v>
      </c>
      <c r="T120" s="106">
        <f t="shared" si="12"/>
        <v>1.1207184218547339</v>
      </c>
      <c r="U120" s="106">
        <f t="shared" si="13"/>
        <v>6.1026397525932063</v>
      </c>
    </row>
    <row r="121" spans="1:21" ht="17.25" customHeight="1">
      <c r="A121" s="99">
        <v>81</v>
      </c>
      <c r="B121" s="11" t="s">
        <v>20</v>
      </c>
      <c r="C121" s="6" t="s">
        <v>194</v>
      </c>
      <c r="D121" s="6">
        <v>119</v>
      </c>
      <c r="E121" s="110" t="s">
        <v>195</v>
      </c>
      <c r="F121" s="110"/>
      <c r="G121" s="100">
        <v>1</v>
      </c>
      <c r="H121" s="111"/>
      <c r="I121" s="8">
        <v>12575</v>
      </c>
      <c r="J121" s="102">
        <v>0.3838322952247003</v>
      </c>
      <c r="K121" s="102">
        <v>0.6161677047752997</v>
      </c>
      <c r="L121" s="103">
        <f t="shared" si="7"/>
        <v>4826.6911124506059</v>
      </c>
      <c r="M121" s="103">
        <f t="shared" si="8"/>
        <v>7748.3088875493941</v>
      </c>
      <c r="N121" s="104" t="s">
        <v>545</v>
      </c>
      <c r="O121" s="9">
        <v>0.65899874365453714</v>
      </c>
      <c r="P121" s="10">
        <f t="shared" si="9"/>
        <v>8.2869092014558046</v>
      </c>
      <c r="Q121" s="108">
        <v>0.9</v>
      </c>
      <c r="R121" s="105">
        <f t="shared" si="11"/>
        <v>0.5930988692890834</v>
      </c>
      <c r="S121" s="103">
        <f t="shared" si="10"/>
        <v>7.4582182813102245</v>
      </c>
      <c r="T121" s="106">
        <f t="shared" si="12"/>
        <v>3.1807833791134699</v>
      </c>
      <c r="U121" s="106">
        <f t="shared" si="13"/>
        <v>5.1061258223423351</v>
      </c>
    </row>
    <row r="122" spans="1:21" ht="17.25" customHeight="1">
      <c r="A122" s="99">
        <v>200</v>
      </c>
      <c r="B122" s="5" t="s">
        <v>186</v>
      </c>
      <c r="C122" s="6" t="s">
        <v>196</v>
      </c>
      <c r="D122" s="6">
        <v>120</v>
      </c>
      <c r="E122" s="110" t="s">
        <v>197</v>
      </c>
      <c r="F122" s="110"/>
      <c r="G122" s="100"/>
      <c r="H122" s="111"/>
      <c r="I122" s="8">
        <v>10759</v>
      </c>
      <c r="J122" s="102">
        <v>0.43805096970668378</v>
      </c>
      <c r="K122" s="102">
        <v>0.56194903029331622</v>
      </c>
      <c r="L122" s="103">
        <f t="shared" si="7"/>
        <v>4712.9903830742105</v>
      </c>
      <c r="M122" s="103">
        <f t="shared" si="8"/>
        <v>6046.0096169257895</v>
      </c>
      <c r="N122" s="104" t="s">
        <v>545</v>
      </c>
      <c r="O122" s="9">
        <v>0.41746276220585682</v>
      </c>
      <c r="P122" s="10">
        <f t="shared" si="9"/>
        <v>4.4914818585728131</v>
      </c>
      <c r="Q122" s="108">
        <v>0.9</v>
      </c>
      <c r="R122" s="105">
        <f t="shared" si="11"/>
        <v>0.37571648598527113</v>
      </c>
      <c r="S122" s="103">
        <f t="shared" si="10"/>
        <v>4.0423336727155323</v>
      </c>
      <c r="T122" s="106">
        <f t="shared" si="12"/>
        <v>1.967497983567799</v>
      </c>
      <c r="U122" s="106">
        <f t="shared" si="13"/>
        <v>2.5239838750050141</v>
      </c>
    </row>
    <row r="123" spans="1:21" ht="17.25" customHeight="1">
      <c r="A123" s="99">
        <v>148</v>
      </c>
      <c r="B123" s="5" t="s">
        <v>35</v>
      </c>
      <c r="C123" s="6" t="s">
        <v>198</v>
      </c>
      <c r="D123" s="6">
        <v>121</v>
      </c>
      <c r="E123" s="110" t="s">
        <v>199</v>
      </c>
      <c r="F123" s="110"/>
      <c r="G123" s="100"/>
      <c r="H123" s="111"/>
      <c r="I123" s="8">
        <v>12180</v>
      </c>
      <c r="J123" s="102">
        <v>0.70809527995077781</v>
      </c>
      <c r="K123" s="102">
        <v>0.29190472004922213</v>
      </c>
      <c r="L123" s="103">
        <f t="shared" si="7"/>
        <v>8624.6005098004734</v>
      </c>
      <c r="M123" s="103">
        <f t="shared" si="8"/>
        <v>3555.3994901995256</v>
      </c>
      <c r="N123" s="104" t="s">
        <v>545</v>
      </c>
      <c r="O123" s="9">
        <v>0.45268958552786215</v>
      </c>
      <c r="P123" s="10">
        <f t="shared" si="9"/>
        <v>5.5137591517293609</v>
      </c>
      <c r="Q123" s="108">
        <v>0.9</v>
      </c>
      <c r="R123" s="105">
        <f t="shared" si="11"/>
        <v>0.40742062697507592</v>
      </c>
      <c r="S123" s="103">
        <f t="shared" si="10"/>
        <v>4.9623832365564251</v>
      </c>
      <c r="T123" s="106">
        <f t="shared" si="12"/>
        <v>3.904266830124965</v>
      </c>
      <c r="U123" s="106">
        <f t="shared" si="13"/>
        <v>1.6094923216043957</v>
      </c>
    </row>
    <row r="124" spans="1:21" ht="17.25" customHeight="1">
      <c r="A124" s="99">
        <v>269</v>
      </c>
      <c r="B124" s="5" t="s">
        <v>23</v>
      </c>
      <c r="C124" s="6" t="s">
        <v>26</v>
      </c>
      <c r="D124" s="6">
        <v>122</v>
      </c>
      <c r="E124" s="7" t="s">
        <v>200</v>
      </c>
      <c r="F124" s="7"/>
      <c r="G124" s="100">
        <v>1</v>
      </c>
      <c r="H124" s="101"/>
      <c r="I124" s="8">
        <v>48275</v>
      </c>
      <c r="J124" s="102">
        <v>0.34384546919727688</v>
      </c>
      <c r="K124" s="102">
        <v>0.65615453080272301</v>
      </c>
      <c r="L124" s="103">
        <f t="shared" si="7"/>
        <v>16599.140025498542</v>
      </c>
      <c r="M124" s="103">
        <f t="shared" si="8"/>
        <v>31675.859974501454</v>
      </c>
      <c r="N124" s="104" t="s">
        <v>545</v>
      </c>
      <c r="O124" s="9">
        <v>0.59817928792018626</v>
      </c>
      <c r="P124" s="10">
        <f t="shared" si="9"/>
        <v>28.877105124346993</v>
      </c>
      <c r="Q124" s="105">
        <v>0.9</v>
      </c>
      <c r="R124" s="105">
        <f t="shared" si="11"/>
        <v>0.53836135912816763</v>
      </c>
      <c r="S124" s="103">
        <f t="shared" si="10"/>
        <v>25.989394611912296</v>
      </c>
      <c r="T124" s="106">
        <f t="shared" si="12"/>
        <v>9.9292617605401805</v>
      </c>
      <c r="U124" s="106">
        <f t="shared" si="13"/>
        <v>18.947843363806811</v>
      </c>
    </row>
    <row r="125" spans="1:21" ht="17.25" customHeight="1">
      <c r="A125" s="99">
        <v>302</v>
      </c>
      <c r="B125" s="5" t="s">
        <v>47</v>
      </c>
      <c r="C125" s="6" t="s">
        <v>201</v>
      </c>
      <c r="D125" s="6">
        <v>123</v>
      </c>
      <c r="E125" s="112" t="s">
        <v>202</v>
      </c>
      <c r="F125" s="112"/>
      <c r="G125" s="100">
        <v>1</v>
      </c>
      <c r="H125" s="113">
        <v>24</v>
      </c>
      <c r="I125" s="8">
        <v>51903</v>
      </c>
      <c r="J125" s="102">
        <v>0.61282188601776233</v>
      </c>
      <c r="K125" s="102">
        <v>0.38717811398223767</v>
      </c>
      <c r="L125" s="103">
        <f t="shared" si="7"/>
        <v>31807.294349979918</v>
      </c>
      <c r="M125" s="103">
        <f t="shared" si="8"/>
        <v>20095.705650020082</v>
      </c>
      <c r="N125" s="104" t="s">
        <v>545</v>
      </c>
      <c r="O125" s="9">
        <v>0.65</v>
      </c>
      <c r="P125" s="10">
        <f t="shared" si="9"/>
        <v>33.736950000000007</v>
      </c>
      <c r="Q125" s="107">
        <v>0.9</v>
      </c>
      <c r="R125" s="105">
        <f t="shared" si="11"/>
        <v>0.58500000000000008</v>
      </c>
      <c r="S125" s="103">
        <f t="shared" si="10"/>
        <v>30.363255000000006</v>
      </c>
      <c r="T125" s="106">
        <f t="shared" si="12"/>
        <v>20.674741327486952</v>
      </c>
      <c r="U125" s="106">
        <f t="shared" si="13"/>
        <v>13.062208672513057</v>
      </c>
    </row>
    <row r="126" spans="1:21" ht="17.25" customHeight="1">
      <c r="A126" s="99">
        <v>232</v>
      </c>
      <c r="B126" s="5" t="s">
        <v>35</v>
      </c>
      <c r="C126" s="6" t="s">
        <v>203</v>
      </c>
      <c r="D126" s="6">
        <v>124</v>
      </c>
      <c r="E126" s="110" t="s">
        <v>204</v>
      </c>
      <c r="F126" s="110"/>
      <c r="G126" s="100">
        <v>1</v>
      </c>
      <c r="H126" s="111"/>
      <c r="I126" s="8">
        <v>21188</v>
      </c>
      <c r="J126" s="102">
        <v>0.47617694420763468</v>
      </c>
      <c r="K126" s="102">
        <v>0.52382305579236521</v>
      </c>
      <c r="L126" s="103">
        <f t="shared" si="7"/>
        <v>10089.237093871363</v>
      </c>
      <c r="M126" s="103">
        <f t="shared" si="8"/>
        <v>11098.762906128633</v>
      </c>
      <c r="N126" s="104" t="s">
        <v>545</v>
      </c>
      <c r="O126" s="9">
        <v>0.442</v>
      </c>
      <c r="P126" s="10">
        <f t="shared" si="9"/>
        <v>9.3650959999999994</v>
      </c>
      <c r="Q126" s="108">
        <v>0.9</v>
      </c>
      <c r="R126" s="105">
        <f t="shared" si="11"/>
        <v>0.39779999999999999</v>
      </c>
      <c r="S126" s="103">
        <f t="shared" si="10"/>
        <v>8.4285864000000004</v>
      </c>
      <c r="T126" s="106">
        <f t="shared" si="12"/>
        <v>4.4594427954911424</v>
      </c>
      <c r="U126" s="106">
        <f t="shared" si="13"/>
        <v>4.9056532045088561</v>
      </c>
    </row>
    <row r="127" spans="1:21" ht="17.25" customHeight="1">
      <c r="A127" s="99">
        <v>215</v>
      </c>
      <c r="B127" s="5" t="s">
        <v>35</v>
      </c>
      <c r="C127" s="6" t="s">
        <v>147</v>
      </c>
      <c r="D127" s="6">
        <v>125</v>
      </c>
      <c r="E127" s="110" t="s">
        <v>205</v>
      </c>
      <c r="F127" s="110"/>
      <c r="G127" s="100">
        <v>1</v>
      </c>
      <c r="H127" s="111"/>
      <c r="I127" s="8">
        <v>21580</v>
      </c>
      <c r="J127" s="102">
        <v>0.70049492055222717</v>
      </c>
      <c r="K127" s="102">
        <v>0.29950507944777288</v>
      </c>
      <c r="L127" s="103">
        <f t="shared" si="7"/>
        <v>15116.680385517062</v>
      </c>
      <c r="M127" s="103">
        <f t="shared" si="8"/>
        <v>6463.319614482939</v>
      </c>
      <c r="N127" s="104" t="s">
        <v>545</v>
      </c>
      <c r="O127" s="9">
        <v>0.65904644217897246</v>
      </c>
      <c r="P127" s="10">
        <f t="shared" si="9"/>
        <v>14.222222222222227</v>
      </c>
      <c r="Q127" s="108">
        <v>0.9</v>
      </c>
      <c r="R127" s="105">
        <f t="shared" si="11"/>
        <v>0.59314179796107525</v>
      </c>
      <c r="S127" s="103">
        <f t="shared" si="10"/>
        <v>12.800000000000004</v>
      </c>
      <c r="T127" s="106">
        <f t="shared" si="12"/>
        <v>9.9625944256316785</v>
      </c>
      <c r="U127" s="106">
        <f t="shared" si="13"/>
        <v>4.2596277965905491</v>
      </c>
    </row>
    <row r="128" spans="1:21" ht="17.25" customHeight="1">
      <c r="A128" s="99">
        <v>40</v>
      </c>
      <c r="B128" s="5" t="s">
        <v>23</v>
      </c>
      <c r="C128" s="6" t="s">
        <v>206</v>
      </c>
      <c r="D128" s="6">
        <v>126</v>
      </c>
      <c r="E128" s="110" t="s">
        <v>206</v>
      </c>
      <c r="F128" s="110"/>
      <c r="G128" s="100"/>
      <c r="H128" s="111">
        <v>37</v>
      </c>
      <c r="I128" s="8">
        <v>21252</v>
      </c>
      <c r="J128" s="102">
        <v>0.47322482928582432</v>
      </c>
      <c r="K128" s="102">
        <v>0.52677517071417568</v>
      </c>
      <c r="L128" s="103">
        <f t="shared" si="7"/>
        <v>10056.974071982339</v>
      </c>
      <c r="M128" s="103">
        <f t="shared" si="8"/>
        <v>11195.025928017661</v>
      </c>
      <c r="N128" s="104" t="s">
        <v>545</v>
      </c>
      <c r="O128" s="9">
        <v>0.53487416407625388</v>
      </c>
      <c r="P128" s="10">
        <f t="shared" si="9"/>
        <v>11.367145734948549</v>
      </c>
      <c r="Q128" s="105">
        <v>0.9</v>
      </c>
      <c r="R128" s="105">
        <f t="shared" si="11"/>
        <v>0.48138674766862849</v>
      </c>
      <c r="S128" s="103">
        <f t="shared" si="10"/>
        <v>10.230431161453694</v>
      </c>
      <c r="T128" s="106">
        <f t="shared" si="12"/>
        <v>5.3792155998881128</v>
      </c>
      <c r="U128" s="106">
        <f t="shared" si="13"/>
        <v>5.9879301350604361</v>
      </c>
    </row>
    <row r="129" spans="1:21" ht="17.25" customHeight="1">
      <c r="A129" s="99">
        <v>298</v>
      </c>
      <c r="B129" s="5" t="s">
        <v>47</v>
      </c>
      <c r="C129" s="6" t="s">
        <v>207</v>
      </c>
      <c r="D129" s="6">
        <v>127</v>
      </c>
      <c r="E129" s="110" t="s">
        <v>208</v>
      </c>
      <c r="F129" s="110"/>
      <c r="G129" s="100"/>
      <c r="H129" s="111"/>
      <c r="I129" s="8">
        <v>12484</v>
      </c>
      <c r="J129" s="102">
        <v>0</v>
      </c>
      <c r="K129" s="102">
        <v>1</v>
      </c>
      <c r="L129" s="103">
        <f t="shared" si="7"/>
        <v>0</v>
      </c>
      <c r="M129" s="103">
        <f t="shared" si="8"/>
        <v>12484</v>
      </c>
      <c r="N129" s="104" t="s">
        <v>545</v>
      </c>
      <c r="O129" s="9">
        <v>0.37832562824905763</v>
      </c>
      <c r="P129" s="10">
        <f t="shared" si="9"/>
        <v>4.7230171430612353</v>
      </c>
      <c r="Q129" s="108">
        <v>0.9</v>
      </c>
      <c r="R129" s="105">
        <f t="shared" si="11"/>
        <v>0.34049306542415186</v>
      </c>
      <c r="S129" s="103">
        <f t="shared" si="10"/>
        <v>4.2507154287551119</v>
      </c>
      <c r="T129" s="106">
        <f t="shared" si="12"/>
        <v>0</v>
      </c>
      <c r="U129" s="106">
        <f t="shared" si="13"/>
        <v>4.7230171430612353</v>
      </c>
    </row>
    <row r="130" spans="1:21" ht="17.25" customHeight="1">
      <c r="A130" s="99">
        <v>89</v>
      </c>
      <c r="B130" s="5" t="s">
        <v>17</v>
      </c>
      <c r="C130" s="6" t="s">
        <v>58</v>
      </c>
      <c r="D130" s="6">
        <v>128</v>
      </c>
      <c r="E130" s="112" t="s">
        <v>209</v>
      </c>
      <c r="F130" s="112"/>
      <c r="G130" s="100">
        <v>1</v>
      </c>
      <c r="H130" s="113"/>
      <c r="I130" s="8">
        <v>26256</v>
      </c>
      <c r="J130" s="102">
        <v>0.35872182096738892</v>
      </c>
      <c r="K130" s="102">
        <v>0.64127817903261108</v>
      </c>
      <c r="L130" s="103">
        <f t="shared" si="7"/>
        <v>9418.600131319763</v>
      </c>
      <c r="M130" s="103">
        <f t="shared" si="8"/>
        <v>16837.399868680237</v>
      </c>
      <c r="N130" s="104" t="s">
        <v>545</v>
      </c>
      <c r="O130" s="9">
        <v>0.44</v>
      </c>
      <c r="P130" s="10">
        <f t="shared" si="9"/>
        <v>11.55264</v>
      </c>
      <c r="Q130" s="108">
        <v>0.9</v>
      </c>
      <c r="R130" s="105">
        <f t="shared" si="11"/>
        <v>0.39600000000000002</v>
      </c>
      <c r="S130" s="103">
        <f t="shared" si="10"/>
        <v>10.397376000000001</v>
      </c>
      <c r="T130" s="106">
        <f t="shared" si="12"/>
        <v>4.1441840577806959</v>
      </c>
      <c r="U130" s="106">
        <f t="shared" si="13"/>
        <v>7.4084559422193044</v>
      </c>
    </row>
    <row r="131" spans="1:21" ht="17.25" customHeight="1">
      <c r="A131" s="99">
        <v>211</v>
      </c>
      <c r="B131" s="5" t="s">
        <v>47</v>
      </c>
      <c r="C131" s="6" t="s">
        <v>84</v>
      </c>
      <c r="D131" s="6">
        <v>129</v>
      </c>
      <c r="E131" s="110" t="s">
        <v>210</v>
      </c>
      <c r="F131" s="110"/>
      <c r="G131" s="100"/>
      <c r="H131" s="111"/>
      <c r="I131" s="8">
        <v>18362</v>
      </c>
      <c r="J131" s="102">
        <v>0</v>
      </c>
      <c r="K131" s="102">
        <v>1</v>
      </c>
      <c r="L131" s="103">
        <f t="shared" ref="L131:L194" si="14">+I131*J131</f>
        <v>0</v>
      </c>
      <c r="M131" s="103">
        <f t="shared" ref="M131:M194" si="15">+I131*K131</f>
        <v>18362</v>
      </c>
      <c r="N131" s="104" t="s">
        <v>545</v>
      </c>
      <c r="O131" s="9">
        <v>0.35223420561119162</v>
      </c>
      <c r="P131" s="10">
        <f t="shared" ref="P131:P194" si="16">+O131*I131/1000</f>
        <v>6.4677244834327006</v>
      </c>
      <c r="Q131" s="108">
        <v>0.9</v>
      </c>
      <c r="R131" s="105">
        <f t="shared" si="11"/>
        <v>0.31701078505007246</v>
      </c>
      <c r="S131" s="103">
        <f t="shared" ref="S131:S194" si="17">+Q131*P131</f>
        <v>5.820952035089431</v>
      </c>
      <c r="T131" s="106">
        <f t="shared" si="12"/>
        <v>0</v>
      </c>
      <c r="U131" s="106">
        <f t="shared" si="13"/>
        <v>6.4677244834327006</v>
      </c>
    </row>
    <row r="132" spans="1:21" ht="17.25" customHeight="1">
      <c r="A132" s="99">
        <v>228</v>
      </c>
      <c r="B132" s="5" t="s">
        <v>23</v>
      </c>
      <c r="C132" s="6" t="s">
        <v>99</v>
      </c>
      <c r="D132" s="6">
        <v>130</v>
      </c>
      <c r="E132" s="110" t="s">
        <v>211</v>
      </c>
      <c r="F132" s="110"/>
      <c r="G132" s="100"/>
      <c r="H132" s="111">
        <v>42</v>
      </c>
      <c r="I132" s="8">
        <v>10733</v>
      </c>
      <c r="J132" s="102">
        <v>0.62711989382097033</v>
      </c>
      <c r="K132" s="102">
        <v>0.37288010617902967</v>
      </c>
      <c r="L132" s="103">
        <f t="shared" si="14"/>
        <v>6730.877820380475</v>
      </c>
      <c r="M132" s="103">
        <f t="shared" si="15"/>
        <v>4002.1221796195255</v>
      </c>
      <c r="N132" s="104" t="s">
        <v>545</v>
      </c>
      <c r="O132" s="9">
        <v>0.41746276220585682</v>
      </c>
      <c r="P132" s="10">
        <f t="shared" si="16"/>
        <v>4.4806278267554616</v>
      </c>
      <c r="Q132" s="105">
        <v>0.9</v>
      </c>
      <c r="R132" s="105">
        <f t="shared" ref="R132:R195" si="18">+O132*Q132</f>
        <v>0.37571648598527113</v>
      </c>
      <c r="S132" s="103">
        <f t="shared" si="17"/>
        <v>4.0325650440799157</v>
      </c>
      <c r="T132" s="106">
        <f t="shared" ref="T132:T195" si="19">+P132*J132</f>
        <v>2.8098908469661703</v>
      </c>
      <c r="U132" s="106">
        <f t="shared" ref="U132:U195" si="20">+P132*K132</f>
        <v>1.6707369797892915</v>
      </c>
    </row>
    <row r="133" spans="1:21" ht="17.25" customHeight="1">
      <c r="A133" s="99">
        <v>52</v>
      </c>
      <c r="B133" s="5" t="s">
        <v>17</v>
      </c>
      <c r="C133" s="6" t="s">
        <v>65</v>
      </c>
      <c r="D133" s="6">
        <v>131</v>
      </c>
      <c r="E133" s="7" t="s">
        <v>212</v>
      </c>
      <c r="F133" s="7"/>
      <c r="G133" s="100"/>
      <c r="H133" s="101"/>
      <c r="I133" s="8">
        <v>36810</v>
      </c>
      <c r="J133" s="102">
        <v>0.10861865407319952</v>
      </c>
      <c r="K133" s="102">
        <v>0.89138134592680052</v>
      </c>
      <c r="L133" s="103">
        <f t="shared" si="14"/>
        <v>3998.2526564344744</v>
      </c>
      <c r="M133" s="103">
        <f t="shared" si="15"/>
        <v>32811.747343565527</v>
      </c>
      <c r="N133" s="104" t="s">
        <v>545</v>
      </c>
      <c r="O133" s="9">
        <v>0.33918849429225867</v>
      </c>
      <c r="P133" s="10">
        <f t="shared" si="16"/>
        <v>12.485528474898041</v>
      </c>
      <c r="Q133" s="108">
        <v>0.9</v>
      </c>
      <c r="R133" s="105">
        <f t="shared" si="18"/>
        <v>0.30526964486303282</v>
      </c>
      <c r="S133" s="103">
        <f t="shared" si="17"/>
        <v>11.236975627408237</v>
      </c>
      <c r="T133" s="106">
        <f t="shared" si="19"/>
        <v>1.3561612983360327</v>
      </c>
      <c r="U133" s="106">
        <f t="shared" si="20"/>
        <v>11.12936717656201</v>
      </c>
    </row>
    <row r="134" spans="1:21" ht="17.25" customHeight="1">
      <c r="A134" s="99">
        <v>103</v>
      </c>
      <c r="B134" s="5" t="s">
        <v>31</v>
      </c>
      <c r="C134" s="6" t="s">
        <v>546</v>
      </c>
      <c r="D134" s="6">
        <v>132</v>
      </c>
      <c r="E134" s="110" t="s">
        <v>213</v>
      </c>
      <c r="F134" s="110"/>
      <c r="G134" s="100"/>
      <c r="H134" s="111"/>
      <c r="I134" s="8">
        <v>23871</v>
      </c>
      <c r="J134" s="102">
        <v>0.18389341094083947</v>
      </c>
      <c r="K134" s="102">
        <v>0.81610658905916056</v>
      </c>
      <c r="L134" s="103">
        <f t="shared" si="14"/>
        <v>4389.7196125687788</v>
      </c>
      <c r="M134" s="103">
        <f t="shared" si="15"/>
        <v>19481.280387431223</v>
      </c>
      <c r="N134" s="104" t="s">
        <v>545</v>
      </c>
      <c r="O134" s="9">
        <v>0.32614278297332561</v>
      </c>
      <c r="P134" s="10">
        <f t="shared" si="16"/>
        <v>7.785354372356255</v>
      </c>
      <c r="Q134" s="108">
        <v>0.9</v>
      </c>
      <c r="R134" s="105">
        <f t="shared" si="18"/>
        <v>0.29352850467599306</v>
      </c>
      <c r="S134" s="103">
        <f t="shared" si="17"/>
        <v>7.0068189351206298</v>
      </c>
      <c r="T134" s="106">
        <f t="shared" si="19"/>
        <v>1.4316753709157701</v>
      </c>
      <c r="U134" s="106">
        <f t="shared" si="20"/>
        <v>6.3536790014404847</v>
      </c>
    </row>
    <row r="135" spans="1:21" ht="17.25" customHeight="1">
      <c r="A135" s="99">
        <v>16</v>
      </c>
      <c r="B135" s="5" t="s">
        <v>47</v>
      </c>
      <c r="C135" s="6" t="s">
        <v>201</v>
      </c>
      <c r="D135" s="6">
        <v>133</v>
      </c>
      <c r="E135" s="110" t="s">
        <v>214</v>
      </c>
      <c r="F135" s="110"/>
      <c r="G135" s="100"/>
      <c r="H135" s="111"/>
      <c r="I135" s="8">
        <v>12849</v>
      </c>
      <c r="J135" s="102">
        <v>0.39772120348940715</v>
      </c>
      <c r="K135" s="102">
        <v>0.6022787965105928</v>
      </c>
      <c r="L135" s="103">
        <f t="shared" si="14"/>
        <v>5110.3197436353921</v>
      </c>
      <c r="M135" s="103">
        <f t="shared" si="15"/>
        <v>7738.680256364607</v>
      </c>
      <c r="N135" s="104" t="s">
        <v>545</v>
      </c>
      <c r="O135" s="9">
        <v>0.32614278297332561</v>
      </c>
      <c r="P135" s="10">
        <f t="shared" si="16"/>
        <v>4.1906086184242604</v>
      </c>
      <c r="Q135" s="108">
        <v>0.9</v>
      </c>
      <c r="R135" s="105">
        <f t="shared" si="18"/>
        <v>0.29352850467599306</v>
      </c>
      <c r="S135" s="103">
        <f t="shared" si="17"/>
        <v>3.7715477565818345</v>
      </c>
      <c r="T135" s="106">
        <f t="shared" si="19"/>
        <v>1.6666939030727785</v>
      </c>
      <c r="U135" s="106">
        <f t="shared" si="20"/>
        <v>2.5239147153514816</v>
      </c>
    </row>
    <row r="136" spans="1:21" ht="17.25" customHeight="1">
      <c r="A136" s="99">
        <v>42</v>
      </c>
      <c r="B136" s="5" t="s">
        <v>38</v>
      </c>
      <c r="C136" s="6" t="s">
        <v>24</v>
      </c>
      <c r="D136" s="6">
        <v>134</v>
      </c>
      <c r="E136" s="110" t="s">
        <v>215</v>
      </c>
      <c r="F136" s="110"/>
      <c r="G136" s="100">
        <v>1</v>
      </c>
      <c r="H136" s="111">
        <v>15</v>
      </c>
      <c r="I136" s="8">
        <v>21177</v>
      </c>
      <c r="J136" s="102">
        <v>0.23171101016655851</v>
      </c>
      <c r="K136" s="102">
        <v>0.76828898983344152</v>
      </c>
      <c r="L136" s="103">
        <f t="shared" si="14"/>
        <v>4906.9440622972097</v>
      </c>
      <c r="M136" s="103">
        <f t="shared" si="15"/>
        <v>16270.055937702791</v>
      </c>
      <c r="N136" s="104" t="s">
        <v>545</v>
      </c>
      <c r="O136" s="9">
        <v>0.33977968577282708</v>
      </c>
      <c r="P136" s="10">
        <f t="shared" si="16"/>
        <v>7.1955144056111591</v>
      </c>
      <c r="Q136" s="107">
        <v>0.9</v>
      </c>
      <c r="R136" s="105">
        <f t="shared" si="18"/>
        <v>0.30580171719554439</v>
      </c>
      <c r="S136" s="103">
        <f t="shared" si="17"/>
        <v>6.4759629650500434</v>
      </c>
      <c r="T136" s="106">
        <f t="shared" si="19"/>
        <v>1.6672799115921855</v>
      </c>
      <c r="U136" s="106">
        <f t="shared" si="20"/>
        <v>5.5282344940189736</v>
      </c>
    </row>
    <row r="137" spans="1:21" ht="17.25" customHeight="1">
      <c r="A137" s="99">
        <v>280</v>
      </c>
      <c r="B137" s="12" t="s">
        <v>27</v>
      </c>
      <c r="C137" s="6" t="s">
        <v>216</v>
      </c>
      <c r="D137" s="6">
        <v>135</v>
      </c>
      <c r="E137" s="110" t="s">
        <v>217</v>
      </c>
      <c r="F137" s="110"/>
      <c r="G137" s="100"/>
      <c r="H137" s="111"/>
      <c r="I137" s="8">
        <v>15342</v>
      </c>
      <c r="J137" s="102">
        <v>0.17569641170915959</v>
      </c>
      <c r="K137" s="102">
        <v>0.82430358829084038</v>
      </c>
      <c r="L137" s="103">
        <f t="shared" si="14"/>
        <v>2695.5343484419263</v>
      </c>
      <c r="M137" s="103">
        <f t="shared" si="15"/>
        <v>12646.465651558074</v>
      </c>
      <c r="N137" s="104" t="s">
        <v>545</v>
      </c>
      <c r="O137" s="9">
        <v>0.31309707165439254</v>
      </c>
      <c r="P137" s="10">
        <f t="shared" si="16"/>
        <v>4.8035352733216907</v>
      </c>
      <c r="Q137" s="108">
        <v>0.9</v>
      </c>
      <c r="R137" s="105">
        <f t="shared" si="18"/>
        <v>0.28178736448895331</v>
      </c>
      <c r="S137" s="103">
        <f t="shared" si="17"/>
        <v>4.3231817459895217</v>
      </c>
      <c r="T137" s="106">
        <f t="shared" si="19"/>
        <v>0.84396391104099822</v>
      </c>
      <c r="U137" s="106">
        <f t="shared" si="20"/>
        <v>3.9595713622806925</v>
      </c>
    </row>
    <row r="138" spans="1:21" ht="17.25" customHeight="1">
      <c r="A138" s="99">
        <v>316</v>
      </c>
      <c r="B138" s="12" t="s">
        <v>27</v>
      </c>
      <c r="C138" s="6" t="s">
        <v>141</v>
      </c>
      <c r="D138" s="6">
        <v>136</v>
      </c>
      <c r="E138" s="110" t="s">
        <v>218</v>
      </c>
      <c r="F138" s="110"/>
      <c r="G138" s="100">
        <v>1</v>
      </c>
      <c r="H138" s="111"/>
      <c r="I138" s="8">
        <v>15592</v>
      </c>
      <c r="J138" s="102">
        <v>0.17622291021671826</v>
      </c>
      <c r="K138" s="102">
        <v>0.82377708978328168</v>
      </c>
      <c r="L138" s="103">
        <f t="shared" si="14"/>
        <v>2747.667616099071</v>
      </c>
      <c r="M138" s="103">
        <f t="shared" si="15"/>
        <v>12844.332383900928</v>
      </c>
      <c r="N138" s="104" t="s">
        <v>545</v>
      </c>
      <c r="O138" s="9">
        <v>0.33</v>
      </c>
      <c r="P138" s="10">
        <f t="shared" si="16"/>
        <v>5.1453600000000002</v>
      </c>
      <c r="Q138" s="108">
        <v>0.9</v>
      </c>
      <c r="R138" s="105">
        <f t="shared" si="18"/>
        <v>0.29700000000000004</v>
      </c>
      <c r="S138" s="103">
        <f t="shared" si="17"/>
        <v>4.6308240000000005</v>
      </c>
      <c r="T138" s="106">
        <f t="shared" si="19"/>
        <v>0.90673031331269349</v>
      </c>
      <c r="U138" s="106">
        <f t="shared" si="20"/>
        <v>4.2386296866873066</v>
      </c>
    </row>
    <row r="139" spans="1:21" ht="17.25" customHeight="1">
      <c r="A139" s="99">
        <v>149</v>
      </c>
      <c r="B139" s="5" t="s">
        <v>17</v>
      </c>
      <c r="C139" s="6" t="s">
        <v>70</v>
      </c>
      <c r="D139" s="6">
        <v>137</v>
      </c>
      <c r="E139" s="110" t="s">
        <v>219</v>
      </c>
      <c r="F139" s="110"/>
      <c r="G139" s="100"/>
      <c r="H139" s="111"/>
      <c r="I139" s="8">
        <v>13006</v>
      </c>
      <c r="J139" s="102">
        <v>0.66384985752186298</v>
      </c>
      <c r="K139" s="102">
        <v>0.33615014247813696</v>
      </c>
      <c r="L139" s="103">
        <f t="shared" si="14"/>
        <v>8634.0312469293494</v>
      </c>
      <c r="M139" s="103">
        <f t="shared" si="15"/>
        <v>4371.9687530706497</v>
      </c>
      <c r="N139" s="104" t="s">
        <v>545</v>
      </c>
      <c r="O139" s="9">
        <v>0.28700564901652653</v>
      </c>
      <c r="P139" s="10">
        <f t="shared" si="16"/>
        <v>3.7327954711089442</v>
      </c>
      <c r="Q139" s="108">
        <v>0.9</v>
      </c>
      <c r="R139" s="105">
        <f t="shared" si="18"/>
        <v>0.25830508411487391</v>
      </c>
      <c r="S139" s="103">
        <f t="shared" si="17"/>
        <v>3.3595159239980497</v>
      </c>
      <c r="T139" s="106">
        <f t="shared" si="19"/>
        <v>2.4780157416539281</v>
      </c>
      <c r="U139" s="106">
        <f t="shared" si="20"/>
        <v>1.254779729455016</v>
      </c>
    </row>
    <row r="140" spans="1:21" ht="17.25" customHeight="1">
      <c r="A140" s="99">
        <v>169</v>
      </c>
      <c r="B140" s="5" t="s">
        <v>31</v>
      </c>
      <c r="C140" s="6" t="s">
        <v>124</v>
      </c>
      <c r="D140" s="6">
        <v>138</v>
      </c>
      <c r="E140" s="110" t="s">
        <v>220</v>
      </c>
      <c r="F140" s="110"/>
      <c r="G140" s="100">
        <v>1</v>
      </c>
      <c r="H140" s="111"/>
      <c r="I140" s="8">
        <v>19148</v>
      </c>
      <c r="J140" s="102">
        <v>0</v>
      </c>
      <c r="K140" s="102">
        <v>1</v>
      </c>
      <c r="L140" s="103">
        <f t="shared" si="14"/>
        <v>0</v>
      </c>
      <c r="M140" s="103">
        <f t="shared" si="15"/>
        <v>19148</v>
      </c>
      <c r="N140" s="104" t="s">
        <v>545</v>
      </c>
      <c r="O140" s="9">
        <v>0.27395993769759347</v>
      </c>
      <c r="P140" s="10">
        <f t="shared" si="16"/>
        <v>5.24578488703352</v>
      </c>
      <c r="Q140" s="108">
        <v>0.9</v>
      </c>
      <c r="R140" s="105">
        <f t="shared" si="18"/>
        <v>0.24656394392783412</v>
      </c>
      <c r="S140" s="103">
        <f t="shared" si="17"/>
        <v>4.7212063983301684</v>
      </c>
      <c r="T140" s="106">
        <f t="shared" si="19"/>
        <v>0</v>
      </c>
      <c r="U140" s="106">
        <f t="shared" si="20"/>
        <v>5.24578488703352</v>
      </c>
    </row>
    <row r="141" spans="1:21" ht="17.25" customHeight="1">
      <c r="A141" s="99">
        <v>134</v>
      </c>
      <c r="B141" s="11" t="s">
        <v>20</v>
      </c>
      <c r="C141" s="6" t="s">
        <v>74</v>
      </c>
      <c r="D141" s="6">
        <v>139</v>
      </c>
      <c r="E141" s="110" t="s">
        <v>221</v>
      </c>
      <c r="F141" s="110"/>
      <c r="G141" s="100">
        <v>1</v>
      </c>
      <c r="H141" s="111">
        <v>8</v>
      </c>
      <c r="I141" s="8">
        <v>11926</v>
      </c>
      <c r="J141" s="102">
        <v>0</v>
      </c>
      <c r="K141" s="102">
        <v>1</v>
      </c>
      <c r="L141" s="103">
        <f t="shared" si="14"/>
        <v>0</v>
      </c>
      <c r="M141" s="103">
        <f t="shared" si="15"/>
        <v>11926</v>
      </c>
      <c r="N141" s="104" t="s">
        <v>545</v>
      </c>
      <c r="O141" s="9">
        <v>0.3</v>
      </c>
      <c r="P141" s="10">
        <f t="shared" si="16"/>
        <v>3.5777999999999999</v>
      </c>
      <c r="Q141" s="107">
        <v>0.9</v>
      </c>
      <c r="R141" s="105">
        <f t="shared" si="18"/>
        <v>0.27</v>
      </c>
      <c r="S141" s="103">
        <f t="shared" si="17"/>
        <v>3.2200199999999999</v>
      </c>
      <c r="T141" s="106">
        <f t="shared" si="19"/>
        <v>0</v>
      </c>
      <c r="U141" s="106">
        <f t="shared" si="20"/>
        <v>3.5777999999999999</v>
      </c>
    </row>
    <row r="142" spans="1:21" ht="17.25" customHeight="1">
      <c r="A142" s="99">
        <v>50</v>
      </c>
      <c r="B142" s="5" t="s">
        <v>38</v>
      </c>
      <c r="C142" s="6" t="s">
        <v>222</v>
      </c>
      <c r="D142" s="6">
        <v>140</v>
      </c>
      <c r="E142" s="110" t="s">
        <v>223</v>
      </c>
      <c r="F142" s="110"/>
      <c r="G142" s="114"/>
      <c r="H142" s="111"/>
      <c r="I142" s="8">
        <v>33015</v>
      </c>
      <c r="J142" s="102">
        <v>0.44813453928773311</v>
      </c>
      <c r="K142" s="102">
        <v>0.55186546071226683</v>
      </c>
      <c r="L142" s="103">
        <f t="shared" si="14"/>
        <v>14795.16181458451</v>
      </c>
      <c r="M142" s="103">
        <f t="shared" si="15"/>
        <v>18219.83818541549</v>
      </c>
      <c r="N142" s="104" t="s">
        <v>545</v>
      </c>
      <c r="O142" s="9">
        <v>0.26091422637866052</v>
      </c>
      <c r="P142" s="10">
        <f t="shared" si="16"/>
        <v>8.6140831838914771</v>
      </c>
      <c r="Q142" s="108">
        <v>0.9</v>
      </c>
      <c r="R142" s="105">
        <f t="shared" si="18"/>
        <v>0.23482280374079448</v>
      </c>
      <c r="S142" s="103">
        <f t="shared" si="17"/>
        <v>7.7526748655023292</v>
      </c>
      <c r="T142" s="106">
        <f t="shared" si="19"/>
        <v>3.8602681989994161</v>
      </c>
      <c r="U142" s="106">
        <f t="shared" si="20"/>
        <v>4.7538149848920606</v>
      </c>
    </row>
    <row r="143" spans="1:21" ht="17.25" customHeight="1">
      <c r="A143" s="99">
        <v>185</v>
      </c>
      <c r="B143" s="5" t="s">
        <v>47</v>
      </c>
      <c r="C143" s="6" t="s">
        <v>178</v>
      </c>
      <c r="D143" s="6">
        <v>141</v>
      </c>
      <c r="E143" s="110" t="s">
        <v>224</v>
      </c>
      <c r="F143" s="110"/>
      <c r="G143" s="100"/>
      <c r="H143" s="111"/>
      <c r="I143" s="8">
        <v>13337</v>
      </c>
      <c r="J143" s="102">
        <v>0.7458126265415056</v>
      </c>
      <c r="K143" s="102">
        <v>0.2541873734584944</v>
      </c>
      <c r="L143" s="103">
        <f t="shared" si="14"/>
        <v>9946.9030001840601</v>
      </c>
      <c r="M143" s="103">
        <f t="shared" si="15"/>
        <v>3390.0969998159399</v>
      </c>
      <c r="N143" s="104" t="s">
        <v>545</v>
      </c>
      <c r="O143" s="9">
        <v>0.26091422637866052</v>
      </c>
      <c r="P143" s="10">
        <f t="shared" si="16"/>
        <v>3.4798130372121956</v>
      </c>
      <c r="Q143" s="108">
        <v>0.9</v>
      </c>
      <c r="R143" s="105">
        <f t="shared" si="18"/>
        <v>0.23482280374079448</v>
      </c>
      <c r="S143" s="103">
        <f t="shared" si="17"/>
        <v>3.131831733490976</v>
      </c>
      <c r="T143" s="106">
        <f t="shared" si="19"/>
        <v>2.5952885011566016</v>
      </c>
      <c r="U143" s="106">
        <f t="shared" si="20"/>
        <v>0.884524536055594</v>
      </c>
    </row>
    <row r="144" spans="1:21" ht="17.25" customHeight="1">
      <c r="A144" s="99">
        <v>70</v>
      </c>
      <c r="B144" s="5" t="s">
        <v>47</v>
      </c>
      <c r="C144" s="6" t="s">
        <v>225</v>
      </c>
      <c r="D144" s="6">
        <v>142</v>
      </c>
      <c r="E144" s="112" t="s">
        <v>226</v>
      </c>
      <c r="F144" s="112"/>
      <c r="G144" s="100">
        <v>1</v>
      </c>
      <c r="H144" s="113"/>
      <c r="I144" s="8">
        <v>13288</v>
      </c>
      <c r="J144" s="102">
        <v>0</v>
      </c>
      <c r="K144" s="102">
        <v>1</v>
      </c>
      <c r="L144" s="103">
        <f t="shared" si="14"/>
        <v>0</v>
      </c>
      <c r="M144" s="103">
        <f t="shared" si="15"/>
        <v>13288</v>
      </c>
      <c r="N144" s="104" t="s">
        <v>545</v>
      </c>
      <c r="O144" s="9">
        <v>0.28555555555555556</v>
      </c>
      <c r="P144" s="10">
        <f t="shared" si="16"/>
        <v>3.7944622222222226</v>
      </c>
      <c r="Q144" s="108">
        <v>0.9</v>
      </c>
      <c r="R144" s="105">
        <f t="shared" si="18"/>
        <v>0.25700000000000001</v>
      </c>
      <c r="S144" s="103">
        <f t="shared" si="17"/>
        <v>3.4150160000000005</v>
      </c>
      <c r="T144" s="106">
        <f t="shared" si="19"/>
        <v>0</v>
      </c>
      <c r="U144" s="106">
        <f t="shared" si="20"/>
        <v>3.7944622222222226</v>
      </c>
    </row>
    <row r="145" spans="1:21" ht="17.25" customHeight="1">
      <c r="A145" s="99">
        <v>306</v>
      </c>
      <c r="B145" s="5" t="s">
        <v>31</v>
      </c>
      <c r="C145" s="6" t="s">
        <v>227</v>
      </c>
      <c r="D145" s="6">
        <v>143</v>
      </c>
      <c r="E145" s="110" t="s">
        <v>228</v>
      </c>
      <c r="F145" s="110"/>
      <c r="G145" s="100">
        <v>1</v>
      </c>
      <c r="H145" s="111"/>
      <c r="I145" s="8">
        <v>16359</v>
      </c>
      <c r="J145" s="102">
        <v>0</v>
      </c>
      <c r="K145" s="102">
        <v>1</v>
      </c>
      <c r="L145" s="103">
        <f t="shared" si="14"/>
        <v>0</v>
      </c>
      <c r="M145" s="103">
        <f t="shared" si="15"/>
        <v>16359</v>
      </c>
      <c r="N145" s="104" t="s">
        <v>545</v>
      </c>
      <c r="O145" s="9">
        <v>0.253</v>
      </c>
      <c r="P145" s="10">
        <f t="shared" si="16"/>
        <v>4.138827</v>
      </c>
      <c r="Q145" s="108">
        <v>0.9</v>
      </c>
      <c r="R145" s="105">
        <f t="shared" si="18"/>
        <v>0.22770000000000001</v>
      </c>
      <c r="S145" s="103">
        <f t="shared" si="17"/>
        <v>3.7249443000000002</v>
      </c>
      <c r="T145" s="106">
        <f t="shared" si="19"/>
        <v>0</v>
      </c>
      <c r="U145" s="106">
        <f t="shared" si="20"/>
        <v>4.138827</v>
      </c>
    </row>
    <row r="146" spans="1:21" ht="17.25" customHeight="1">
      <c r="A146" s="99">
        <v>162</v>
      </c>
      <c r="B146" s="12" t="s">
        <v>27</v>
      </c>
      <c r="C146" s="6" t="s">
        <v>229</v>
      </c>
      <c r="D146" s="6">
        <v>144</v>
      </c>
      <c r="E146" s="110" t="s">
        <v>230</v>
      </c>
      <c r="F146" s="110"/>
      <c r="G146" s="100">
        <v>1</v>
      </c>
      <c r="H146" s="111"/>
      <c r="I146" s="8">
        <v>9448</v>
      </c>
      <c r="J146" s="102">
        <v>0.33076131687242799</v>
      </c>
      <c r="K146" s="102">
        <v>0.66923868312757206</v>
      </c>
      <c r="L146" s="103">
        <f t="shared" si="14"/>
        <v>3125.0329218106995</v>
      </c>
      <c r="M146" s="103">
        <f t="shared" si="15"/>
        <v>6322.967078189301</v>
      </c>
      <c r="N146" s="104" t="s">
        <v>547</v>
      </c>
      <c r="O146" s="9">
        <v>0.49510317290728717</v>
      </c>
      <c r="P146" s="10">
        <f t="shared" si="16"/>
        <v>4.6777347776280491</v>
      </c>
      <c r="Q146" s="108">
        <v>0.9</v>
      </c>
      <c r="R146" s="105">
        <f t="shared" si="18"/>
        <v>0.44559285561655848</v>
      </c>
      <c r="S146" s="103">
        <f t="shared" si="17"/>
        <v>4.2099612998652445</v>
      </c>
      <c r="T146" s="106">
        <f t="shared" si="19"/>
        <v>1.5472137150282077</v>
      </c>
      <c r="U146" s="106">
        <f t="shared" si="20"/>
        <v>3.1305210625998416</v>
      </c>
    </row>
    <row r="147" spans="1:21" ht="17.25" customHeight="1">
      <c r="A147" s="99">
        <v>310</v>
      </c>
      <c r="B147" s="5" t="s">
        <v>23</v>
      </c>
      <c r="C147" s="6" t="s">
        <v>231</v>
      </c>
      <c r="D147" s="6">
        <v>145</v>
      </c>
      <c r="E147" s="110" t="s">
        <v>232</v>
      </c>
      <c r="F147" s="110"/>
      <c r="G147" s="100"/>
      <c r="H147" s="111"/>
      <c r="I147" s="8">
        <v>8133</v>
      </c>
      <c r="J147" s="102">
        <v>0</v>
      </c>
      <c r="K147" s="102">
        <v>1</v>
      </c>
      <c r="L147" s="103">
        <f t="shared" si="14"/>
        <v>0</v>
      </c>
      <c r="M147" s="103">
        <f t="shared" si="15"/>
        <v>8133</v>
      </c>
      <c r="N147" s="104" t="s">
        <v>547</v>
      </c>
      <c r="O147" s="9">
        <v>0.61887896613410887</v>
      </c>
      <c r="P147" s="10">
        <f t="shared" si="16"/>
        <v>5.0333426315687078</v>
      </c>
      <c r="Q147" s="108">
        <v>0.9</v>
      </c>
      <c r="R147" s="105">
        <f t="shared" si="18"/>
        <v>0.55699106952069799</v>
      </c>
      <c r="S147" s="103">
        <f t="shared" si="17"/>
        <v>4.5300083684118375</v>
      </c>
      <c r="T147" s="106">
        <f t="shared" si="19"/>
        <v>0</v>
      </c>
      <c r="U147" s="106">
        <f t="shared" si="20"/>
        <v>5.0333426315687078</v>
      </c>
    </row>
    <row r="148" spans="1:21" ht="17.25" customHeight="1">
      <c r="A148" s="99">
        <v>270</v>
      </c>
      <c r="B148" s="12" t="s">
        <v>27</v>
      </c>
      <c r="C148" s="110" t="s">
        <v>82</v>
      </c>
      <c r="D148" s="6">
        <v>146</v>
      </c>
      <c r="E148" s="110" t="s">
        <v>233</v>
      </c>
      <c r="F148" s="110"/>
      <c r="G148" s="100"/>
      <c r="H148" s="111">
        <v>79</v>
      </c>
      <c r="I148" s="8">
        <v>6067</v>
      </c>
      <c r="J148" s="102">
        <v>0.29294310722100658</v>
      </c>
      <c r="K148" s="102">
        <v>0.70705689277899342</v>
      </c>
      <c r="L148" s="103">
        <f t="shared" si="14"/>
        <v>1777.285831509847</v>
      </c>
      <c r="M148" s="103">
        <f t="shared" si="15"/>
        <v>4289.7141684901535</v>
      </c>
      <c r="N148" s="104" t="s">
        <v>547</v>
      </c>
      <c r="O148" s="9">
        <v>0.46243181988035387</v>
      </c>
      <c r="P148" s="10">
        <f t="shared" si="16"/>
        <v>2.8055738512141071</v>
      </c>
      <c r="Q148" s="105">
        <v>0.9</v>
      </c>
      <c r="R148" s="105">
        <f t="shared" si="18"/>
        <v>0.41618863789231847</v>
      </c>
      <c r="S148" s="103">
        <f t="shared" si="17"/>
        <v>2.5250164660926964</v>
      </c>
      <c r="T148" s="106">
        <f t="shared" si="19"/>
        <v>0.82187352151266657</v>
      </c>
      <c r="U148" s="106">
        <f t="shared" si="20"/>
        <v>1.9837003297014406</v>
      </c>
    </row>
    <row r="149" spans="1:21" ht="17.25" customHeight="1">
      <c r="A149" s="99">
        <v>315</v>
      </c>
      <c r="B149" s="12" t="s">
        <v>27</v>
      </c>
      <c r="C149" s="110" t="s">
        <v>82</v>
      </c>
      <c r="D149" s="6">
        <v>147</v>
      </c>
      <c r="E149" s="110" t="s">
        <v>234</v>
      </c>
      <c r="F149" s="110"/>
      <c r="G149" s="100"/>
      <c r="H149" s="111">
        <v>76</v>
      </c>
      <c r="I149" s="8">
        <v>2632</v>
      </c>
      <c r="J149" s="102">
        <v>0</v>
      </c>
      <c r="K149" s="102">
        <v>1</v>
      </c>
      <c r="L149" s="103">
        <f t="shared" si="14"/>
        <v>0</v>
      </c>
      <c r="M149" s="103">
        <f t="shared" si="15"/>
        <v>2632</v>
      </c>
      <c r="N149" s="104" t="s">
        <v>547</v>
      </c>
      <c r="O149" s="9">
        <v>0.33526306941325651</v>
      </c>
      <c r="P149" s="10">
        <f t="shared" si="16"/>
        <v>0.8824123986956911</v>
      </c>
      <c r="Q149" s="105">
        <v>0.9</v>
      </c>
      <c r="R149" s="105">
        <f t="shared" si="18"/>
        <v>0.30173676247193087</v>
      </c>
      <c r="S149" s="103">
        <f t="shared" si="17"/>
        <v>0.79417115882612199</v>
      </c>
      <c r="T149" s="106">
        <f t="shared" si="19"/>
        <v>0</v>
      </c>
      <c r="U149" s="106">
        <f t="shared" si="20"/>
        <v>0.8824123986956911</v>
      </c>
    </row>
    <row r="150" spans="1:21" ht="17.25" customHeight="1">
      <c r="A150" s="99">
        <v>297</v>
      </c>
      <c r="B150" s="12" t="s">
        <v>27</v>
      </c>
      <c r="C150" s="110" t="s">
        <v>82</v>
      </c>
      <c r="D150" s="6">
        <v>148</v>
      </c>
      <c r="E150" s="110" t="s">
        <v>235</v>
      </c>
      <c r="F150" s="110"/>
      <c r="G150" s="100"/>
      <c r="H150" s="111">
        <v>77</v>
      </c>
      <c r="I150" s="8">
        <v>9006</v>
      </c>
      <c r="J150" s="102">
        <v>0</v>
      </c>
      <c r="K150" s="102">
        <v>1</v>
      </c>
      <c r="L150" s="103">
        <f t="shared" si="14"/>
        <v>0</v>
      </c>
      <c r="M150" s="103">
        <f t="shared" si="15"/>
        <v>9006</v>
      </c>
      <c r="N150" s="104" t="s">
        <v>547</v>
      </c>
      <c r="O150" s="9">
        <v>0.49510317290728717</v>
      </c>
      <c r="P150" s="10">
        <f t="shared" si="16"/>
        <v>4.4588991752030278</v>
      </c>
      <c r="Q150" s="105">
        <v>0.9</v>
      </c>
      <c r="R150" s="105">
        <f t="shared" si="18"/>
        <v>0.44559285561655848</v>
      </c>
      <c r="S150" s="103">
        <f t="shared" si="17"/>
        <v>4.0130092576827252</v>
      </c>
      <c r="T150" s="106">
        <f t="shared" si="19"/>
        <v>0</v>
      </c>
      <c r="U150" s="106">
        <f t="shared" si="20"/>
        <v>4.4588991752030278</v>
      </c>
    </row>
    <row r="151" spans="1:21" ht="17.25" customHeight="1">
      <c r="A151" s="99">
        <v>175</v>
      </c>
      <c r="B151" s="5" t="s">
        <v>17</v>
      </c>
      <c r="C151" s="6" t="s">
        <v>70</v>
      </c>
      <c r="D151" s="6">
        <v>149</v>
      </c>
      <c r="E151" s="110" t="s">
        <v>236</v>
      </c>
      <c r="F151" s="110"/>
      <c r="G151" s="100"/>
      <c r="H151" s="111"/>
      <c r="I151" s="8">
        <v>9889</v>
      </c>
      <c r="J151" s="102">
        <v>0.38834529245488147</v>
      </c>
      <c r="K151" s="102">
        <v>0.61165470754511853</v>
      </c>
      <c r="L151" s="103">
        <f t="shared" si="14"/>
        <v>3840.3465970863231</v>
      </c>
      <c r="M151" s="103">
        <f t="shared" si="15"/>
        <v>6048.6534029136774</v>
      </c>
      <c r="N151" s="104" t="s">
        <v>547</v>
      </c>
      <c r="O151" s="9">
        <v>0.54362328385220116</v>
      </c>
      <c r="P151" s="10">
        <f t="shared" si="16"/>
        <v>5.3758906540144169</v>
      </c>
      <c r="Q151" s="108">
        <v>0.9</v>
      </c>
      <c r="R151" s="105">
        <f t="shared" si="18"/>
        <v>0.48926095546698106</v>
      </c>
      <c r="S151" s="103">
        <f t="shared" si="17"/>
        <v>4.8383015886129757</v>
      </c>
      <c r="T151" s="106">
        <f t="shared" si="19"/>
        <v>2.0877018282386928</v>
      </c>
      <c r="U151" s="106">
        <f t="shared" si="20"/>
        <v>3.2881888257757241</v>
      </c>
    </row>
    <row r="152" spans="1:21" ht="17.25" customHeight="1">
      <c r="A152" s="99">
        <v>252</v>
      </c>
      <c r="B152" s="5" t="s">
        <v>17</v>
      </c>
      <c r="C152" s="6" t="s">
        <v>58</v>
      </c>
      <c r="D152" s="6">
        <v>150</v>
      </c>
      <c r="E152" s="110" t="s">
        <v>237</v>
      </c>
      <c r="F152" s="110"/>
      <c r="G152" s="100"/>
      <c r="H152" s="111"/>
      <c r="I152" s="8">
        <v>9803</v>
      </c>
      <c r="J152" s="102">
        <v>0.71543895055499496</v>
      </c>
      <c r="K152" s="102">
        <v>0.28456104944500504</v>
      </c>
      <c r="L152" s="103">
        <f t="shared" si="14"/>
        <v>7013.4480322906156</v>
      </c>
      <c r="M152" s="103">
        <f t="shared" si="15"/>
        <v>2789.5519677093844</v>
      </c>
      <c r="N152" s="104" t="s">
        <v>547</v>
      </c>
      <c r="O152" s="9">
        <v>0.54362328385220116</v>
      </c>
      <c r="P152" s="10">
        <f t="shared" si="16"/>
        <v>5.3291390516031276</v>
      </c>
      <c r="Q152" s="108">
        <v>0.9</v>
      </c>
      <c r="R152" s="105">
        <f t="shared" si="18"/>
        <v>0.48926095546698106</v>
      </c>
      <c r="S152" s="103">
        <f t="shared" si="17"/>
        <v>4.7962251464428149</v>
      </c>
      <c r="T152" s="106">
        <f t="shared" si="19"/>
        <v>3.8126736504405829</v>
      </c>
      <c r="U152" s="106">
        <f t="shared" si="20"/>
        <v>1.5164654011625449</v>
      </c>
    </row>
    <row r="153" spans="1:21" ht="17.25" customHeight="1">
      <c r="A153" s="99">
        <v>251</v>
      </c>
      <c r="B153" s="5" t="s">
        <v>17</v>
      </c>
      <c r="C153" s="6" t="s">
        <v>108</v>
      </c>
      <c r="D153" s="6">
        <v>151</v>
      </c>
      <c r="E153" s="110" t="s">
        <v>238</v>
      </c>
      <c r="F153" s="110"/>
      <c r="G153" s="100"/>
      <c r="H153" s="111"/>
      <c r="I153" s="8">
        <v>6512</v>
      </c>
      <c r="J153" s="102">
        <v>0.51669653037954066</v>
      </c>
      <c r="K153" s="102">
        <v>0.48330346962045939</v>
      </c>
      <c r="L153" s="103">
        <f t="shared" si="14"/>
        <v>3364.7278058315687</v>
      </c>
      <c r="M153" s="103">
        <f t="shared" si="15"/>
        <v>3147.2721941684317</v>
      </c>
      <c r="N153" s="104" t="s">
        <v>547</v>
      </c>
      <c r="O153" s="9">
        <v>0.54362328385220116</v>
      </c>
      <c r="P153" s="10">
        <f t="shared" si="16"/>
        <v>3.5400748244455338</v>
      </c>
      <c r="Q153" s="108">
        <v>0.9</v>
      </c>
      <c r="R153" s="105">
        <f t="shared" si="18"/>
        <v>0.48926095546698106</v>
      </c>
      <c r="S153" s="103">
        <f t="shared" si="17"/>
        <v>3.1860673420009804</v>
      </c>
      <c r="T153" s="106">
        <f t="shared" si="19"/>
        <v>1.8291443790749689</v>
      </c>
      <c r="U153" s="106">
        <f t="shared" si="20"/>
        <v>1.7109304453705652</v>
      </c>
    </row>
    <row r="154" spans="1:21" ht="17.25" customHeight="1">
      <c r="A154" s="99">
        <v>327</v>
      </c>
      <c r="B154" s="5" t="s">
        <v>47</v>
      </c>
      <c r="C154" s="6" t="s">
        <v>126</v>
      </c>
      <c r="D154" s="6">
        <v>152</v>
      </c>
      <c r="E154" s="110" t="s">
        <v>239</v>
      </c>
      <c r="F154" s="110"/>
      <c r="G154" s="100"/>
      <c r="H154" s="111">
        <v>25</v>
      </c>
      <c r="I154" s="8">
        <v>9151</v>
      </c>
      <c r="J154" s="102">
        <v>0</v>
      </c>
      <c r="K154" s="102">
        <v>1</v>
      </c>
      <c r="L154" s="103">
        <f t="shared" si="14"/>
        <v>0</v>
      </c>
      <c r="M154" s="103">
        <f t="shared" si="15"/>
        <v>9151</v>
      </c>
      <c r="N154" s="104" t="s">
        <v>547</v>
      </c>
      <c r="O154" s="9">
        <v>0.56256261833821464</v>
      </c>
      <c r="P154" s="10">
        <f t="shared" si="16"/>
        <v>5.1480105204130027</v>
      </c>
      <c r="Q154" s="105">
        <v>0.9</v>
      </c>
      <c r="R154" s="105">
        <f t="shared" si="18"/>
        <v>0.50630635650439315</v>
      </c>
      <c r="S154" s="103">
        <f t="shared" si="17"/>
        <v>4.6332094683717022</v>
      </c>
      <c r="T154" s="106">
        <f t="shared" si="19"/>
        <v>0</v>
      </c>
      <c r="U154" s="106">
        <f t="shared" si="20"/>
        <v>5.1480105204130027</v>
      </c>
    </row>
    <row r="155" spans="1:21" ht="17.25" customHeight="1">
      <c r="A155" s="99">
        <v>27</v>
      </c>
      <c r="B155" s="5" t="s">
        <v>23</v>
      </c>
      <c r="C155" s="6" t="s">
        <v>240</v>
      </c>
      <c r="D155" s="6">
        <v>153</v>
      </c>
      <c r="E155" s="110" t="s">
        <v>240</v>
      </c>
      <c r="F155" s="110"/>
      <c r="G155" s="100"/>
      <c r="H155" s="111"/>
      <c r="I155" s="8">
        <v>6422</v>
      </c>
      <c r="J155" s="102">
        <v>0</v>
      </c>
      <c r="K155" s="102">
        <v>1</v>
      </c>
      <c r="L155" s="103">
        <f t="shared" si="14"/>
        <v>0</v>
      </c>
      <c r="M155" s="103">
        <f t="shared" si="15"/>
        <v>6422</v>
      </c>
      <c r="N155" s="104" t="s">
        <v>547</v>
      </c>
      <c r="O155" s="9">
        <v>0.54003378584862338</v>
      </c>
      <c r="P155" s="10">
        <f t="shared" si="16"/>
        <v>3.4680969727198594</v>
      </c>
      <c r="Q155" s="108">
        <v>0.9</v>
      </c>
      <c r="R155" s="105">
        <f t="shared" si="18"/>
        <v>0.48603040726376107</v>
      </c>
      <c r="S155" s="103">
        <f t="shared" si="17"/>
        <v>3.1212872754478735</v>
      </c>
      <c r="T155" s="106">
        <f t="shared" si="19"/>
        <v>0</v>
      </c>
      <c r="U155" s="106">
        <f t="shared" si="20"/>
        <v>3.4680969727198594</v>
      </c>
    </row>
    <row r="156" spans="1:21" ht="17.25" customHeight="1">
      <c r="A156" s="99">
        <v>101</v>
      </c>
      <c r="B156" s="12" t="s">
        <v>27</v>
      </c>
      <c r="C156" s="110" t="s">
        <v>82</v>
      </c>
      <c r="D156" s="6">
        <v>154</v>
      </c>
      <c r="E156" s="110" t="s">
        <v>241</v>
      </c>
      <c r="F156" s="110"/>
      <c r="G156" s="100"/>
      <c r="H156" s="111">
        <v>81</v>
      </c>
      <c r="I156" s="8">
        <v>3994</v>
      </c>
      <c r="J156" s="102">
        <v>0</v>
      </c>
      <c r="K156" s="102">
        <v>1</v>
      </c>
      <c r="L156" s="103">
        <f t="shared" si="14"/>
        <v>0</v>
      </c>
      <c r="M156" s="103">
        <f t="shared" si="15"/>
        <v>3994</v>
      </c>
      <c r="N156" s="104" t="s">
        <v>547</v>
      </c>
      <c r="O156" s="9">
        <v>0.33526306941325651</v>
      </c>
      <c r="P156" s="10">
        <f t="shared" si="16"/>
        <v>1.3390406992365465</v>
      </c>
      <c r="Q156" s="105">
        <v>0.9</v>
      </c>
      <c r="R156" s="105">
        <f t="shared" si="18"/>
        <v>0.30173676247193087</v>
      </c>
      <c r="S156" s="103">
        <f t="shared" si="17"/>
        <v>1.2051366293128918</v>
      </c>
      <c r="T156" s="106">
        <f t="shared" si="19"/>
        <v>0</v>
      </c>
      <c r="U156" s="106">
        <f t="shared" si="20"/>
        <v>1.3390406992365465</v>
      </c>
    </row>
    <row r="157" spans="1:21" ht="17.25" customHeight="1">
      <c r="A157" s="99">
        <v>139</v>
      </c>
      <c r="B157" s="5" t="s">
        <v>17</v>
      </c>
      <c r="C157" s="6" t="s">
        <v>65</v>
      </c>
      <c r="D157" s="6">
        <v>155</v>
      </c>
      <c r="E157" s="110" t="s">
        <v>242</v>
      </c>
      <c r="F157" s="110"/>
      <c r="G157" s="114"/>
      <c r="H157" s="111">
        <v>68</v>
      </c>
      <c r="I157" s="8">
        <v>6563</v>
      </c>
      <c r="J157" s="102">
        <v>0</v>
      </c>
      <c r="K157" s="102">
        <v>1</v>
      </c>
      <c r="L157" s="103">
        <f t="shared" si="14"/>
        <v>0</v>
      </c>
      <c r="M157" s="103">
        <f t="shared" si="15"/>
        <v>6563</v>
      </c>
      <c r="N157" s="104" t="s">
        <v>547</v>
      </c>
      <c r="O157" s="9">
        <v>0.57329645103167903</v>
      </c>
      <c r="P157" s="10">
        <f t="shared" si="16"/>
        <v>3.7625446081209093</v>
      </c>
      <c r="Q157" s="105">
        <v>0.9</v>
      </c>
      <c r="R157" s="105">
        <f t="shared" si="18"/>
        <v>0.51596680592851119</v>
      </c>
      <c r="S157" s="103">
        <f t="shared" si="17"/>
        <v>3.3862901473088183</v>
      </c>
      <c r="T157" s="106">
        <f t="shared" si="19"/>
        <v>0</v>
      </c>
      <c r="U157" s="106">
        <f t="shared" si="20"/>
        <v>3.7625446081209093</v>
      </c>
    </row>
    <row r="158" spans="1:21" ht="17.25" customHeight="1">
      <c r="A158" s="99">
        <v>29</v>
      </c>
      <c r="B158" s="5" t="s">
        <v>17</v>
      </c>
      <c r="C158" s="6" t="s">
        <v>65</v>
      </c>
      <c r="D158" s="6">
        <v>156</v>
      </c>
      <c r="E158" s="112" t="s">
        <v>243</v>
      </c>
      <c r="F158" s="112"/>
      <c r="G158" s="100">
        <v>1</v>
      </c>
      <c r="H158" s="113">
        <v>69</v>
      </c>
      <c r="I158" s="8">
        <v>5324</v>
      </c>
      <c r="J158" s="102">
        <v>0.66856693532533906</v>
      </c>
      <c r="K158" s="102">
        <v>0.33143306467466088</v>
      </c>
      <c r="L158" s="103">
        <f t="shared" si="14"/>
        <v>3559.4503636721051</v>
      </c>
      <c r="M158" s="103">
        <f t="shared" si="15"/>
        <v>1764.5496363278946</v>
      </c>
      <c r="N158" s="104" t="s">
        <v>547</v>
      </c>
      <c r="O158" s="9">
        <v>0.55391454254484274</v>
      </c>
      <c r="P158" s="10">
        <f t="shared" si="16"/>
        <v>2.9490410245087428</v>
      </c>
      <c r="Q158" s="105">
        <v>0.9</v>
      </c>
      <c r="R158" s="105">
        <f t="shared" si="18"/>
        <v>0.49852308829035846</v>
      </c>
      <c r="S158" s="103">
        <f t="shared" si="17"/>
        <v>2.6541369220578686</v>
      </c>
      <c r="T158" s="106">
        <f t="shared" si="19"/>
        <v>1.9716313199045084</v>
      </c>
      <c r="U158" s="106">
        <f t="shared" si="20"/>
        <v>0.97740970460423438</v>
      </c>
    </row>
    <row r="159" spans="1:21" ht="17.25" customHeight="1">
      <c r="A159" s="99">
        <v>339</v>
      </c>
      <c r="B159" s="12" t="s">
        <v>27</v>
      </c>
      <c r="C159" s="6" t="s">
        <v>244</v>
      </c>
      <c r="D159" s="6">
        <v>157</v>
      </c>
      <c r="E159" s="110" t="s">
        <v>244</v>
      </c>
      <c r="F159" s="110"/>
      <c r="G159" s="100"/>
      <c r="H159" s="111"/>
      <c r="I159" s="8">
        <v>7640</v>
      </c>
      <c r="J159" s="102">
        <v>0.36683682450272842</v>
      </c>
      <c r="K159" s="102">
        <v>0.63316317549727164</v>
      </c>
      <c r="L159" s="103">
        <f t="shared" si="14"/>
        <v>2802.6333392008451</v>
      </c>
      <c r="M159" s="103">
        <f t="shared" si="15"/>
        <v>4837.3666607991554</v>
      </c>
      <c r="N159" s="104" t="s">
        <v>547</v>
      </c>
      <c r="O159" s="9">
        <v>0.49510317290728717</v>
      </c>
      <c r="P159" s="10">
        <f t="shared" si="16"/>
        <v>3.7825882410116742</v>
      </c>
      <c r="Q159" s="108">
        <v>0.9</v>
      </c>
      <c r="R159" s="105">
        <f t="shared" si="18"/>
        <v>0.44559285561655848</v>
      </c>
      <c r="S159" s="103">
        <f t="shared" si="17"/>
        <v>3.4043294169105067</v>
      </c>
      <c r="T159" s="106">
        <f t="shared" si="19"/>
        <v>1.3875926587340837</v>
      </c>
      <c r="U159" s="106">
        <f t="shared" si="20"/>
        <v>2.3949955822775908</v>
      </c>
    </row>
    <row r="160" spans="1:21" ht="17.25" customHeight="1">
      <c r="A160" s="99">
        <v>314</v>
      </c>
      <c r="B160" s="12" t="s">
        <v>27</v>
      </c>
      <c r="C160" s="6" t="s">
        <v>192</v>
      </c>
      <c r="D160" s="6">
        <v>158</v>
      </c>
      <c r="E160" s="110" t="s">
        <v>245</v>
      </c>
      <c r="F160" s="110"/>
      <c r="G160" s="100"/>
      <c r="H160" s="111"/>
      <c r="I160" s="8">
        <v>3298</v>
      </c>
      <c r="J160" s="102">
        <v>0</v>
      </c>
      <c r="K160" s="102">
        <v>1</v>
      </c>
      <c r="L160" s="103">
        <f t="shared" si="14"/>
        <v>0</v>
      </c>
      <c r="M160" s="103">
        <f t="shared" si="15"/>
        <v>3298</v>
      </c>
      <c r="N160" s="104" t="s">
        <v>547</v>
      </c>
      <c r="O160" s="9">
        <v>0.49510317290728717</v>
      </c>
      <c r="P160" s="10">
        <f t="shared" si="16"/>
        <v>1.632850264248233</v>
      </c>
      <c r="Q160" s="108">
        <v>0.9</v>
      </c>
      <c r="R160" s="105">
        <f t="shared" si="18"/>
        <v>0.44559285561655848</v>
      </c>
      <c r="S160" s="103">
        <f t="shared" si="17"/>
        <v>1.4695652378234096</v>
      </c>
      <c r="T160" s="106">
        <f t="shared" si="19"/>
        <v>0</v>
      </c>
      <c r="U160" s="106">
        <f t="shared" si="20"/>
        <v>1.632850264248233</v>
      </c>
    </row>
    <row r="161" spans="1:21" ht="17.25" customHeight="1">
      <c r="A161" s="99">
        <v>226</v>
      </c>
      <c r="B161" s="5" t="s">
        <v>47</v>
      </c>
      <c r="C161" s="6" t="s">
        <v>246</v>
      </c>
      <c r="D161" s="6">
        <v>159</v>
      </c>
      <c r="E161" s="112" t="s">
        <v>247</v>
      </c>
      <c r="F161" s="112"/>
      <c r="G161" s="100">
        <v>1</v>
      </c>
      <c r="H161" s="113"/>
      <c r="I161" s="8">
        <v>2188</v>
      </c>
      <c r="J161" s="102">
        <v>0</v>
      </c>
      <c r="K161" s="102">
        <v>1</v>
      </c>
      <c r="L161" s="103">
        <f t="shared" si="14"/>
        <v>0</v>
      </c>
      <c r="M161" s="103">
        <f t="shared" si="15"/>
        <v>2188</v>
      </c>
      <c r="N161" s="104" t="s">
        <v>547</v>
      </c>
      <c r="O161" s="9">
        <v>0.26333333333333331</v>
      </c>
      <c r="P161" s="10">
        <f t="shared" si="16"/>
        <v>0.57617333333333332</v>
      </c>
      <c r="Q161" s="108">
        <v>0.9</v>
      </c>
      <c r="R161" s="105">
        <f t="shared" si="18"/>
        <v>0.23699999999999999</v>
      </c>
      <c r="S161" s="103">
        <f t="shared" si="17"/>
        <v>0.51855600000000002</v>
      </c>
      <c r="T161" s="106">
        <f t="shared" si="19"/>
        <v>0</v>
      </c>
      <c r="U161" s="106">
        <f t="shared" si="20"/>
        <v>0.57617333333333332</v>
      </c>
    </row>
    <row r="162" spans="1:21" ht="17.25" customHeight="1">
      <c r="A162" s="99">
        <v>91</v>
      </c>
      <c r="B162" s="5" t="s">
        <v>17</v>
      </c>
      <c r="C162" s="6" t="s">
        <v>65</v>
      </c>
      <c r="D162" s="6">
        <v>160</v>
      </c>
      <c r="E162" s="112" t="s">
        <v>248</v>
      </c>
      <c r="F162" s="112"/>
      <c r="G162" s="100">
        <v>1</v>
      </c>
      <c r="H162" s="113">
        <v>70</v>
      </c>
      <c r="I162" s="8">
        <v>5022</v>
      </c>
      <c r="J162" s="102">
        <v>0.48990498812351546</v>
      </c>
      <c r="K162" s="102">
        <v>0.51009501187648454</v>
      </c>
      <c r="L162" s="103">
        <f t="shared" si="14"/>
        <v>2460.3028503562946</v>
      </c>
      <c r="M162" s="103">
        <f t="shared" si="15"/>
        <v>2561.6971496437054</v>
      </c>
      <c r="N162" s="104" t="s">
        <v>547</v>
      </c>
      <c r="O162" s="9">
        <v>0.5100502233377926</v>
      </c>
      <c r="P162" s="10">
        <f t="shared" si="16"/>
        <v>2.5614722216023944</v>
      </c>
      <c r="Q162" s="105">
        <v>0.9</v>
      </c>
      <c r="R162" s="105">
        <f t="shared" si="18"/>
        <v>0.45904520100401336</v>
      </c>
      <c r="S162" s="103">
        <f t="shared" si="17"/>
        <v>2.305324999442155</v>
      </c>
      <c r="T162" s="106">
        <f t="shared" si="19"/>
        <v>1.2548780183028359</v>
      </c>
      <c r="U162" s="106">
        <f t="shared" si="20"/>
        <v>1.3065942032995586</v>
      </c>
    </row>
    <row r="163" spans="1:21" ht="17.25" customHeight="1">
      <c r="A163" s="99">
        <v>121</v>
      </c>
      <c r="B163" s="5" t="s">
        <v>38</v>
      </c>
      <c r="C163" s="6" t="s">
        <v>249</v>
      </c>
      <c r="D163" s="6">
        <v>161</v>
      </c>
      <c r="E163" s="110" t="s">
        <v>250</v>
      </c>
      <c r="F163" s="110"/>
      <c r="G163" s="100"/>
      <c r="H163" s="111">
        <v>18</v>
      </c>
      <c r="I163" s="8">
        <v>9899</v>
      </c>
      <c r="J163" s="102">
        <v>0.31668705476002013</v>
      </c>
      <c r="K163" s="102">
        <v>0.68331294523997987</v>
      </c>
      <c r="L163" s="103">
        <f t="shared" si="14"/>
        <v>3134.8851550694394</v>
      </c>
      <c r="M163" s="103">
        <f t="shared" si="15"/>
        <v>6764.114844930561</v>
      </c>
      <c r="N163" s="104" t="s">
        <v>547</v>
      </c>
      <c r="O163" s="9">
        <v>0.48811469356244186</v>
      </c>
      <c r="P163" s="10">
        <f t="shared" si="16"/>
        <v>4.8318473515746119</v>
      </c>
      <c r="Q163" s="107">
        <v>0.9</v>
      </c>
      <c r="R163" s="105">
        <f t="shared" si="18"/>
        <v>0.43930322420619766</v>
      </c>
      <c r="S163" s="103">
        <f t="shared" si="17"/>
        <v>4.3486626164171511</v>
      </c>
      <c r="T163" s="106">
        <f t="shared" si="19"/>
        <v>1.5301835068201672</v>
      </c>
      <c r="U163" s="106">
        <f t="shared" si="20"/>
        <v>3.3016638447544446</v>
      </c>
    </row>
    <row r="164" spans="1:21" ht="17.25" customHeight="1">
      <c r="A164" s="99">
        <v>193</v>
      </c>
      <c r="B164" s="11" t="s">
        <v>20</v>
      </c>
      <c r="C164" s="6" t="s">
        <v>161</v>
      </c>
      <c r="D164" s="6">
        <v>162</v>
      </c>
      <c r="E164" s="110" t="s">
        <v>251</v>
      </c>
      <c r="F164" s="110"/>
      <c r="G164" s="100"/>
      <c r="H164" s="111"/>
      <c r="I164" s="8">
        <v>9756</v>
      </c>
      <c r="J164" s="102">
        <v>0</v>
      </c>
      <c r="K164" s="102">
        <v>1</v>
      </c>
      <c r="L164" s="103">
        <f t="shared" si="14"/>
        <v>0</v>
      </c>
      <c r="M164" s="103">
        <f t="shared" si="15"/>
        <v>9756</v>
      </c>
      <c r="N164" s="104" t="s">
        <v>547</v>
      </c>
      <c r="O164" s="9">
        <v>0.44819214727432161</v>
      </c>
      <c r="P164" s="10">
        <f t="shared" si="16"/>
        <v>4.3725625888082815</v>
      </c>
      <c r="Q164" s="108">
        <v>0.9</v>
      </c>
      <c r="R164" s="105">
        <f t="shared" si="18"/>
        <v>0.40337293254688944</v>
      </c>
      <c r="S164" s="103">
        <f t="shared" si="17"/>
        <v>3.9353063299274536</v>
      </c>
      <c r="T164" s="106">
        <f t="shared" si="19"/>
        <v>0</v>
      </c>
      <c r="U164" s="106">
        <f t="shared" si="20"/>
        <v>4.3725625888082815</v>
      </c>
    </row>
    <row r="165" spans="1:21" ht="17.25" customHeight="1">
      <c r="A165" s="99">
        <v>230</v>
      </c>
      <c r="B165" s="11" t="s">
        <v>20</v>
      </c>
      <c r="C165" s="6" t="s">
        <v>252</v>
      </c>
      <c r="D165" s="6">
        <v>163</v>
      </c>
      <c r="E165" s="110" t="s">
        <v>253</v>
      </c>
      <c r="F165" s="110"/>
      <c r="G165" s="100">
        <v>1</v>
      </c>
      <c r="H165" s="111"/>
      <c r="I165" s="8">
        <v>9708</v>
      </c>
      <c r="J165" s="102">
        <v>0.39628056480312251</v>
      </c>
      <c r="K165" s="102">
        <v>0.60371943519687754</v>
      </c>
      <c r="L165" s="103">
        <f t="shared" si="14"/>
        <v>3847.0917231087133</v>
      </c>
      <c r="M165" s="103">
        <f t="shared" si="15"/>
        <v>5860.9082768912867</v>
      </c>
      <c r="N165" s="104" t="s">
        <v>547</v>
      </c>
      <c r="O165" s="9">
        <v>0.44819214727432161</v>
      </c>
      <c r="P165" s="10">
        <f t="shared" si="16"/>
        <v>4.3510493657391143</v>
      </c>
      <c r="Q165" s="108">
        <v>0.9</v>
      </c>
      <c r="R165" s="105">
        <f t="shared" si="18"/>
        <v>0.40337293254688944</v>
      </c>
      <c r="S165" s="103">
        <f t="shared" si="17"/>
        <v>3.915944429165203</v>
      </c>
      <c r="T165" s="106">
        <f t="shared" si="19"/>
        <v>1.7242363001413641</v>
      </c>
      <c r="U165" s="106">
        <f t="shared" si="20"/>
        <v>2.6268130655977502</v>
      </c>
    </row>
    <row r="166" spans="1:21" ht="17.25" customHeight="1">
      <c r="A166" s="99">
        <v>7</v>
      </c>
      <c r="B166" s="11" t="s">
        <v>20</v>
      </c>
      <c r="C166" s="6" t="s">
        <v>139</v>
      </c>
      <c r="D166" s="6">
        <v>164</v>
      </c>
      <c r="E166" s="110" t="s">
        <v>254</v>
      </c>
      <c r="F166" s="110"/>
      <c r="G166" s="100"/>
      <c r="H166" s="111"/>
      <c r="I166" s="8">
        <v>9451</v>
      </c>
      <c r="J166" s="102">
        <v>0</v>
      </c>
      <c r="K166" s="102">
        <v>1</v>
      </c>
      <c r="L166" s="103">
        <f t="shared" si="14"/>
        <v>0</v>
      </c>
      <c r="M166" s="103">
        <f t="shared" si="15"/>
        <v>9451</v>
      </c>
      <c r="N166" s="104" t="s">
        <v>547</v>
      </c>
      <c r="O166" s="9">
        <v>0.44819214727432161</v>
      </c>
      <c r="P166" s="10">
        <f t="shared" si="16"/>
        <v>4.2358639838896135</v>
      </c>
      <c r="Q166" s="108">
        <v>0.9</v>
      </c>
      <c r="R166" s="105">
        <f t="shared" si="18"/>
        <v>0.40337293254688944</v>
      </c>
      <c r="S166" s="103">
        <f t="shared" si="17"/>
        <v>3.8122775855006523</v>
      </c>
      <c r="T166" s="106">
        <f t="shared" si="19"/>
        <v>0</v>
      </c>
      <c r="U166" s="106">
        <f t="shared" si="20"/>
        <v>4.2358639838896135</v>
      </c>
    </row>
    <row r="167" spans="1:21" ht="17.25" customHeight="1">
      <c r="A167" s="99">
        <v>54</v>
      </c>
      <c r="B167" s="11" t="s">
        <v>20</v>
      </c>
      <c r="C167" s="6" t="s">
        <v>255</v>
      </c>
      <c r="D167" s="6">
        <v>165</v>
      </c>
      <c r="E167" s="110" t="s">
        <v>256</v>
      </c>
      <c r="F167" s="110"/>
      <c r="G167" s="100"/>
      <c r="H167" s="111"/>
      <c r="I167" s="8">
        <v>9267</v>
      </c>
      <c r="J167" s="102">
        <v>0.25370498349074716</v>
      </c>
      <c r="K167" s="102">
        <v>0.7462950165092529</v>
      </c>
      <c r="L167" s="103">
        <f t="shared" si="14"/>
        <v>2351.0840820087537</v>
      </c>
      <c r="M167" s="103">
        <f t="shared" si="15"/>
        <v>6915.9159179912467</v>
      </c>
      <c r="N167" s="104" t="s">
        <v>547</v>
      </c>
      <c r="O167" s="9">
        <v>0.44819214727432161</v>
      </c>
      <c r="P167" s="10">
        <f t="shared" si="16"/>
        <v>4.1533966287911381</v>
      </c>
      <c r="Q167" s="108">
        <v>0.9</v>
      </c>
      <c r="R167" s="105">
        <f t="shared" si="18"/>
        <v>0.40337293254688944</v>
      </c>
      <c r="S167" s="103">
        <f t="shared" si="17"/>
        <v>3.7380569659120244</v>
      </c>
      <c r="T167" s="106">
        <f t="shared" si="19"/>
        <v>1.0537374231379806</v>
      </c>
      <c r="U167" s="106">
        <f t="shared" si="20"/>
        <v>3.0996592056531576</v>
      </c>
    </row>
    <row r="168" spans="1:21" ht="17.25" customHeight="1">
      <c r="A168" s="99">
        <v>19</v>
      </c>
      <c r="B168" s="11" t="s">
        <v>20</v>
      </c>
      <c r="C168" s="6" t="s">
        <v>150</v>
      </c>
      <c r="D168" s="6">
        <v>166</v>
      </c>
      <c r="E168" s="110" t="s">
        <v>257</v>
      </c>
      <c r="F168" s="110"/>
      <c r="G168" s="100"/>
      <c r="H168" s="111"/>
      <c r="I168" s="8">
        <v>8359</v>
      </c>
      <c r="J168" s="102">
        <v>0</v>
      </c>
      <c r="K168" s="102">
        <v>1</v>
      </c>
      <c r="L168" s="103">
        <f t="shared" si="14"/>
        <v>0</v>
      </c>
      <c r="M168" s="103">
        <f t="shared" si="15"/>
        <v>8359</v>
      </c>
      <c r="N168" s="104" t="s">
        <v>547</v>
      </c>
      <c r="O168" s="9">
        <v>0.44819214727432161</v>
      </c>
      <c r="P168" s="10">
        <f t="shared" si="16"/>
        <v>3.746438159066054</v>
      </c>
      <c r="Q168" s="108">
        <v>0.9</v>
      </c>
      <c r="R168" s="105">
        <f t="shared" si="18"/>
        <v>0.40337293254688944</v>
      </c>
      <c r="S168" s="103">
        <f t="shared" si="17"/>
        <v>3.3717943431594488</v>
      </c>
      <c r="T168" s="106">
        <f t="shared" si="19"/>
        <v>0</v>
      </c>
      <c r="U168" s="106">
        <f t="shared" si="20"/>
        <v>3.746438159066054</v>
      </c>
    </row>
    <row r="169" spans="1:21" ht="17.25" customHeight="1">
      <c r="A169" s="99">
        <v>288</v>
      </c>
      <c r="B169" s="11" t="s">
        <v>20</v>
      </c>
      <c r="C169" s="6" t="s">
        <v>128</v>
      </c>
      <c r="D169" s="6">
        <v>167</v>
      </c>
      <c r="E169" s="110" t="s">
        <v>258</v>
      </c>
      <c r="F169" s="110"/>
      <c r="G169" s="100"/>
      <c r="H169" s="111"/>
      <c r="I169" s="8">
        <v>8182</v>
      </c>
      <c r="J169" s="102">
        <v>0.24596895343014519</v>
      </c>
      <c r="K169" s="102">
        <v>0.75403104656985476</v>
      </c>
      <c r="L169" s="103">
        <f t="shared" si="14"/>
        <v>2012.5179769654478</v>
      </c>
      <c r="M169" s="103">
        <f t="shared" si="15"/>
        <v>6169.4820230345513</v>
      </c>
      <c r="N169" s="104" t="s">
        <v>547</v>
      </c>
      <c r="O169" s="9">
        <v>0.44819214727432161</v>
      </c>
      <c r="P169" s="10">
        <f t="shared" si="16"/>
        <v>3.6671081489984996</v>
      </c>
      <c r="Q169" s="108">
        <v>0.9</v>
      </c>
      <c r="R169" s="105">
        <f t="shared" si="18"/>
        <v>0.40337293254688944</v>
      </c>
      <c r="S169" s="103">
        <f t="shared" si="17"/>
        <v>3.3003973340986499</v>
      </c>
      <c r="T169" s="106">
        <f t="shared" si="19"/>
        <v>0.9019947535243179</v>
      </c>
      <c r="U169" s="106">
        <f t="shared" si="20"/>
        <v>2.7651133954741813</v>
      </c>
    </row>
    <row r="170" spans="1:21" ht="17.25" customHeight="1">
      <c r="A170" s="99">
        <v>75</v>
      </c>
      <c r="B170" s="11" t="s">
        <v>20</v>
      </c>
      <c r="C170" s="6" t="s">
        <v>150</v>
      </c>
      <c r="D170" s="6">
        <v>168</v>
      </c>
      <c r="E170" s="110" t="s">
        <v>259</v>
      </c>
      <c r="F170" s="110"/>
      <c r="G170" s="100"/>
      <c r="H170" s="111"/>
      <c r="I170" s="8">
        <v>8157</v>
      </c>
      <c r="J170" s="102">
        <v>0.312278570705537</v>
      </c>
      <c r="K170" s="102">
        <v>0.687721429294463</v>
      </c>
      <c r="L170" s="103">
        <f t="shared" si="14"/>
        <v>2547.2563012450651</v>
      </c>
      <c r="M170" s="103">
        <f t="shared" si="15"/>
        <v>5609.7436987549345</v>
      </c>
      <c r="N170" s="104" t="s">
        <v>547</v>
      </c>
      <c r="O170" s="9">
        <v>0.44819214727432161</v>
      </c>
      <c r="P170" s="10">
        <f t="shared" si="16"/>
        <v>3.6559033453166414</v>
      </c>
      <c r="Q170" s="108">
        <v>0.9</v>
      </c>
      <c r="R170" s="105">
        <f t="shared" si="18"/>
        <v>0.40337293254688944</v>
      </c>
      <c r="S170" s="103">
        <f t="shared" si="17"/>
        <v>3.2903130107849772</v>
      </c>
      <c r="T170" s="106">
        <f t="shared" si="19"/>
        <v>1.1416602713130721</v>
      </c>
      <c r="U170" s="106">
        <f t="shared" si="20"/>
        <v>2.5142430740035695</v>
      </c>
    </row>
    <row r="171" spans="1:21" ht="17.25" customHeight="1">
      <c r="A171" s="99">
        <v>113</v>
      </c>
      <c r="B171" s="11" t="s">
        <v>20</v>
      </c>
      <c r="C171" s="6" t="s">
        <v>74</v>
      </c>
      <c r="D171" s="6">
        <v>169</v>
      </c>
      <c r="E171" s="110" t="s">
        <v>260</v>
      </c>
      <c r="F171" s="110"/>
      <c r="G171" s="100"/>
      <c r="H171" s="111"/>
      <c r="I171" s="8">
        <v>7728</v>
      </c>
      <c r="J171" s="102">
        <v>0</v>
      </c>
      <c r="K171" s="102">
        <v>1</v>
      </c>
      <c r="L171" s="103">
        <f t="shared" si="14"/>
        <v>0</v>
      </c>
      <c r="M171" s="103">
        <f t="shared" si="15"/>
        <v>7728</v>
      </c>
      <c r="N171" s="104" t="s">
        <v>547</v>
      </c>
      <c r="O171" s="9">
        <v>0.44819214727432161</v>
      </c>
      <c r="P171" s="10">
        <f t="shared" si="16"/>
        <v>3.4636289141359575</v>
      </c>
      <c r="Q171" s="108">
        <v>0.9</v>
      </c>
      <c r="R171" s="105">
        <f t="shared" si="18"/>
        <v>0.40337293254688944</v>
      </c>
      <c r="S171" s="103">
        <f t="shared" si="17"/>
        <v>3.1172660227223616</v>
      </c>
      <c r="T171" s="106">
        <f t="shared" si="19"/>
        <v>0</v>
      </c>
      <c r="U171" s="106">
        <f t="shared" si="20"/>
        <v>3.4636289141359575</v>
      </c>
    </row>
    <row r="172" spans="1:21" ht="17.25" customHeight="1">
      <c r="A172" s="99">
        <v>198</v>
      </c>
      <c r="B172" s="11" t="s">
        <v>20</v>
      </c>
      <c r="C172" s="6" t="s">
        <v>118</v>
      </c>
      <c r="D172" s="6">
        <v>170</v>
      </c>
      <c r="E172" s="110" t="s">
        <v>261</v>
      </c>
      <c r="F172" s="110"/>
      <c r="G172" s="100"/>
      <c r="H172" s="111"/>
      <c r="I172" s="8">
        <v>7670</v>
      </c>
      <c r="J172" s="102">
        <v>0</v>
      </c>
      <c r="K172" s="102">
        <v>1</v>
      </c>
      <c r="L172" s="103">
        <f t="shared" si="14"/>
        <v>0</v>
      </c>
      <c r="M172" s="103">
        <f t="shared" si="15"/>
        <v>7670</v>
      </c>
      <c r="N172" s="104" t="s">
        <v>547</v>
      </c>
      <c r="O172" s="9">
        <v>0.44819214727432161</v>
      </c>
      <c r="P172" s="10">
        <f t="shared" si="16"/>
        <v>3.4376337695940467</v>
      </c>
      <c r="Q172" s="108">
        <v>0.9</v>
      </c>
      <c r="R172" s="105">
        <f t="shared" si="18"/>
        <v>0.40337293254688944</v>
      </c>
      <c r="S172" s="103">
        <f t="shared" si="17"/>
        <v>3.093870392634642</v>
      </c>
      <c r="T172" s="106">
        <f t="shared" si="19"/>
        <v>0</v>
      </c>
      <c r="U172" s="106">
        <f t="shared" si="20"/>
        <v>3.4376337695940467</v>
      </c>
    </row>
    <row r="173" spans="1:21" ht="17.25" customHeight="1">
      <c r="A173" s="99">
        <v>189</v>
      </c>
      <c r="B173" s="5" t="s">
        <v>186</v>
      </c>
      <c r="C173" s="6" t="s">
        <v>187</v>
      </c>
      <c r="D173" s="6">
        <v>171</v>
      </c>
      <c r="E173" s="110" t="s">
        <v>262</v>
      </c>
      <c r="F173" s="110"/>
      <c r="G173" s="100">
        <v>1</v>
      </c>
      <c r="H173" s="111"/>
      <c r="I173" s="8">
        <v>8243</v>
      </c>
      <c r="J173" s="102">
        <v>0.55246602918973331</v>
      </c>
      <c r="K173" s="102">
        <v>0.44753397081026675</v>
      </c>
      <c r="L173" s="103">
        <f t="shared" si="14"/>
        <v>4553.977478610972</v>
      </c>
      <c r="M173" s="103">
        <f t="shared" si="15"/>
        <v>3689.022521389029</v>
      </c>
      <c r="N173" s="104" t="s">
        <v>547</v>
      </c>
      <c r="O173" s="9">
        <v>0.44559285561655831</v>
      </c>
      <c r="P173" s="10">
        <f t="shared" si="16"/>
        <v>3.6730219088472902</v>
      </c>
      <c r="Q173" s="108">
        <v>0.9</v>
      </c>
      <c r="R173" s="105">
        <f t="shared" si="18"/>
        <v>0.40103357005490248</v>
      </c>
      <c r="S173" s="103">
        <f t="shared" si="17"/>
        <v>3.3057197179625613</v>
      </c>
      <c r="T173" s="106">
        <f t="shared" si="19"/>
        <v>2.029219829107757</v>
      </c>
      <c r="U173" s="106">
        <f t="shared" si="20"/>
        <v>1.6438020797395334</v>
      </c>
    </row>
    <row r="174" spans="1:21" ht="17.25" customHeight="1">
      <c r="A174" s="99">
        <v>12</v>
      </c>
      <c r="B174" s="5" t="s">
        <v>23</v>
      </c>
      <c r="C174" s="6" t="s">
        <v>231</v>
      </c>
      <c r="D174" s="6">
        <v>172</v>
      </c>
      <c r="E174" s="110" t="s">
        <v>231</v>
      </c>
      <c r="F174" s="110"/>
      <c r="G174" s="100"/>
      <c r="H174" s="111">
        <v>35</v>
      </c>
      <c r="I174" s="8">
        <v>9294</v>
      </c>
      <c r="J174" s="102">
        <v>0.37268518518518517</v>
      </c>
      <c r="K174" s="102">
        <v>0.62731481481481477</v>
      </c>
      <c r="L174" s="103">
        <f t="shared" si="14"/>
        <v>3463.7361111111109</v>
      </c>
      <c r="M174" s="103">
        <f t="shared" si="15"/>
        <v>5830.2638888888887</v>
      </c>
      <c r="N174" s="104" t="s">
        <v>547</v>
      </c>
      <c r="O174" s="9">
        <v>0.45884797327628107</v>
      </c>
      <c r="P174" s="10">
        <f t="shared" si="16"/>
        <v>4.2645330636297567</v>
      </c>
      <c r="Q174" s="105">
        <v>0.9</v>
      </c>
      <c r="R174" s="105">
        <f t="shared" si="18"/>
        <v>0.41296317594865295</v>
      </c>
      <c r="S174" s="103">
        <f t="shared" si="17"/>
        <v>3.8380797572667813</v>
      </c>
      <c r="T174" s="106">
        <f t="shared" si="19"/>
        <v>1.5893282945472009</v>
      </c>
      <c r="U174" s="106">
        <f t="shared" si="20"/>
        <v>2.6752047690825553</v>
      </c>
    </row>
    <row r="175" spans="1:21" ht="17.25" customHeight="1">
      <c r="A175" s="99">
        <v>294</v>
      </c>
      <c r="B175" s="5" t="s">
        <v>23</v>
      </c>
      <c r="C175" s="6" t="s">
        <v>176</v>
      </c>
      <c r="D175" s="6">
        <v>173</v>
      </c>
      <c r="E175" s="7" t="s">
        <v>263</v>
      </c>
      <c r="F175" s="7"/>
      <c r="G175" s="100">
        <v>1</v>
      </c>
      <c r="H175" s="101">
        <v>47</v>
      </c>
      <c r="I175" s="8">
        <v>5969</v>
      </c>
      <c r="J175" s="102">
        <v>0.60772284373872243</v>
      </c>
      <c r="K175" s="102">
        <v>0.39227715626127752</v>
      </c>
      <c r="L175" s="103">
        <f t="shared" si="14"/>
        <v>3627.4976542764343</v>
      </c>
      <c r="M175" s="103">
        <f t="shared" si="15"/>
        <v>2341.5023457235657</v>
      </c>
      <c r="N175" s="104" t="s">
        <v>547</v>
      </c>
      <c r="O175" s="9">
        <v>0.45676703008681946</v>
      </c>
      <c r="P175" s="10">
        <f t="shared" si="16"/>
        <v>2.7264424025882255</v>
      </c>
      <c r="Q175" s="105">
        <v>0.9</v>
      </c>
      <c r="R175" s="105">
        <f t="shared" si="18"/>
        <v>0.41109032707813753</v>
      </c>
      <c r="S175" s="103">
        <f t="shared" si="17"/>
        <v>2.4537981623294032</v>
      </c>
      <c r="T175" s="106">
        <f t="shared" si="19"/>
        <v>1.6569213301907511</v>
      </c>
      <c r="U175" s="106">
        <f t="shared" si="20"/>
        <v>1.0695210723974742</v>
      </c>
    </row>
    <row r="176" spans="1:21" ht="17.25" customHeight="1">
      <c r="A176" s="99">
        <v>320</v>
      </c>
      <c r="B176" s="5" t="s">
        <v>23</v>
      </c>
      <c r="C176" s="6" t="s">
        <v>99</v>
      </c>
      <c r="D176" s="6">
        <v>174</v>
      </c>
      <c r="E176" s="110" t="s">
        <v>264</v>
      </c>
      <c r="F176" s="110"/>
      <c r="G176" s="100"/>
      <c r="H176" s="111">
        <v>48</v>
      </c>
      <c r="I176" s="8">
        <v>7570</v>
      </c>
      <c r="J176" s="102">
        <v>0</v>
      </c>
      <c r="K176" s="102">
        <v>1</v>
      </c>
      <c r="L176" s="103">
        <f t="shared" si="14"/>
        <v>0</v>
      </c>
      <c r="M176" s="103">
        <f t="shared" si="15"/>
        <v>7570</v>
      </c>
      <c r="N176" s="104" t="s">
        <v>547</v>
      </c>
      <c r="O176" s="9">
        <v>0.43803854138166515</v>
      </c>
      <c r="P176" s="10">
        <f t="shared" si="16"/>
        <v>3.3159517582592053</v>
      </c>
      <c r="Q176" s="105">
        <v>0.9</v>
      </c>
      <c r="R176" s="105">
        <f t="shared" si="18"/>
        <v>0.39423468724349864</v>
      </c>
      <c r="S176" s="103">
        <f t="shared" si="17"/>
        <v>2.9843565824332847</v>
      </c>
      <c r="T176" s="106">
        <f t="shared" si="19"/>
        <v>0</v>
      </c>
      <c r="U176" s="106">
        <f t="shared" si="20"/>
        <v>3.3159517582592053</v>
      </c>
    </row>
    <row r="177" spans="1:21" ht="17.25" customHeight="1">
      <c r="A177" s="99">
        <v>9</v>
      </c>
      <c r="B177" s="5" t="s">
        <v>23</v>
      </c>
      <c r="C177" s="6" t="s">
        <v>130</v>
      </c>
      <c r="D177" s="6">
        <v>175</v>
      </c>
      <c r="E177" s="110" t="s">
        <v>265</v>
      </c>
      <c r="F177" s="110"/>
      <c r="G177" s="100"/>
      <c r="H177" s="111">
        <v>34</v>
      </c>
      <c r="I177" s="8">
        <v>5182</v>
      </c>
      <c r="J177" s="102">
        <v>0</v>
      </c>
      <c r="K177" s="102">
        <v>1</v>
      </c>
      <c r="L177" s="103">
        <f t="shared" si="14"/>
        <v>0</v>
      </c>
      <c r="M177" s="103">
        <f t="shared" si="15"/>
        <v>5182</v>
      </c>
      <c r="N177" s="104" t="s">
        <v>547</v>
      </c>
      <c r="O177" s="9">
        <v>0.43595759819220353</v>
      </c>
      <c r="P177" s="10">
        <f t="shared" si="16"/>
        <v>2.2591322738319985</v>
      </c>
      <c r="Q177" s="105">
        <v>0.9</v>
      </c>
      <c r="R177" s="105">
        <f t="shared" si="18"/>
        <v>0.39236183837298316</v>
      </c>
      <c r="S177" s="103">
        <f t="shared" si="17"/>
        <v>2.0332190464487989</v>
      </c>
      <c r="T177" s="106">
        <f t="shared" si="19"/>
        <v>0</v>
      </c>
      <c r="U177" s="106">
        <f t="shared" si="20"/>
        <v>2.2591322738319985</v>
      </c>
    </row>
    <row r="178" spans="1:21" ht="17.25" customHeight="1">
      <c r="A178" s="99">
        <v>110</v>
      </c>
      <c r="B178" s="5" t="s">
        <v>186</v>
      </c>
      <c r="C178" s="6" t="s">
        <v>196</v>
      </c>
      <c r="D178" s="6">
        <v>176</v>
      </c>
      <c r="E178" s="110" t="s">
        <v>266</v>
      </c>
      <c r="F178" s="110"/>
      <c r="G178" s="100"/>
      <c r="H178" s="111"/>
      <c r="I178" s="8">
        <v>8123</v>
      </c>
      <c r="J178" s="102">
        <v>0</v>
      </c>
      <c r="K178" s="102">
        <v>1</v>
      </c>
      <c r="L178" s="103">
        <f t="shared" si="14"/>
        <v>0</v>
      </c>
      <c r="M178" s="103">
        <f t="shared" si="15"/>
        <v>8123</v>
      </c>
      <c r="N178" s="104" t="s">
        <v>547</v>
      </c>
      <c r="O178" s="9">
        <v>0.4044171685441344</v>
      </c>
      <c r="P178" s="10">
        <f t="shared" si="16"/>
        <v>3.2850806600840037</v>
      </c>
      <c r="Q178" s="108">
        <v>0.9</v>
      </c>
      <c r="R178" s="105">
        <f t="shared" si="18"/>
        <v>0.36397545168972095</v>
      </c>
      <c r="S178" s="103">
        <f t="shared" si="17"/>
        <v>2.9565725940756034</v>
      </c>
      <c r="T178" s="106">
        <f t="shared" si="19"/>
        <v>0</v>
      </c>
      <c r="U178" s="106">
        <f t="shared" si="20"/>
        <v>3.2850806600840037</v>
      </c>
    </row>
    <row r="179" spans="1:21" ht="17.25" customHeight="1">
      <c r="A179" s="99">
        <v>197</v>
      </c>
      <c r="B179" s="5" t="s">
        <v>186</v>
      </c>
      <c r="C179" s="6" t="s">
        <v>267</v>
      </c>
      <c r="D179" s="6">
        <v>177</v>
      </c>
      <c r="E179" s="110" t="s">
        <v>268</v>
      </c>
      <c r="F179" s="110"/>
      <c r="G179" s="100"/>
      <c r="H179" s="111"/>
      <c r="I179" s="8">
        <v>7240</v>
      </c>
      <c r="J179" s="102">
        <v>0</v>
      </c>
      <c r="K179" s="102">
        <v>1</v>
      </c>
      <c r="L179" s="103">
        <f t="shared" si="14"/>
        <v>0</v>
      </c>
      <c r="M179" s="103">
        <f t="shared" si="15"/>
        <v>7240</v>
      </c>
      <c r="N179" s="104" t="s">
        <v>547</v>
      </c>
      <c r="O179" s="9">
        <v>0.4044171685441344</v>
      </c>
      <c r="P179" s="10">
        <f t="shared" si="16"/>
        <v>2.927980300259533</v>
      </c>
      <c r="Q179" s="108">
        <v>0.9</v>
      </c>
      <c r="R179" s="105">
        <f t="shared" si="18"/>
        <v>0.36397545168972095</v>
      </c>
      <c r="S179" s="103">
        <f t="shared" si="17"/>
        <v>2.6351822702335799</v>
      </c>
      <c r="T179" s="106">
        <f t="shared" si="19"/>
        <v>0</v>
      </c>
      <c r="U179" s="106">
        <f t="shared" si="20"/>
        <v>2.927980300259533</v>
      </c>
    </row>
    <row r="180" spans="1:21" ht="17.25" customHeight="1">
      <c r="A180" s="99">
        <v>257</v>
      </c>
      <c r="B180" s="5" t="s">
        <v>186</v>
      </c>
      <c r="C180" s="6" t="s">
        <v>269</v>
      </c>
      <c r="D180" s="6">
        <v>178</v>
      </c>
      <c r="E180" s="110" t="s">
        <v>149</v>
      </c>
      <c r="F180" s="110"/>
      <c r="G180" s="100"/>
      <c r="H180" s="111"/>
      <c r="I180" s="8">
        <v>2741</v>
      </c>
      <c r="J180" s="102">
        <v>0</v>
      </c>
      <c r="K180" s="102">
        <v>1</v>
      </c>
      <c r="L180" s="103">
        <f t="shared" si="14"/>
        <v>0</v>
      </c>
      <c r="M180" s="103">
        <f t="shared" si="15"/>
        <v>2741</v>
      </c>
      <c r="N180" s="104" t="s">
        <v>547</v>
      </c>
      <c r="O180" s="9">
        <v>0.4044171685441344</v>
      </c>
      <c r="P180" s="10">
        <f t="shared" si="16"/>
        <v>1.1085074589794723</v>
      </c>
      <c r="Q180" s="108">
        <v>0.9</v>
      </c>
      <c r="R180" s="105">
        <f t="shared" si="18"/>
        <v>0.36397545168972095</v>
      </c>
      <c r="S180" s="103">
        <f t="shared" si="17"/>
        <v>0.99765671308152515</v>
      </c>
      <c r="T180" s="106">
        <f t="shared" si="19"/>
        <v>0</v>
      </c>
      <c r="U180" s="106">
        <f t="shared" si="20"/>
        <v>1.1085074589794723</v>
      </c>
    </row>
    <row r="181" spans="1:21" ht="17.25" customHeight="1">
      <c r="A181" s="99">
        <v>28</v>
      </c>
      <c r="B181" s="5" t="s">
        <v>186</v>
      </c>
      <c r="C181" s="6" t="s">
        <v>187</v>
      </c>
      <c r="D181" s="6">
        <v>179</v>
      </c>
      <c r="E181" s="110" t="s">
        <v>270</v>
      </c>
      <c r="F181" s="110"/>
      <c r="G181" s="100"/>
      <c r="H181" s="111"/>
      <c r="I181" s="8">
        <v>2574</v>
      </c>
      <c r="J181" s="102">
        <v>0</v>
      </c>
      <c r="K181" s="102">
        <v>1</v>
      </c>
      <c r="L181" s="103">
        <f t="shared" si="14"/>
        <v>0</v>
      </c>
      <c r="M181" s="103">
        <f t="shared" si="15"/>
        <v>2574</v>
      </c>
      <c r="N181" s="104" t="s">
        <v>547</v>
      </c>
      <c r="O181" s="9">
        <v>0.4044171685441344</v>
      </c>
      <c r="P181" s="10">
        <f t="shared" si="16"/>
        <v>1.040969791832602</v>
      </c>
      <c r="Q181" s="108">
        <v>0.9</v>
      </c>
      <c r="R181" s="105">
        <f t="shared" si="18"/>
        <v>0.36397545168972095</v>
      </c>
      <c r="S181" s="103">
        <f t="shared" si="17"/>
        <v>0.93687281264934175</v>
      </c>
      <c r="T181" s="106">
        <f t="shared" si="19"/>
        <v>0</v>
      </c>
      <c r="U181" s="106">
        <f t="shared" si="20"/>
        <v>1.040969791832602</v>
      </c>
    </row>
    <row r="182" spans="1:21" ht="17.25" customHeight="1">
      <c r="A182" s="99">
        <v>225</v>
      </c>
      <c r="B182" s="11" t="s">
        <v>20</v>
      </c>
      <c r="C182" s="6" t="s">
        <v>74</v>
      </c>
      <c r="D182" s="6">
        <v>180</v>
      </c>
      <c r="E182" s="110" t="s">
        <v>271</v>
      </c>
      <c r="F182" s="110"/>
      <c r="G182" s="100"/>
      <c r="H182" s="111">
        <v>87</v>
      </c>
      <c r="I182" s="8">
        <v>5983</v>
      </c>
      <c r="J182" s="102">
        <v>0</v>
      </c>
      <c r="K182" s="102">
        <v>1</v>
      </c>
      <c r="L182" s="103">
        <f t="shared" si="14"/>
        <v>0</v>
      </c>
      <c r="M182" s="103">
        <f t="shared" si="15"/>
        <v>5983</v>
      </c>
      <c r="N182" s="104" t="s">
        <v>547</v>
      </c>
      <c r="O182" s="9">
        <v>0.42199999999999999</v>
      </c>
      <c r="P182" s="10">
        <f t="shared" si="16"/>
        <v>2.524826</v>
      </c>
      <c r="Q182" s="105">
        <v>0.9</v>
      </c>
      <c r="R182" s="105">
        <f t="shared" si="18"/>
        <v>0.37979999999999997</v>
      </c>
      <c r="S182" s="103">
        <f t="shared" si="17"/>
        <v>2.2723434</v>
      </c>
      <c r="T182" s="106">
        <f t="shared" si="19"/>
        <v>0</v>
      </c>
      <c r="U182" s="106">
        <f t="shared" si="20"/>
        <v>2.524826</v>
      </c>
    </row>
    <row r="183" spans="1:21" ht="17.25" customHeight="1">
      <c r="A183" s="99">
        <v>236</v>
      </c>
      <c r="B183" s="5" t="s">
        <v>35</v>
      </c>
      <c r="C183" s="6" t="s">
        <v>272</v>
      </c>
      <c r="D183" s="6">
        <v>181</v>
      </c>
      <c r="E183" s="110" t="s">
        <v>273</v>
      </c>
      <c r="F183" s="110"/>
      <c r="G183" s="100"/>
      <c r="H183" s="111"/>
      <c r="I183" s="8">
        <v>6069</v>
      </c>
      <c r="J183" s="102">
        <v>0.6586670521902559</v>
      </c>
      <c r="K183" s="102">
        <v>0.3413329478097441</v>
      </c>
      <c r="L183" s="103">
        <f t="shared" si="14"/>
        <v>3997.4503397426629</v>
      </c>
      <c r="M183" s="103">
        <f t="shared" si="15"/>
        <v>2071.5496602573371</v>
      </c>
      <c r="N183" s="104" t="s">
        <v>547</v>
      </c>
      <c r="O183" s="9">
        <v>0.37318401657886763</v>
      </c>
      <c r="P183" s="10">
        <f t="shared" si="16"/>
        <v>2.2648537966171474</v>
      </c>
      <c r="Q183" s="108">
        <v>0.9</v>
      </c>
      <c r="R183" s="105">
        <f t="shared" si="18"/>
        <v>0.33586561492098088</v>
      </c>
      <c r="S183" s="103">
        <f t="shared" si="17"/>
        <v>2.0383684169554326</v>
      </c>
      <c r="T183" s="106">
        <f t="shared" si="19"/>
        <v>1.4917845738597257</v>
      </c>
      <c r="U183" s="106">
        <f t="shared" si="20"/>
        <v>0.77306922275742151</v>
      </c>
    </row>
    <row r="184" spans="1:21" ht="17.25" customHeight="1">
      <c r="A184" s="99">
        <v>22</v>
      </c>
      <c r="B184" s="5" t="s">
        <v>35</v>
      </c>
      <c r="C184" s="6" t="s">
        <v>198</v>
      </c>
      <c r="D184" s="6">
        <v>182</v>
      </c>
      <c r="E184" s="110" t="s">
        <v>274</v>
      </c>
      <c r="F184" s="110"/>
      <c r="G184" s="100"/>
      <c r="H184" s="111"/>
      <c r="I184" s="8">
        <v>5365</v>
      </c>
      <c r="J184" s="102">
        <v>0.35658005029337803</v>
      </c>
      <c r="K184" s="102">
        <v>0.64341994970662197</v>
      </c>
      <c r="L184" s="103">
        <f t="shared" si="14"/>
        <v>1913.0519698239732</v>
      </c>
      <c r="M184" s="103">
        <f t="shared" si="15"/>
        <v>3451.9480301760268</v>
      </c>
      <c r="N184" s="104" t="s">
        <v>547</v>
      </c>
      <c r="O184" s="9">
        <v>0.37318401657886763</v>
      </c>
      <c r="P184" s="10">
        <f t="shared" si="16"/>
        <v>2.0021322489456246</v>
      </c>
      <c r="Q184" s="108">
        <v>0.9</v>
      </c>
      <c r="R184" s="105">
        <f t="shared" si="18"/>
        <v>0.33586561492098088</v>
      </c>
      <c r="S184" s="103">
        <f t="shared" si="17"/>
        <v>1.8019190240510621</v>
      </c>
      <c r="T184" s="106">
        <f t="shared" si="19"/>
        <v>0.71392041802302486</v>
      </c>
      <c r="U184" s="106">
        <f t="shared" si="20"/>
        <v>1.2882118309225996</v>
      </c>
    </row>
    <row r="185" spans="1:21" ht="17.25" customHeight="1">
      <c r="A185" s="99">
        <v>253</v>
      </c>
      <c r="B185" s="5" t="s">
        <v>35</v>
      </c>
      <c r="C185" s="6" t="s">
        <v>272</v>
      </c>
      <c r="D185" s="6">
        <v>183</v>
      </c>
      <c r="E185" s="110" t="s">
        <v>237</v>
      </c>
      <c r="F185" s="110"/>
      <c r="G185" s="100"/>
      <c r="H185" s="111"/>
      <c r="I185" s="8">
        <v>5294</v>
      </c>
      <c r="J185" s="102">
        <v>0.85420560747663554</v>
      </c>
      <c r="K185" s="102">
        <v>0.14579439252336449</v>
      </c>
      <c r="L185" s="103">
        <f t="shared" si="14"/>
        <v>4522.1644859813086</v>
      </c>
      <c r="M185" s="103">
        <f t="shared" si="15"/>
        <v>771.83551401869158</v>
      </c>
      <c r="N185" s="104" t="s">
        <v>547</v>
      </c>
      <c r="O185" s="9">
        <v>0.37318401657886763</v>
      </c>
      <c r="P185" s="10">
        <f t="shared" si="16"/>
        <v>1.9756361837685252</v>
      </c>
      <c r="Q185" s="108">
        <v>0.9</v>
      </c>
      <c r="R185" s="105">
        <f t="shared" si="18"/>
        <v>0.33586561492098088</v>
      </c>
      <c r="S185" s="103">
        <f t="shared" si="17"/>
        <v>1.7780725653916727</v>
      </c>
      <c r="T185" s="106">
        <f t="shared" si="19"/>
        <v>1.687599506508815</v>
      </c>
      <c r="U185" s="106">
        <f t="shared" si="20"/>
        <v>0.28803667725971022</v>
      </c>
    </row>
    <row r="186" spans="1:21" ht="17.25" customHeight="1">
      <c r="A186" s="99">
        <v>95</v>
      </c>
      <c r="B186" s="11" t="s">
        <v>20</v>
      </c>
      <c r="C186" s="6" t="s">
        <v>74</v>
      </c>
      <c r="D186" s="6">
        <v>184</v>
      </c>
      <c r="E186" s="110" t="s">
        <v>275</v>
      </c>
      <c r="F186" s="110"/>
      <c r="G186" s="100">
        <v>1</v>
      </c>
      <c r="H186" s="111">
        <v>6</v>
      </c>
      <c r="I186" s="8">
        <v>7459</v>
      </c>
      <c r="J186" s="102">
        <v>0.58179476170030053</v>
      </c>
      <c r="K186" s="102">
        <v>0.41820523829969941</v>
      </c>
      <c r="L186" s="103">
        <f t="shared" si="14"/>
        <v>4339.6071275225413</v>
      </c>
      <c r="M186" s="103">
        <f t="shared" si="15"/>
        <v>3119.3928724774578</v>
      </c>
      <c r="N186" s="104" t="s">
        <v>547</v>
      </c>
      <c r="O186" s="9">
        <v>0.62524833056010454</v>
      </c>
      <c r="P186" s="10">
        <f t="shared" si="16"/>
        <v>4.6637272976478199</v>
      </c>
      <c r="Q186" s="107">
        <v>0.9</v>
      </c>
      <c r="R186" s="105">
        <f t="shared" si="18"/>
        <v>0.56272349750409412</v>
      </c>
      <c r="S186" s="103">
        <f t="shared" si="17"/>
        <v>4.1973545678830382</v>
      </c>
      <c r="T186" s="106">
        <f t="shared" si="19"/>
        <v>2.7133321117702001</v>
      </c>
      <c r="U186" s="106">
        <f t="shared" si="20"/>
        <v>1.9503951858776196</v>
      </c>
    </row>
    <row r="187" spans="1:21" ht="17.25" customHeight="1">
      <c r="A187" s="99">
        <v>249</v>
      </c>
      <c r="B187" s="11" t="s">
        <v>20</v>
      </c>
      <c r="C187" s="6" t="s">
        <v>194</v>
      </c>
      <c r="D187" s="6">
        <v>185</v>
      </c>
      <c r="E187" s="110" t="s">
        <v>276</v>
      </c>
      <c r="F187" s="110"/>
      <c r="G187" s="100">
        <v>1</v>
      </c>
      <c r="H187" s="111"/>
      <c r="I187" s="8">
        <v>6099</v>
      </c>
      <c r="J187" s="102">
        <v>0</v>
      </c>
      <c r="K187" s="102">
        <v>1</v>
      </c>
      <c r="L187" s="103">
        <f t="shared" si="14"/>
        <v>0</v>
      </c>
      <c r="M187" s="103">
        <f t="shared" si="15"/>
        <v>6099</v>
      </c>
      <c r="N187" s="104" t="s">
        <v>547</v>
      </c>
      <c r="O187" s="9">
        <v>0.36266307415458776</v>
      </c>
      <c r="P187" s="10">
        <f t="shared" si="16"/>
        <v>2.2118820892688307</v>
      </c>
      <c r="Q187" s="107">
        <v>0.9</v>
      </c>
      <c r="R187" s="105">
        <f t="shared" si="18"/>
        <v>0.32639676673912899</v>
      </c>
      <c r="S187" s="103">
        <f t="shared" si="17"/>
        <v>1.9906938803419476</v>
      </c>
      <c r="T187" s="106">
        <f t="shared" si="19"/>
        <v>0</v>
      </c>
      <c r="U187" s="106">
        <f t="shared" si="20"/>
        <v>2.2118820892688307</v>
      </c>
    </row>
    <row r="188" spans="1:21" ht="17.25" customHeight="1">
      <c r="A188" s="99">
        <v>8</v>
      </c>
      <c r="B188" s="5" t="s">
        <v>38</v>
      </c>
      <c r="C188" s="6" t="s">
        <v>277</v>
      </c>
      <c r="D188" s="6">
        <v>186</v>
      </c>
      <c r="E188" s="110" t="s">
        <v>278</v>
      </c>
      <c r="F188" s="110"/>
      <c r="G188" s="100">
        <v>1</v>
      </c>
      <c r="H188" s="111"/>
      <c r="I188" s="8">
        <v>3295</v>
      </c>
      <c r="J188" s="102">
        <v>0</v>
      </c>
      <c r="K188" s="102">
        <v>1</v>
      </c>
      <c r="L188" s="103">
        <f t="shared" si="14"/>
        <v>0</v>
      </c>
      <c r="M188" s="103">
        <f t="shared" si="15"/>
        <v>3295</v>
      </c>
      <c r="N188" s="104" t="s">
        <v>547</v>
      </c>
      <c r="O188" s="9">
        <v>0.38888888888888884</v>
      </c>
      <c r="P188" s="10">
        <f t="shared" si="16"/>
        <v>1.2813888888888887</v>
      </c>
      <c r="Q188" s="108">
        <v>0.9</v>
      </c>
      <c r="R188" s="105">
        <f t="shared" si="18"/>
        <v>0.35</v>
      </c>
      <c r="S188" s="103">
        <f t="shared" si="17"/>
        <v>1.1532499999999999</v>
      </c>
      <c r="T188" s="106">
        <f t="shared" si="19"/>
        <v>0</v>
      </c>
      <c r="U188" s="106">
        <f t="shared" si="20"/>
        <v>1.2813888888888887</v>
      </c>
    </row>
    <row r="189" spans="1:21" ht="17.25" customHeight="1">
      <c r="A189" s="99">
        <v>265</v>
      </c>
      <c r="B189" s="5" t="s">
        <v>186</v>
      </c>
      <c r="C189" s="6" t="s">
        <v>267</v>
      </c>
      <c r="D189" s="6">
        <v>187</v>
      </c>
      <c r="E189" s="110" t="s">
        <v>279</v>
      </c>
      <c r="F189" s="110"/>
      <c r="G189" s="100"/>
      <c r="H189" s="111"/>
      <c r="I189" s="8">
        <v>8213</v>
      </c>
      <c r="J189" s="102">
        <v>0.31327197868733347</v>
      </c>
      <c r="K189" s="102">
        <v>0.68672802131266653</v>
      </c>
      <c r="L189" s="103">
        <f t="shared" si="14"/>
        <v>2572.9027609590698</v>
      </c>
      <c r="M189" s="103">
        <f t="shared" si="15"/>
        <v>5640.0972390409306</v>
      </c>
      <c r="N189" s="104" t="s">
        <v>547</v>
      </c>
      <c r="O189" s="9">
        <v>0.34657222103510099</v>
      </c>
      <c r="P189" s="10">
        <f t="shared" si="16"/>
        <v>2.8463976513612841</v>
      </c>
      <c r="Q189" s="108">
        <v>0.9</v>
      </c>
      <c r="R189" s="105">
        <f t="shared" si="18"/>
        <v>0.31191499893159091</v>
      </c>
      <c r="S189" s="103">
        <f t="shared" si="17"/>
        <v>2.5617578862251555</v>
      </c>
      <c r="T189" s="106">
        <f t="shared" si="19"/>
        <v>0.89169662437292829</v>
      </c>
      <c r="U189" s="106">
        <f t="shared" si="20"/>
        <v>1.9547010269883558</v>
      </c>
    </row>
    <row r="190" spans="1:21" ht="17.25" customHeight="1">
      <c r="A190" s="99">
        <v>219</v>
      </c>
      <c r="B190" s="5" t="s">
        <v>23</v>
      </c>
      <c r="C190" s="6" t="s">
        <v>130</v>
      </c>
      <c r="D190" s="6">
        <v>188</v>
      </c>
      <c r="E190" s="110" t="s">
        <v>280</v>
      </c>
      <c r="F190" s="110"/>
      <c r="G190" s="100"/>
      <c r="H190" s="111">
        <v>41</v>
      </c>
      <c r="I190" s="8">
        <v>3166</v>
      </c>
      <c r="J190" s="102">
        <v>0</v>
      </c>
      <c r="K190" s="102">
        <v>1</v>
      </c>
      <c r="L190" s="103">
        <f t="shared" si="14"/>
        <v>0</v>
      </c>
      <c r="M190" s="103">
        <f t="shared" si="15"/>
        <v>3166</v>
      </c>
      <c r="N190" s="104" t="s">
        <v>547</v>
      </c>
      <c r="O190" s="9">
        <v>0.36936741612943252</v>
      </c>
      <c r="P190" s="10">
        <f t="shared" si="16"/>
        <v>1.1694172394657834</v>
      </c>
      <c r="Q190" s="105">
        <v>0.9</v>
      </c>
      <c r="R190" s="105">
        <f t="shared" si="18"/>
        <v>0.33243067451648928</v>
      </c>
      <c r="S190" s="103">
        <f t="shared" si="17"/>
        <v>1.0524755155192052</v>
      </c>
      <c r="T190" s="106">
        <f t="shared" si="19"/>
        <v>0</v>
      </c>
      <c r="U190" s="106">
        <f t="shared" si="20"/>
        <v>1.1694172394657834</v>
      </c>
    </row>
    <row r="191" spans="1:21" ht="17.25" customHeight="1">
      <c r="A191" s="99">
        <v>262</v>
      </c>
      <c r="B191" s="5" t="s">
        <v>23</v>
      </c>
      <c r="C191" s="6" t="s">
        <v>206</v>
      </c>
      <c r="D191" s="6">
        <v>189</v>
      </c>
      <c r="E191" s="110" t="s">
        <v>281</v>
      </c>
      <c r="F191" s="110"/>
      <c r="G191" s="100"/>
      <c r="H191" s="111">
        <v>43</v>
      </c>
      <c r="I191" s="8">
        <v>6722</v>
      </c>
      <c r="J191" s="102">
        <v>0</v>
      </c>
      <c r="K191" s="102">
        <v>1</v>
      </c>
      <c r="L191" s="103">
        <f t="shared" si="14"/>
        <v>0</v>
      </c>
      <c r="M191" s="103">
        <f t="shared" si="15"/>
        <v>6722</v>
      </c>
      <c r="N191" s="104" t="s">
        <v>547</v>
      </c>
      <c r="O191" s="9">
        <v>0.39608253832582968</v>
      </c>
      <c r="P191" s="10">
        <f t="shared" si="16"/>
        <v>2.6624668226262269</v>
      </c>
      <c r="Q191" s="105">
        <v>0.9</v>
      </c>
      <c r="R191" s="105">
        <f t="shared" si="18"/>
        <v>0.3564742844932467</v>
      </c>
      <c r="S191" s="103">
        <f t="shared" si="17"/>
        <v>2.3962201403636043</v>
      </c>
      <c r="T191" s="106">
        <f t="shared" si="19"/>
        <v>0</v>
      </c>
      <c r="U191" s="106">
        <f t="shared" si="20"/>
        <v>2.6624668226262269</v>
      </c>
    </row>
    <row r="192" spans="1:21" ht="17.25" customHeight="1">
      <c r="A192" s="99">
        <v>174</v>
      </c>
      <c r="B192" s="5" t="s">
        <v>38</v>
      </c>
      <c r="C192" s="6" t="s">
        <v>282</v>
      </c>
      <c r="D192" s="6">
        <v>190</v>
      </c>
      <c r="E192" s="110" t="s">
        <v>283</v>
      </c>
      <c r="F192" s="110"/>
      <c r="G192" s="100"/>
      <c r="H192" s="111"/>
      <c r="I192" s="8">
        <v>3007</v>
      </c>
      <c r="J192" s="102">
        <v>0</v>
      </c>
      <c r="K192" s="102">
        <v>1</v>
      </c>
      <c r="L192" s="103">
        <f t="shared" si="14"/>
        <v>0</v>
      </c>
      <c r="M192" s="103">
        <f t="shared" si="15"/>
        <v>3007</v>
      </c>
      <c r="N192" s="104" t="s">
        <v>547</v>
      </c>
      <c r="O192" s="9">
        <v>0.33419464171241881</v>
      </c>
      <c r="P192" s="10">
        <f t="shared" si="16"/>
        <v>1.0049232876292433</v>
      </c>
      <c r="Q192" s="108">
        <v>0.9</v>
      </c>
      <c r="R192" s="105">
        <f t="shared" si="18"/>
        <v>0.30077517754117694</v>
      </c>
      <c r="S192" s="103">
        <f t="shared" si="17"/>
        <v>0.90443095886631897</v>
      </c>
      <c r="T192" s="106">
        <f t="shared" si="19"/>
        <v>0</v>
      </c>
      <c r="U192" s="106">
        <f t="shared" si="20"/>
        <v>1.0049232876292433</v>
      </c>
    </row>
    <row r="193" spans="1:21" ht="17.25" customHeight="1">
      <c r="A193" s="99">
        <v>336</v>
      </c>
      <c r="B193" s="12" t="s">
        <v>27</v>
      </c>
      <c r="C193" s="6" t="s">
        <v>28</v>
      </c>
      <c r="D193" s="6">
        <v>191</v>
      </c>
      <c r="E193" s="7" t="s">
        <v>284</v>
      </c>
      <c r="F193" s="7"/>
      <c r="G193" s="100">
        <v>1</v>
      </c>
      <c r="H193" s="101"/>
      <c r="I193" s="8">
        <v>9081</v>
      </c>
      <c r="J193" s="102">
        <v>0</v>
      </c>
      <c r="K193" s="102">
        <v>1</v>
      </c>
      <c r="L193" s="103">
        <f t="shared" si="14"/>
        <v>0</v>
      </c>
      <c r="M193" s="103">
        <f t="shared" si="15"/>
        <v>9081</v>
      </c>
      <c r="N193" s="104" t="s">
        <v>547</v>
      </c>
      <c r="O193" s="9">
        <v>0.36999999999999994</v>
      </c>
      <c r="P193" s="10">
        <f t="shared" si="16"/>
        <v>3.3599699999999992</v>
      </c>
      <c r="Q193" s="108">
        <v>0.9</v>
      </c>
      <c r="R193" s="105">
        <f t="shared" si="18"/>
        <v>0.33299999999999996</v>
      </c>
      <c r="S193" s="103">
        <f t="shared" si="17"/>
        <v>3.0239729999999994</v>
      </c>
      <c r="T193" s="106">
        <f t="shared" si="19"/>
        <v>0</v>
      </c>
      <c r="U193" s="106">
        <f t="shared" si="20"/>
        <v>3.3599699999999992</v>
      </c>
    </row>
    <row r="194" spans="1:21" ht="17.25" customHeight="1">
      <c r="A194" s="99">
        <v>332</v>
      </c>
      <c r="B194" s="12" t="s">
        <v>27</v>
      </c>
      <c r="C194" s="6" t="s">
        <v>216</v>
      </c>
      <c r="D194" s="6">
        <v>192</v>
      </c>
      <c r="E194" s="7" t="s">
        <v>285</v>
      </c>
      <c r="F194" s="7"/>
      <c r="G194" s="100">
        <v>1</v>
      </c>
      <c r="H194" s="101">
        <v>84</v>
      </c>
      <c r="I194" s="8">
        <v>8486</v>
      </c>
      <c r="J194" s="102">
        <v>0</v>
      </c>
      <c r="K194" s="102">
        <v>1</v>
      </c>
      <c r="L194" s="103">
        <f t="shared" si="14"/>
        <v>0</v>
      </c>
      <c r="M194" s="103">
        <f t="shared" si="15"/>
        <v>8486</v>
      </c>
      <c r="N194" s="104" t="s">
        <v>547</v>
      </c>
      <c r="O194" s="9">
        <v>0.36259600332773873</v>
      </c>
      <c r="P194" s="10">
        <f t="shared" si="16"/>
        <v>3.0769896842391908</v>
      </c>
      <c r="Q194" s="105">
        <v>0.9</v>
      </c>
      <c r="R194" s="105">
        <f t="shared" si="18"/>
        <v>0.32633640299496486</v>
      </c>
      <c r="S194" s="103">
        <f t="shared" si="17"/>
        <v>2.7692907158152718</v>
      </c>
      <c r="T194" s="106">
        <f t="shared" si="19"/>
        <v>0</v>
      </c>
      <c r="U194" s="106">
        <f t="shared" si="20"/>
        <v>3.0769896842391908</v>
      </c>
    </row>
    <row r="195" spans="1:21" ht="17.25" customHeight="1">
      <c r="A195" s="99">
        <v>286</v>
      </c>
      <c r="B195" s="11" t="s">
        <v>20</v>
      </c>
      <c r="C195" s="6" t="s">
        <v>74</v>
      </c>
      <c r="D195" s="6">
        <v>193</v>
      </c>
      <c r="E195" s="110" t="s">
        <v>286</v>
      </c>
      <c r="F195" s="110"/>
      <c r="G195" s="100">
        <v>1</v>
      </c>
      <c r="H195" s="111"/>
      <c r="I195" s="8">
        <v>9809</v>
      </c>
      <c r="J195" s="102">
        <v>0.16637952252030519</v>
      </c>
      <c r="K195" s="102">
        <v>0.83362047747969481</v>
      </c>
      <c r="L195" s="103">
        <f t="shared" ref="L195:L258" si="21">+I195*J195</f>
        <v>1632.0167364016736</v>
      </c>
      <c r="M195" s="103">
        <f t="shared" ref="M195:M258" si="22">+I195*K195</f>
        <v>8176.9832635983266</v>
      </c>
      <c r="N195" s="104" t="s">
        <v>547</v>
      </c>
      <c r="O195" s="9">
        <v>0.32181706238973667</v>
      </c>
      <c r="P195" s="10">
        <f t="shared" ref="P195:P258" si="23">+O195*I195/1000</f>
        <v>3.1567035649809272</v>
      </c>
      <c r="Q195" s="108">
        <v>0.9</v>
      </c>
      <c r="R195" s="105">
        <f t="shared" si="18"/>
        <v>0.28963535615076302</v>
      </c>
      <c r="S195" s="103">
        <f t="shared" ref="S195:S258" si="24">+Q195*P195</f>
        <v>2.8410332084828345</v>
      </c>
      <c r="T195" s="106">
        <f t="shared" si="19"/>
        <v>0.52521083187967188</v>
      </c>
      <c r="U195" s="106">
        <f t="shared" si="20"/>
        <v>2.6314927331012554</v>
      </c>
    </row>
    <row r="196" spans="1:21" ht="17.25" customHeight="1">
      <c r="A196" s="99">
        <v>293</v>
      </c>
      <c r="B196" s="5" t="s">
        <v>23</v>
      </c>
      <c r="C196" s="6" t="s">
        <v>176</v>
      </c>
      <c r="D196" s="6">
        <v>194</v>
      </c>
      <c r="E196" s="110" t="s">
        <v>287</v>
      </c>
      <c r="F196" s="110"/>
      <c r="G196" s="100"/>
      <c r="H196" s="111">
        <v>46</v>
      </c>
      <c r="I196" s="8">
        <v>5638</v>
      </c>
      <c r="J196" s="102">
        <v>0</v>
      </c>
      <c r="K196" s="102">
        <v>1</v>
      </c>
      <c r="L196" s="103">
        <f t="shared" si="21"/>
        <v>0</v>
      </c>
      <c r="M196" s="103">
        <f t="shared" si="22"/>
        <v>5638</v>
      </c>
      <c r="N196" s="104" t="s">
        <v>547</v>
      </c>
      <c r="O196" s="9">
        <v>0.31838430798762363</v>
      </c>
      <c r="P196" s="10">
        <f t="shared" si="23"/>
        <v>1.7950507284342221</v>
      </c>
      <c r="Q196" s="105">
        <v>0.9</v>
      </c>
      <c r="R196" s="105">
        <f t="shared" ref="R196:R259" si="25">+O196*Q196</f>
        <v>0.28654587718886126</v>
      </c>
      <c r="S196" s="103">
        <f t="shared" si="24"/>
        <v>1.6155456555907999</v>
      </c>
      <c r="T196" s="106">
        <f t="shared" ref="T196:T259" si="26">+P196*J196</f>
        <v>0</v>
      </c>
      <c r="U196" s="106">
        <f t="shared" ref="U196:U259" si="27">+P196*K196</f>
        <v>1.7950507284342221</v>
      </c>
    </row>
    <row r="197" spans="1:21" ht="17.25" customHeight="1">
      <c r="A197" s="99">
        <v>184</v>
      </c>
      <c r="B197" s="5" t="s">
        <v>38</v>
      </c>
      <c r="C197" s="6" t="s">
        <v>277</v>
      </c>
      <c r="D197" s="6">
        <v>195</v>
      </c>
      <c r="E197" s="110" t="s">
        <v>288</v>
      </c>
      <c r="F197" s="110"/>
      <c r="G197" s="100"/>
      <c r="H197" s="111"/>
      <c r="I197" s="8">
        <v>6959</v>
      </c>
      <c r="J197" s="102">
        <v>0.48266772110188483</v>
      </c>
      <c r="K197" s="102">
        <v>0.51733227889811517</v>
      </c>
      <c r="L197" s="103">
        <f t="shared" si="21"/>
        <v>3358.8846711480164</v>
      </c>
      <c r="M197" s="103">
        <f t="shared" si="22"/>
        <v>3600.1153288519836</v>
      </c>
      <c r="N197" s="104" t="s">
        <v>547</v>
      </c>
      <c r="O197" s="9">
        <v>0.2970619037443723</v>
      </c>
      <c r="P197" s="10">
        <f t="shared" si="23"/>
        <v>2.0672537881570872</v>
      </c>
      <c r="Q197" s="108">
        <v>0.9</v>
      </c>
      <c r="R197" s="105">
        <f t="shared" si="25"/>
        <v>0.26735571336993508</v>
      </c>
      <c r="S197" s="103">
        <f t="shared" si="24"/>
        <v>1.8605284093413785</v>
      </c>
      <c r="T197" s="106">
        <f t="shared" si="26"/>
        <v>0.9977966748690198</v>
      </c>
      <c r="U197" s="106">
        <f t="shared" si="27"/>
        <v>1.0694571132880673</v>
      </c>
    </row>
    <row r="198" spans="1:21" ht="17.25" customHeight="1">
      <c r="A198" s="99">
        <v>147</v>
      </c>
      <c r="B198" s="12" t="s">
        <v>27</v>
      </c>
      <c r="C198" s="6" t="s">
        <v>229</v>
      </c>
      <c r="D198" s="6">
        <v>196</v>
      </c>
      <c r="E198" s="7" t="s">
        <v>289</v>
      </c>
      <c r="F198" s="7"/>
      <c r="G198" s="100">
        <v>1</v>
      </c>
      <c r="H198" s="101"/>
      <c r="I198" s="8">
        <v>7137</v>
      </c>
      <c r="J198" s="102">
        <v>0</v>
      </c>
      <c r="K198" s="102">
        <v>1</v>
      </c>
      <c r="L198" s="103">
        <f t="shared" si="21"/>
        <v>0</v>
      </c>
      <c r="M198" s="103">
        <f t="shared" si="22"/>
        <v>7137</v>
      </c>
      <c r="N198" s="104" t="s">
        <v>547</v>
      </c>
      <c r="O198" s="9">
        <v>0.32222222222222219</v>
      </c>
      <c r="P198" s="10">
        <f t="shared" si="23"/>
        <v>2.2996999999999996</v>
      </c>
      <c r="Q198" s="108">
        <v>0.9</v>
      </c>
      <c r="R198" s="105">
        <f t="shared" si="25"/>
        <v>0.28999999999999998</v>
      </c>
      <c r="S198" s="103">
        <f t="shared" si="24"/>
        <v>2.0697299999999998</v>
      </c>
      <c r="T198" s="106">
        <f t="shared" si="26"/>
        <v>0</v>
      </c>
      <c r="U198" s="106">
        <f t="shared" si="27"/>
        <v>2.2996999999999996</v>
      </c>
    </row>
    <row r="199" spans="1:21" ht="17.25" customHeight="1">
      <c r="A199" s="99">
        <v>71</v>
      </c>
      <c r="B199" s="11" t="s">
        <v>20</v>
      </c>
      <c r="C199" s="6" t="s">
        <v>150</v>
      </c>
      <c r="D199" s="6">
        <v>197</v>
      </c>
      <c r="E199" s="110" t="s">
        <v>290</v>
      </c>
      <c r="F199" s="110"/>
      <c r="G199" s="100">
        <v>1</v>
      </c>
      <c r="H199" s="111">
        <v>4</v>
      </c>
      <c r="I199" s="8">
        <v>3900</v>
      </c>
      <c r="J199" s="102">
        <v>0.56366521221737409</v>
      </c>
      <c r="K199" s="102">
        <v>0.43633478778262602</v>
      </c>
      <c r="L199" s="103">
        <f t="shared" si="21"/>
        <v>2198.294327647759</v>
      </c>
      <c r="M199" s="103">
        <f t="shared" si="22"/>
        <v>1701.7056723522414</v>
      </c>
      <c r="N199" s="104" t="s">
        <v>547</v>
      </c>
      <c r="O199" s="9">
        <v>0.32</v>
      </c>
      <c r="P199" s="10">
        <f t="shared" si="23"/>
        <v>1.248</v>
      </c>
      <c r="Q199" s="107">
        <v>0.9</v>
      </c>
      <c r="R199" s="105">
        <f t="shared" si="25"/>
        <v>0.28800000000000003</v>
      </c>
      <c r="S199" s="103">
        <f t="shared" si="24"/>
        <v>1.1232</v>
      </c>
      <c r="T199" s="106">
        <f t="shared" si="26"/>
        <v>0.70345418484728284</v>
      </c>
      <c r="U199" s="106">
        <f t="shared" si="27"/>
        <v>0.54454581515271727</v>
      </c>
    </row>
    <row r="200" spans="1:21" ht="17.25" customHeight="1">
      <c r="A200" s="99">
        <v>209</v>
      </c>
      <c r="B200" s="11" t="s">
        <v>20</v>
      </c>
      <c r="C200" s="6" t="s">
        <v>157</v>
      </c>
      <c r="D200" s="6">
        <v>198</v>
      </c>
      <c r="E200" s="110" t="s">
        <v>291</v>
      </c>
      <c r="F200" s="110"/>
      <c r="G200" s="100"/>
      <c r="H200" s="111"/>
      <c r="I200" s="8">
        <v>8504</v>
      </c>
      <c r="J200" s="102">
        <v>0.37878054681829182</v>
      </c>
      <c r="K200" s="102">
        <v>0.62121945318170824</v>
      </c>
      <c r="L200" s="103">
        <f t="shared" si="21"/>
        <v>3221.1497701427538</v>
      </c>
      <c r="M200" s="103">
        <f t="shared" si="22"/>
        <v>5282.8502298572466</v>
      </c>
      <c r="N200" s="104" t="s">
        <v>547</v>
      </c>
      <c r="O200" s="9">
        <v>0.28468432442169006</v>
      </c>
      <c r="P200" s="10">
        <f t="shared" si="23"/>
        <v>2.4209554948820524</v>
      </c>
      <c r="Q200" s="108">
        <v>0.9</v>
      </c>
      <c r="R200" s="105">
        <f t="shared" si="25"/>
        <v>0.25621589197952105</v>
      </c>
      <c r="S200" s="103">
        <f t="shared" si="24"/>
        <v>2.1788599453938473</v>
      </c>
      <c r="T200" s="106">
        <f t="shared" si="26"/>
        <v>0.91701084617417206</v>
      </c>
      <c r="U200" s="106">
        <f t="shared" si="27"/>
        <v>1.5039446487078805</v>
      </c>
    </row>
    <row r="201" spans="1:21" ht="17.25" customHeight="1">
      <c r="A201" s="99">
        <v>221</v>
      </c>
      <c r="B201" s="5" t="s">
        <v>38</v>
      </c>
      <c r="C201" s="6" t="s">
        <v>282</v>
      </c>
      <c r="D201" s="6">
        <v>199</v>
      </c>
      <c r="E201" s="110" t="s">
        <v>292</v>
      </c>
      <c r="F201" s="110"/>
      <c r="G201" s="100"/>
      <c r="H201" s="111"/>
      <c r="I201" s="8">
        <v>9776</v>
      </c>
      <c r="J201" s="102">
        <v>0</v>
      </c>
      <c r="K201" s="102">
        <v>1</v>
      </c>
      <c r="L201" s="103">
        <f t="shared" si="21"/>
        <v>0</v>
      </c>
      <c r="M201" s="103">
        <f t="shared" si="22"/>
        <v>9776</v>
      </c>
      <c r="N201" s="104" t="s">
        <v>547</v>
      </c>
      <c r="O201" s="9">
        <v>0.28178797086018242</v>
      </c>
      <c r="P201" s="10">
        <f t="shared" si="23"/>
        <v>2.7547592031291432</v>
      </c>
      <c r="Q201" s="108">
        <v>0.9</v>
      </c>
      <c r="R201" s="105">
        <f t="shared" si="25"/>
        <v>0.2536091737741642</v>
      </c>
      <c r="S201" s="103">
        <f t="shared" si="24"/>
        <v>2.4792832828162288</v>
      </c>
      <c r="T201" s="106">
        <f t="shared" si="26"/>
        <v>0</v>
      </c>
      <c r="U201" s="106">
        <f t="shared" si="27"/>
        <v>2.7547592031291432</v>
      </c>
    </row>
    <row r="202" spans="1:21" ht="17.25" customHeight="1">
      <c r="A202" s="99">
        <v>217</v>
      </c>
      <c r="B202" s="5" t="s">
        <v>38</v>
      </c>
      <c r="C202" s="6" t="s">
        <v>293</v>
      </c>
      <c r="D202" s="6">
        <v>200</v>
      </c>
      <c r="E202" s="110" t="s">
        <v>293</v>
      </c>
      <c r="F202" s="110"/>
      <c r="G202" s="100"/>
      <c r="H202" s="111"/>
      <c r="I202" s="8">
        <v>6365</v>
      </c>
      <c r="J202" s="102">
        <v>0</v>
      </c>
      <c r="K202" s="102">
        <v>1</v>
      </c>
      <c r="L202" s="103">
        <f t="shared" si="21"/>
        <v>0</v>
      </c>
      <c r="M202" s="103">
        <f t="shared" si="22"/>
        <v>6365</v>
      </c>
      <c r="N202" s="104" t="s">
        <v>547</v>
      </c>
      <c r="O202" s="9">
        <v>0.28178797086018242</v>
      </c>
      <c r="P202" s="10">
        <f t="shared" si="23"/>
        <v>1.793580434525061</v>
      </c>
      <c r="Q202" s="108">
        <v>0.9</v>
      </c>
      <c r="R202" s="105">
        <f t="shared" si="25"/>
        <v>0.2536091737741642</v>
      </c>
      <c r="S202" s="103">
        <f t="shared" si="24"/>
        <v>1.6142223910725548</v>
      </c>
      <c r="T202" s="106">
        <f t="shared" si="26"/>
        <v>0</v>
      </c>
      <c r="U202" s="106">
        <f t="shared" si="27"/>
        <v>1.793580434525061</v>
      </c>
    </row>
    <row r="203" spans="1:21" ht="17.25" customHeight="1">
      <c r="A203" s="99">
        <v>146</v>
      </c>
      <c r="B203" s="5" t="s">
        <v>38</v>
      </c>
      <c r="C203" s="6" t="s">
        <v>182</v>
      </c>
      <c r="D203" s="6">
        <v>201</v>
      </c>
      <c r="E203" s="110" t="s">
        <v>294</v>
      </c>
      <c r="F203" s="110"/>
      <c r="G203" s="100">
        <v>1</v>
      </c>
      <c r="H203" s="111"/>
      <c r="I203" s="8">
        <v>5728</v>
      </c>
      <c r="J203" s="102">
        <v>0.57033195020746885</v>
      </c>
      <c r="K203" s="102">
        <v>0.42966804979253115</v>
      </c>
      <c r="L203" s="103">
        <f t="shared" si="21"/>
        <v>3266.8614107883814</v>
      </c>
      <c r="M203" s="103">
        <f t="shared" si="22"/>
        <v>2461.1385892116186</v>
      </c>
      <c r="N203" s="104" t="s">
        <v>547</v>
      </c>
      <c r="O203" s="9">
        <v>0.28178797086018242</v>
      </c>
      <c r="P203" s="10">
        <f t="shared" si="23"/>
        <v>1.6140814970871249</v>
      </c>
      <c r="Q203" s="108">
        <v>0.9</v>
      </c>
      <c r="R203" s="105">
        <f t="shared" si="25"/>
        <v>0.2536091737741642</v>
      </c>
      <c r="S203" s="103">
        <f t="shared" si="24"/>
        <v>1.4526733473784124</v>
      </c>
      <c r="T203" s="106">
        <f t="shared" si="26"/>
        <v>0.92056224802749087</v>
      </c>
      <c r="U203" s="106">
        <f t="shared" si="27"/>
        <v>0.69351924905963402</v>
      </c>
    </row>
    <row r="204" spans="1:21" ht="17.25" customHeight="1">
      <c r="A204" s="99">
        <v>179</v>
      </c>
      <c r="B204" s="5" t="s">
        <v>38</v>
      </c>
      <c r="C204" s="6" t="s">
        <v>277</v>
      </c>
      <c r="D204" s="6">
        <v>202</v>
      </c>
      <c r="E204" s="110" t="s">
        <v>295</v>
      </c>
      <c r="F204" s="110"/>
      <c r="G204" s="100">
        <v>1</v>
      </c>
      <c r="H204" s="111"/>
      <c r="I204" s="8">
        <v>5412</v>
      </c>
      <c r="J204" s="102">
        <v>0</v>
      </c>
      <c r="K204" s="102">
        <v>1</v>
      </c>
      <c r="L204" s="103">
        <f t="shared" si="21"/>
        <v>0</v>
      </c>
      <c r="M204" s="103">
        <f t="shared" si="22"/>
        <v>5412</v>
      </c>
      <c r="N204" s="104" t="s">
        <v>547</v>
      </c>
      <c r="O204" s="9">
        <v>0.28178797086018242</v>
      </c>
      <c r="P204" s="10">
        <f t="shared" si="23"/>
        <v>1.5250364982953071</v>
      </c>
      <c r="Q204" s="108">
        <v>0.9</v>
      </c>
      <c r="R204" s="105">
        <f t="shared" si="25"/>
        <v>0.2536091737741642</v>
      </c>
      <c r="S204" s="103">
        <f t="shared" si="24"/>
        <v>1.3725328484657764</v>
      </c>
      <c r="T204" s="106">
        <f t="shared" si="26"/>
        <v>0</v>
      </c>
      <c r="U204" s="106">
        <f t="shared" si="27"/>
        <v>1.5250364982953071</v>
      </c>
    </row>
    <row r="205" spans="1:21" ht="17.25" customHeight="1">
      <c r="A205" s="99">
        <v>107</v>
      </c>
      <c r="B205" s="5" t="s">
        <v>38</v>
      </c>
      <c r="C205" s="6" t="s">
        <v>296</v>
      </c>
      <c r="D205" s="6">
        <v>203</v>
      </c>
      <c r="E205" s="110" t="s">
        <v>297</v>
      </c>
      <c r="F205" s="110"/>
      <c r="G205" s="100"/>
      <c r="H205" s="111"/>
      <c r="I205" s="8">
        <v>5100</v>
      </c>
      <c r="J205" s="102">
        <v>0.49857603949117146</v>
      </c>
      <c r="K205" s="102">
        <v>0.50142396050882854</v>
      </c>
      <c r="L205" s="103">
        <f t="shared" si="21"/>
        <v>2542.7378014049746</v>
      </c>
      <c r="M205" s="103">
        <f t="shared" si="22"/>
        <v>2557.2621985950254</v>
      </c>
      <c r="N205" s="104" t="s">
        <v>547</v>
      </c>
      <c r="O205" s="9">
        <v>0.28178797086018242</v>
      </c>
      <c r="P205" s="10">
        <f t="shared" si="23"/>
        <v>1.4371186513869305</v>
      </c>
      <c r="Q205" s="108">
        <v>0.9</v>
      </c>
      <c r="R205" s="105">
        <f t="shared" si="25"/>
        <v>0.2536091737741642</v>
      </c>
      <c r="S205" s="103">
        <f t="shared" si="24"/>
        <v>1.2934067862482375</v>
      </c>
      <c r="T205" s="106">
        <f t="shared" si="26"/>
        <v>0.71651292548738932</v>
      </c>
      <c r="U205" s="106">
        <f t="shared" si="27"/>
        <v>0.72060572589954119</v>
      </c>
    </row>
    <row r="206" spans="1:21" ht="17.25" customHeight="1">
      <c r="A206" s="99">
        <v>93</v>
      </c>
      <c r="B206" s="5" t="s">
        <v>38</v>
      </c>
      <c r="C206" s="6" t="s">
        <v>298</v>
      </c>
      <c r="D206" s="6">
        <v>204</v>
      </c>
      <c r="E206" s="110" t="s">
        <v>299</v>
      </c>
      <c r="F206" s="110"/>
      <c r="G206" s="100"/>
      <c r="H206" s="111"/>
      <c r="I206" s="8">
        <v>4252</v>
      </c>
      <c r="J206" s="102">
        <v>0</v>
      </c>
      <c r="K206" s="102">
        <v>1</v>
      </c>
      <c r="L206" s="103">
        <f t="shared" si="21"/>
        <v>0</v>
      </c>
      <c r="M206" s="103">
        <f t="shared" si="22"/>
        <v>4252</v>
      </c>
      <c r="N206" s="104" t="s">
        <v>547</v>
      </c>
      <c r="O206" s="9">
        <v>0.28178797086018242</v>
      </c>
      <c r="P206" s="10">
        <f t="shared" si="23"/>
        <v>1.1981624520974956</v>
      </c>
      <c r="Q206" s="108">
        <v>0.9</v>
      </c>
      <c r="R206" s="105">
        <f t="shared" si="25"/>
        <v>0.2536091737741642</v>
      </c>
      <c r="S206" s="103">
        <f t="shared" si="24"/>
        <v>1.0783462068877461</v>
      </c>
      <c r="T206" s="106">
        <f t="shared" si="26"/>
        <v>0</v>
      </c>
      <c r="U206" s="106">
        <f t="shared" si="27"/>
        <v>1.1981624520974956</v>
      </c>
    </row>
    <row r="207" spans="1:21" ht="17.25" customHeight="1">
      <c r="A207" s="99">
        <v>97</v>
      </c>
      <c r="B207" s="5" t="s">
        <v>38</v>
      </c>
      <c r="C207" s="6" t="s">
        <v>24</v>
      </c>
      <c r="D207" s="6">
        <v>205</v>
      </c>
      <c r="E207" s="110" t="s">
        <v>300</v>
      </c>
      <c r="F207" s="110"/>
      <c r="G207" s="100">
        <v>1</v>
      </c>
      <c r="H207" s="111"/>
      <c r="I207" s="8">
        <v>3487</v>
      </c>
      <c r="J207" s="102">
        <v>0</v>
      </c>
      <c r="K207" s="102">
        <v>1</v>
      </c>
      <c r="L207" s="103">
        <f t="shared" si="21"/>
        <v>0</v>
      </c>
      <c r="M207" s="103">
        <f t="shared" si="22"/>
        <v>3487</v>
      </c>
      <c r="N207" s="104" t="s">
        <v>547</v>
      </c>
      <c r="O207" s="9">
        <v>0.28178797086018242</v>
      </c>
      <c r="P207" s="10">
        <f t="shared" si="23"/>
        <v>0.98259465438945603</v>
      </c>
      <c r="Q207" s="108">
        <v>0.9</v>
      </c>
      <c r="R207" s="105">
        <f t="shared" si="25"/>
        <v>0.2536091737741642</v>
      </c>
      <c r="S207" s="103">
        <f t="shared" si="24"/>
        <v>0.88433518895051044</v>
      </c>
      <c r="T207" s="106">
        <f t="shared" si="26"/>
        <v>0</v>
      </c>
      <c r="U207" s="106">
        <f t="shared" si="27"/>
        <v>0.98259465438945603</v>
      </c>
    </row>
    <row r="208" spans="1:21" ht="17.25" customHeight="1">
      <c r="A208" s="99">
        <v>77</v>
      </c>
      <c r="B208" s="11" t="s">
        <v>20</v>
      </c>
      <c r="C208" s="6" t="s">
        <v>301</v>
      </c>
      <c r="D208" s="6">
        <v>206</v>
      </c>
      <c r="E208" s="110" t="s">
        <v>302</v>
      </c>
      <c r="F208" s="110"/>
      <c r="G208" s="100"/>
      <c r="H208" s="111">
        <v>14</v>
      </c>
      <c r="I208" s="8">
        <v>5413</v>
      </c>
      <c r="J208" s="102">
        <v>0</v>
      </c>
      <c r="K208" s="102">
        <v>1</v>
      </c>
      <c r="L208" s="103">
        <f t="shared" si="21"/>
        <v>0</v>
      </c>
      <c r="M208" s="103">
        <f t="shared" si="22"/>
        <v>5413</v>
      </c>
      <c r="N208" s="104" t="s">
        <v>547</v>
      </c>
      <c r="O208" s="9">
        <v>0.27169449831521381</v>
      </c>
      <c r="P208" s="10">
        <f t="shared" si="23"/>
        <v>1.4706823193802523</v>
      </c>
      <c r="Q208" s="107">
        <v>0.9</v>
      </c>
      <c r="R208" s="105">
        <f t="shared" si="25"/>
        <v>0.24452504848369244</v>
      </c>
      <c r="S208" s="103">
        <f t="shared" si="24"/>
        <v>1.3236140874422271</v>
      </c>
      <c r="T208" s="106">
        <f t="shared" si="26"/>
        <v>0</v>
      </c>
      <c r="U208" s="106">
        <f t="shared" si="27"/>
        <v>1.4706823193802523</v>
      </c>
    </row>
    <row r="209" spans="1:21" ht="17.25" customHeight="1">
      <c r="A209" s="99">
        <v>295</v>
      </c>
      <c r="B209" s="5" t="s">
        <v>38</v>
      </c>
      <c r="C209" s="6" t="s">
        <v>303</v>
      </c>
      <c r="D209" s="6">
        <v>207</v>
      </c>
      <c r="E209" s="110" t="s">
        <v>304</v>
      </c>
      <c r="F209" s="110"/>
      <c r="G209" s="100">
        <v>1</v>
      </c>
      <c r="H209" s="111">
        <v>17</v>
      </c>
      <c r="I209" s="8">
        <v>6308</v>
      </c>
      <c r="J209" s="102">
        <v>0</v>
      </c>
      <c r="K209" s="102">
        <v>1</v>
      </c>
      <c r="L209" s="103">
        <f t="shared" si="21"/>
        <v>0</v>
      </c>
      <c r="M209" s="103">
        <f t="shared" si="22"/>
        <v>6308</v>
      </c>
      <c r="N209" s="104" t="s">
        <v>547</v>
      </c>
      <c r="O209" s="9">
        <v>0.28178797086018242</v>
      </c>
      <c r="P209" s="10">
        <f t="shared" si="23"/>
        <v>1.7775185201860306</v>
      </c>
      <c r="Q209" s="107">
        <v>0.9</v>
      </c>
      <c r="R209" s="105">
        <f t="shared" si="25"/>
        <v>0.2536091737741642</v>
      </c>
      <c r="S209" s="103">
        <f t="shared" si="24"/>
        <v>1.5997666681674276</v>
      </c>
      <c r="T209" s="106">
        <f t="shared" si="26"/>
        <v>0</v>
      </c>
      <c r="U209" s="106">
        <f t="shared" si="27"/>
        <v>1.7775185201860306</v>
      </c>
    </row>
    <row r="210" spans="1:21" ht="17.25" customHeight="1">
      <c r="A210" s="99">
        <v>90</v>
      </c>
      <c r="B210" s="5" t="s">
        <v>23</v>
      </c>
      <c r="C210" s="6" t="s">
        <v>99</v>
      </c>
      <c r="D210" s="6">
        <v>208</v>
      </c>
      <c r="E210" s="110" t="s">
        <v>305</v>
      </c>
      <c r="F210" s="110"/>
      <c r="G210" s="100"/>
      <c r="H210" s="111">
        <v>39</v>
      </c>
      <c r="I210" s="8">
        <v>1571</v>
      </c>
      <c r="J210" s="102">
        <v>0</v>
      </c>
      <c r="K210" s="102">
        <v>1</v>
      </c>
      <c r="L210" s="103">
        <f t="shared" si="21"/>
        <v>0</v>
      </c>
      <c r="M210" s="103">
        <f t="shared" si="22"/>
        <v>1571</v>
      </c>
      <c r="N210" s="104" t="s">
        <v>548</v>
      </c>
      <c r="O210" s="9">
        <v>0.39641967759243329</v>
      </c>
      <c r="P210" s="10">
        <f t="shared" si="23"/>
        <v>0.62277531349771265</v>
      </c>
      <c r="Q210" s="105">
        <v>0.92650918635170598</v>
      </c>
      <c r="R210" s="105">
        <f t="shared" si="25"/>
        <v>0.36728647293997096</v>
      </c>
      <c r="S210" s="103">
        <f t="shared" si="24"/>
        <v>0.57700704898869437</v>
      </c>
      <c r="T210" s="106">
        <f t="shared" si="26"/>
        <v>0</v>
      </c>
      <c r="U210" s="106">
        <f t="shared" si="27"/>
        <v>0.62277531349771265</v>
      </c>
    </row>
    <row r="211" spans="1:21" ht="17.25" customHeight="1">
      <c r="A211" s="99">
        <v>274</v>
      </c>
      <c r="B211" s="5" t="s">
        <v>23</v>
      </c>
      <c r="C211" s="6" t="s">
        <v>99</v>
      </c>
      <c r="D211" s="6">
        <v>209</v>
      </c>
      <c r="E211" s="110" t="s">
        <v>306</v>
      </c>
      <c r="F211" s="110"/>
      <c r="G211" s="100"/>
      <c r="H211" s="111">
        <v>44</v>
      </c>
      <c r="I211" s="8">
        <v>634</v>
      </c>
      <c r="J211" s="102">
        <v>0</v>
      </c>
      <c r="K211" s="102">
        <v>1</v>
      </c>
      <c r="L211" s="103">
        <f t="shared" si="21"/>
        <v>0</v>
      </c>
      <c r="M211" s="103">
        <f t="shared" si="22"/>
        <v>634</v>
      </c>
      <c r="N211" s="104" t="s">
        <v>548</v>
      </c>
      <c r="O211" s="9">
        <v>0.35792222858739375</v>
      </c>
      <c r="P211" s="10">
        <f t="shared" si="23"/>
        <v>0.22692269292440764</v>
      </c>
      <c r="Q211" s="105">
        <v>0.9593023255813955</v>
      </c>
      <c r="R211" s="105">
        <f t="shared" si="25"/>
        <v>0.34335562626116267</v>
      </c>
      <c r="S211" s="103">
        <f t="shared" si="24"/>
        <v>0.21768746704957714</v>
      </c>
      <c r="T211" s="106">
        <f t="shared" si="26"/>
        <v>0</v>
      </c>
      <c r="U211" s="106">
        <f t="shared" si="27"/>
        <v>0.22692269292440764</v>
      </c>
    </row>
    <row r="212" spans="1:21" ht="17.25" customHeight="1">
      <c r="A212" s="99">
        <v>291</v>
      </c>
      <c r="B212" s="11" t="s">
        <v>20</v>
      </c>
      <c r="C212" s="6" t="s">
        <v>194</v>
      </c>
      <c r="D212" s="6">
        <v>210</v>
      </c>
      <c r="E212" s="110" t="s">
        <v>307</v>
      </c>
      <c r="F212" s="110"/>
      <c r="G212" s="100"/>
      <c r="H212" s="111">
        <v>13</v>
      </c>
      <c r="I212" s="8">
        <v>1908</v>
      </c>
      <c r="J212" s="102">
        <v>0.55246765692381405</v>
      </c>
      <c r="K212" s="102">
        <v>0.44753234307618589</v>
      </c>
      <c r="L212" s="103">
        <f t="shared" si="21"/>
        <v>1054.1082894106373</v>
      </c>
      <c r="M212" s="103">
        <f t="shared" si="22"/>
        <v>853.89171058936267</v>
      </c>
      <c r="N212" s="104" t="s">
        <v>548</v>
      </c>
      <c r="O212" s="9">
        <v>0.29795493309660986</v>
      </c>
      <c r="P212" s="10">
        <f t="shared" si="23"/>
        <v>0.56849801234833164</v>
      </c>
      <c r="Q212" s="107">
        <v>0.98305084745762705</v>
      </c>
      <c r="R212" s="105">
        <f t="shared" si="25"/>
        <v>0.29290484948480289</v>
      </c>
      <c r="S212" s="103">
        <f t="shared" si="24"/>
        <v>0.55886245281700397</v>
      </c>
      <c r="T212" s="106">
        <f t="shared" si="26"/>
        <v>0.31407676484792829</v>
      </c>
      <c r="U212" s="106">
        <f t="shared" si="27"/>
        <v>0.25442124750040329</v>
      </c>
    </row>
    <row r="213" spans="1:21" ht="17.25" customHeight="1">
      <c r="A213" s="99">
        <v>119</v>
      </c>
      <c r="B213" s="5" t="s">
        <v>38</v>
      </c>
      <c r="C213" s="6" t="s">
        <v>308</v>
      </c>
      <c r="D213" s="6">
        <v>211</v>
      </c>
      <c r="E213" s="110" t="s">
        <v>309</v>
      </c>
      <c r="F213" s="110"/>
      <c r="G213" s="100"/>
      <c r="H213" s="111"/>
      <c r="I213" s="8">
        <v>1465</v>
      </c>
      <c r="J213" s="102">
        <v>0</v>
      </c>
      <c r="K213" s="102">
        <v>1</v>
      </c>
      <c r="L213" s="103">
        <f t="shared" si="21"/>
        <v>0</v>
      </c>
      <c r="M213" s="103">
        <f t="shared" si="22"/>
        <v>1465</v>
      </c>
      <c r="N213" s="104" t="s">
        <v>548</v>
      </c>
      <c r="O213" s="9">
        <v>0.23813807531380754</v>
      </c>
      <c r="P213" s="10">
        <f t="shared" si="23"/>
        <v>0.34887228033472806</v>
      </c>
      <c r="Q213" s="108">
        <v>0.95599999999999996</v>
      </c>
      <c r="R213" s="105">
        <f t="shared" si="25"/>
        <v>0.22766</v>
      </c>
      <c r="S213" s="103">
        <f t="shared" si="24"/>
        <v>0.33352189999999998</v>
      </c>
      <c r="T213" s="106">
        <f t="shared" si="26"/>
        <v>0</v>
      </c>
      <c r="U213" s="106">
        <f t="shared" si="27"/>
        <v>0.34887228033472806</v>
      </c>
    </row>
    <row r="214" spans="1:21" ht="17.25" customHeight="1">
      <c r="A214" s="99">
        <v>248</v>
      </c>
      <c r="B214" s="5" t="s">
        <v>47</v>
      </c>
      <c r="C214" s="6" t="s">
        <v>225</v>
      </c>
      <c r="D214" s="6">
        <v>212</v>
      </c>
      <c r="E214" s="110" t="s">
        <v>310</v>
      </c>
      <c r="F214" s="110"/>
      <c r="G214" s="100">
        <v>1</v>
      </c>
      <c r="H214" s="111"/>
      <c r="I214" s="8">
        <v>750</v>
      </c>
      <c r="J214" s="102">
        <v>0</v>
      </c>
      <c r="K214" s="102">
        <v>1</v>
      </c>
      <c r="L214" s="103">
        <f t="shared" si="21"/>
        <v>0</v>
      </c>
      <c r="M214" s="103">
        <f t="shared" si="22"/>
        <v>750</v>
      </c>
      <c r="N214" s="104" t="s">
        <v>548</v>
      </c>
      <c r="O214" s="9">
        <v>0.24790794979079497</v>
      </c>
      <c r="P214" s="10">
        <f t="shared" si="23"/>
        <v>0.18593096234309625</v>
      </c>
      <c r="Q214" s="108">
        <v>0.95599999999999996</v>
      </c>
      <c r="R214" s="105">
        <f t="shared" si="25"/>
        <v>0.23699999999999999</v>
      </c>
      <c r="S214" s="103">
        <f t="shared" si="24"/>
        <v>0.17775000000000002</v>
      </c>
      <c r="T214" s="106">
        <f t="shared" si="26"/>
        <v>0</v>
      </c>
      <c r="U214" s="106">
        <f t="shared" si="27"/>
        <v>0.18593096234309625</v>
      </c>
    </row>
    <row r="215" spans="1:21" ht="17.25" customHeight="1">
      <c r="A215" s="99">
        <v>135</v>
      </c>
      <c r="B215" s="11" t="s">
        <v>20</v>
      </c>
      <c r="C215" s="6" t="s">
        <v>68</v>
      </c>
      <c r="D215" s="6"/>
      <c r="E215" s="7" t="s">
        <v>311</v>
      </c>
      <c r="F215" s="7"/>
      <c r="G215" s="100"/>
      <c r="H215" s="101"/>
      <c r="I215" s="8">
        <v>39616</v>
      </c>
      <c r="J215" s="102">
        <v>5.8838170142864257E-2</v>
      </c>
      <c r="K215" s="102">
        <v>0.94116182985713559</v>
      </c>
      <c r="L215" s="103">
        <f t="shared" si="21"/>
        <v>2330.9329483797105</v>
      </c>
      <c r="M215" s="103">
        <f t="shared" si="22"/>
        <v>37285.067051620281</v>
      </c>
      <c r="N215" s="104" t="s">
        <v>545</v>
      </c>
      <c r="O215" s="115" t="e">
        <f>+GETPIVOTDATA("PPC MUN CR 2022 Kg/Dias.Hab Ajustado",'[1]Din prom'!$A$3,"CATEGORIA MUNICIPIO","TIPO B","ORIGEN DE DATOS",1)</f>
        <v>#REF!</v>
      </c>
      <c r="P215" s="10" t="e">
        <f t="shared" si="23"/>
        <v>#REF!</v>
      </c>
      <c r="Q215" s="108">
        <v>0.95599999999999996</v>
      </c>
      <c r="R215" s="105" t="e">
        <f t="shared" si="25"/>
        <v>#REF!</v>
      </c>
      <c r="S215" s="103" t="e">
        <f t="shared" si="24"/>
        <v>#REF!</v>
      </c>
      <c r="T215" s="106" t="e">
        <f t="shared" si="26"/>
        <v>#REF!</v>
      </c>
      <c r="U215" s="106" t="e">
        <f t="shared" si="27"/>
        <v>#REF!</v>
      </c>
    </row>
    <row r="216" spans="1:21" ht="17.25" customHeight="1">
      <c r="A216" s="99">
        <v>216</v>
      </c>
      <c r="B216" s="5" t="s">
        <v>47</v>
      </c>
      <c r="C216" s="6" t="s">
        <v>207</v>
      </c>
      <c r="D216" s="6"/>
      <c r="E216" s="110" t="s">
        <v>312</v>
      </c>
      <c r="F216" s="110"/>
      <c r="G216" s="100"/>
      <c r="H216" s="111"/>
      <c r="I216" s="8">
        <v>30981</v>
      </c>
      <c r="J216" s="102">
        <v>0</v>
      </c>
      <c r="K216" s="102">
        <v>1</v>
      </c>
      <c r="L216" s="103">
        <f t="shared" si="21"/>
        <v>0</v>
      </c>
      <c r="M216" s="103">
        <f t="shared" si="22"/>
        <v>30981</v>
      </c>
      <c r="N216" s="104" t="s">
        <v>545</v>
      </c>
      <c r="O216" s="115" t="e">
        <f t="shared" ref="O216:O239" si="28">+$O$215</f>
        <v>#REF!</v>
      </c>
      <c r="P216" s="10" t="e">
        <f t="shared" si="23"/>
        <v>#REF!</v>
      </c>
      <c r="Q216" s="108">
        <v>0.95599999999999996</v>
      </c>
      <c r="R216" s="105" t="e">
        <f t="shared" si="25"/>
        <v>#REF!</v>
      </c>
      <c r="S216" s="103" t="e">
        <f t="shared" si="24"/>
        <v>#REF!</v>
      </c>
      <c r="T216" s="106" t="e">
        <f t="shared" si="26"/>
        <v>#REF!</v>
      </c>
      <c r="U216" s="106" t="e">
        <f t="shared" si="27"/>
        <v>#REF!</v>
      </c>
    </row>
    <row r="217" spans="1:21" ht="17.25" customHeight="1">
      <c r="A217" s="99">
        <v>287</v>
      </c>
      <c r="B217" s="5" t="s">
        <v>47</v>
      </c>
      <c r="C217" s="6" t="s">
        <v>48</v>
      </c>
      <c r="D217" s="6"/>
      <c r="E217" s="116" t="s">
        <v>549</v>
      </c>
      <c r="F217" s="116"/>
      <c r="G217" s="100"/>
      <c r="H217" s="117"/>
      <c r="I217" s="8">
        <v>23008</v>
      </c>
      <c r="J217" s="102">
        <v>0</v>
      </c>
      <c r="K217" s="102">
        <v>1</v>
      </c>
      <c r="L217" s="103">
        <f t="shared" si="21"/>
        <v>0</v>
      </c>
      <c r="M217" s="103">
        <f t="shared" si="22"/>
        <v>23008</v>
      </c>
      <c r="N217" s="104" t="s">
        <v>545</v>
      </c>
      <c r="O217" s="115" t="e">
        <f t="shared" si="28"/>
        <v>#REF!</v>
      </c>
      <c r="P217" s="10" t="e">
        <f t="shared" si="23"/>
        <v>#REF!</v>
      </c>
      <c r="Q217" s="108">
        <v>0.95599999999999996</v>
      </c>
      <c r="R217" s="105" t="e">
        <f t="shared" si="25"/>
        <v>#REF!</v>
      </c>
      <c r="S217" s="103" t="e">
        <f t="shared" si="24"/>
        <v>#REF!</v>
      </c>
      <c r="T217" s="106" t="e">
        <f t="shared" si="26"/>
        <v>#REF!</v>
      </c>
      <c r="U217" s="106" t="e">
        <f t="shared" si="27"/>
        <v>#REF!</v>
      </c>
    </row>
    <row r="218" spans="1:21" ht="17.25" customHeight="1">
      <c r="A218" s="99">
        <v>279</v>
      </c>
      <c r="B218" s="5" t="s">
        <v>23</v>
      </c>
      <c r="C218" s="6" t="s">
        <v>313</v>
      </c>
      <c r="D218" s="6"/>
      <c r="E218" s="110" t="s">
        <v>313</v>
      </c>
      <c r="F218" s="110"/>
      <c r="G218" s="100"/>
      <c r="H218" s="111"/>
      <c r="I218" s="8">
        <v>22769</v>
      </c>
      <c r="J218" s="102">
        <v>0</v>
      </c>
      <c r="K218" s="102">
        <v>1</v>
      </c>
      <c r="L218" s="103">
        <f t="shared" si="21"/>
        <v>0</v>
      </c>
      <c r="M218" s="103">
        <f t="shared" si="22"/>
        <v>22769</v>
      </c>
      <c r="N218" s="104" t="s">
        <v>545</v>
      </c>
      <c r="O218" s="115" t="e">
        <f t="shared" si="28"/>
        <v>#REF!</v>
      </c>
      <c r="P218" s="10" t="e">
        <f t="shared" si="23"/>
        <v>#REF!</v>
      </c>
      <c r="Q218" s="108">
        <v>0.95599999999999996</v>
      </c>
      <c r="R218" s="105" t="e">
        <f t="shared" si="25"/>
        <v>#REF!</v>
      </c>
      <c r="S218" s="103" t="e">
        <f t="shared" si="24"/>
        <v>#REF!</v>
      </c>
      <c r="T218" s="106" t="e">
        <f t="shared" si="26"/>
        <v>#REF!</v>
      </c>
      <c r="U218" s="106" t="e">
        <f t="shared" si="27"/>
        <v>#REF!</v>
      </c>
    </row>
    <row r="219" spans="1:21" ht="17.25" customHeight="1">
      <c r="A219" s="99">
        <v>317</v>
      </c>
      <c r="B219" s="5" t="s">
        <v>47</v>
      </c>
      <c r="C219" s="6" t="s">
        <v>314</v>
      </c>
      <c r="D219" s="6"/>
      <c r="E219" s="116" t="s">
        <v>550</v>
      </c>
      <c r="F219" s="116"/>
      <c r="G219" s="100"/>
      <c r="H219" s="117"/>
      <c r="I219" s="8">
        <v>20175</v>
      </c>
      <c r="J219" s="102">
        <v>0.12253327214318493</v>
      </c>
      <c r="K219" s="102">
        <v>0.87746672785681501</v>
      </c>
      <c r="L219" s="103">
        <f t="shared" si="21"/>
        <v>2472.108765488756</v>
      </c>
      <c r="M219" s="103">
        <f t="shared" si="22"/>
        <v>17702.891234511244</v>
      </c>
      <c r="N219" s="104" t="s">
        <v>545</v>
      </c>
      <c r="O219" s="115" t="e">
        <f t="shared" si="28"/>
        <v>#REF!</v>
      </c>
      <c r="P219" s="10" t="e">
        <f t="shared" si="23"/>
        <v>#REF!</v>
      </c>
      <c r="Q219" s="108">
        <v>0.95599999999999996</v>
      </c>
      <c r="R219" s="105" t="e">
        <f t="shared" si="25"/>
        <v>#REF!</v>
      </c>
      <c r="S219" s="103" t="e">
        <f t="shared" si="24"/>
        <v>#REF!</v>
      </c>
      <c r="T219" s="106" t="e">
        <f t="shared" si="26"/>
        <v>#REF!</v>
      </c>
      <c r="U219" s="106" t="e">
        <f t="shared" si="27"/>
        <v>#REF!</v>
      </c>
    </row>
    <row r="220" spans="1:21" ht="17.25" customHeight="1">
      <c r="A220" s="99">
        <v>66</v>
      </c>
      <c r="B220" s="5" t="s">
        <v>23</v>
      </c>
      <c r="C220" s="6" t="s">
        <v>110</v>
      </c>
      <c r="D220" s="6"/>
      <c r="E220" s="110" t="s">
        <v>315</v>
      </c>
      <c r="F220" s="110"/>
      <c r="G220" s="100"/>
      <c r="H220" s="111"/>
      <c r="I220" s="8">
        <v>17644</v>
      </c>
      <c r="J220" s="102">
        <v>0</v>
      </c>
      <c r="K220" s="102">
        <v>1</v>
      </c>
      <c r="L220" s="103">
        <f t="shared" si="21"/>
        <v>0</v>
      </c>
      <c r="M220" s="103">
        <f t="shared" si="22"/>
        <v>17644</v>
      </c>
      <c r="N220" s="104" t="s">
        <v>545</v>
      </c>
      <c r="O220" s="115" t="e">
        <f t="shared" si="28"/>
        <v>#REF!</v>
      </c>
      <c r="P220" s="10" t="e">
        <f t="shared" si="23"/>
        <v>#REF!</v>
      </c>
      <c r="Q220" s="108">
        <v>0.95599999999999996</v>
      </c>
      <c r="R220" s="105" t="e">
        <f t="shared" si="25"/>
        <v>#REF!</v>
      </c>
      <c r="S220" s="103" t="e">
        <f t="shared" si="24"/>
        <v>#REF!</v>
      </c>
      <c r="T220" s="106" t="e">
        <f t="shared" si="26"/>
        <v>#REF!</v>
      </c>
      <c r="U220" s="106" t="e">
        <f t="shared" si="27"/>
        <v>#REF!</v>
      </c>
    </row>
    <row r="221" spans="1:21" ht="17.25" customHeight="1">
      <c r="A221" s="99">
        <v>111</v>
      </c>
      <c r="B221" s="5" t="s">
        <v>17</v>
      </c>
      <c r="C221" s="6" t="s">
        <v>45</v>
      </c>
      <c r="D221" s="6"/>
      <c r="E221" s="110" t="s">
        <v>316</v>
      </c>
      <c r="F221" s="110"/>
      <c r="G221" s="100"/>
      <c r="H221" s="111"/>
      <c r="I221" s="8">
        <v>17556</v>
      </c>
      <c r="J221" s="102">
        <v>0.37068055457808424</v>
      </c>
      <c r="K221" s="102">
        <v>0.62931944542191565</v>
      </c>
      <c r="L221" s="103">
        <f t="shared" si="21"/>
        <v>6507.6678161728469</v>
      </c>
      <c r="M221" s="103">
        <f t="shared" si="22"/>
        <v>11048.332183827151</v>
      </c>
      <c r="N221" s="104" t="s">
        <v>545</v>
      </c>
      <c r="O221" s="115" t="e">
        <f t="shared" si="28"/>
        <v>#REF!</v>
      </c>
      <c r="P221" s="10" t="e">
        <f t="shared" si="23"/>
        <v>#REF!</v>
      </c>
      <c r="Q221" s="108">
        <v>0.95599999999999996</v>
      </c>
      <c r="R221" s="105" t="e">
        <f t="shared" si="25"/>
        <v>#REF!</v>
      </c>
      <c r="S221" s="103" t="e">
        <f t="shared" si="24"/>
        <v>#REF!</v>
      </c>
      <c r="T221" s="106" t="e">
        <f t="shared" si="26"/>
        <v>#REF!</v>
      </c>
      <c r="U221" s="106" t="e">
        <f t="shared" si="27"/>
        <v>#REF!</v>
      </c>
    </row>
    <row r="222" spans="1:21" ht="17.25" customHeight="1">
      <c r="A222" s="99">
        <v>245</v>
      </c>
      <c r="B222" s="5" t="s">
        <v>17</v>
      </c>
      <c r="C222" s="6" t="s">
        <v>45</v>
      </c>
      <c r="D222" s="6"/>
      <c r="E222" s="110" t="s">
        <v>317</v>
      </c>
      <c r="F222" s="110"/>
      <c r="G222" s="100"/>
      <c r="H222" s="111"/>
      <c r="I222" s="8">
        <v>17441</v>
      </c>
      <c r="J222" s="102">
        <v>0.38815892791708106</v>
      </c>
      <c r="K222" s="102">
        <v>0.61184107208291894</v>
      </c>
      <c r="L222" s="103">
        <f t="shared" si="21"/>
        <v>6769.8798618018109</v>
      </c>
      <c r="M222" s="103">
        <f t="shared" si="22"/>
        <v>10671.12013819819</v>
      </c>
      <c r="N222" s="104" t="s">
        <v>545</v>
      </c>
      <c r="O222" s="115" t="e">
        <f t="shared" si="28"/>
        <v>#REF!</v>
      </c>
      <c r="P222" s="10" t="e">
        <f t="shared" si="23"/>
        <v>#REF!</v>
      </c>
      <c r="Q222" s="108">
        <v>0.95599999999999996</v>
      </c>
      <c r="R222" s="105" t="e">
        <f t="shared" si="25"/>
        <v>#REF!</v>
      </c>
      <c r="S222" s="103" t="e">
        <f t="shared" si="24"/>
        <v>#REF!</v>
      </c>
      <c r="T222" s="106" t="e">
        <f t="shared" si="26"/>
        <v>#REF!</v>
      </c>
      <c r="U222" s="106" t="e">
        <f t="shared" si="27"/>
        <v>#REF!</v>
      </c>
    </row>
    <row r="223" spans="1:21" ht="17.25" customHeight="1">
      <c r="A223" s="99">
        <v>63</v>
      </c>
      <c r="B223" s="5" t="s">
        <v>47</v>
      </c>
      <c r="C223" s="6" t="s">
        <v>132</v>
      </c>
      <c r="D223" s="6"/>
      <c r="E223" s="110" t="s">
        <v>318</v>
      </c>
      <c r="F223" s="110"/>
      <c r="G223" s="100"/>
      <c r="H223" s="111"/>
      <c r="I223" s="8">
        <v>16121</v>
      </c>
      <c r="J223" s="102">
        <v>0</v>
      </c>
      <c r="K223" s="102">
        <v>1</v>
      </c>
      <c r="L223" s="103">
        <f t="shared" si="21"/>
        <v>0</v>
      </c>
      <c r="M223" s="103">
        <f t="shared" si="22"/>
        <v>16121</v>
      </c>
      <c r="N223" s="104" t="s">
        <v>545</v>
      </c>
      <c r="O223" s="115" t="e">
        <f t="shared" si="28"/>
        <v>#REF!</v>
      </c>
      <c r="P223" s="10" t="e">
        <f t="shared" si="23"/>
        <v>#REF!</v>
      </c>
      <c r="Q223" s="108">
        <v>0.95599999999999996</v>
      </c>
      <c r="R223" s="105" t="e">
        <f t="shared" si="25"/>
        <v>#REF!</v>
      </c>
      <c r="S223" s="103" t="e">
        <f t="shared" si="24"/>
        <v>#REF!</v>
      </c>
      <c r="T223" s="106" t="e">
        <f t="shared" si="26"/>
        <v>#REF!</v>
      </c>
      <c r="U223" s="106" t="e">
        <f t="shared" si="27"/>
        <v>#REF!</v>
      </c>
    </row>
    <row r="224" spans="1:21" ht="17.25" customHeight="1">
      <c r="A224" s="99">
        <v>299</v>
      </c>
      <c r="B224" s="5" t="s">
        <v>23</v>
      </c>
      <c r="C224" s="6" t="s">
        <v>52</v>
      </c>
      <c r="D224" s="6"/>
      <c r="E224" s="110" t="s">
        <v>319</v>
      </c>
      <c r="F224" s="110"/>
      <c r="G224" s="100"/>
      <c r="H224" s="111"/>
      <c r="I224" s="8">
        <v>15988</v>
      </c>
      <c r="J224" s="102">
        <v>0</v>
      </c>
      <c r="K224" s="102">
        <v>1</v>
      </c>
      <c r="L224" s="103">
        <f t="shared" si="21"/>
        <v>0</v>
      </c>
      <c r="M224" s="103">
        <f t="shared" si="22"/>
        <v>15988</v>
      </c>
      <c r="N224" s="104" t="s">
        <v>545</v>
      </c>
      <c r="O224" s="115" t="e">
        <f t="shared" si="28"/>
        <v>#REF!</v>
      </c>
      <c r="P224" s="10" t="e">
        <f t="shared" si="23"/>
        <v>#REF!</v>
      </c>
      <c r="Q224" s="108">
        <v>0.95599999999999996</v>
      </c>
      <c r="R224" s="105" t="e">
        <f t="shared" si="25"/>
        <v>#REF!</v>
      </c>
      <c r="S224" s="103" t="e">
        <f t="shared" si="24"/>
        <v>#REF!</v>
      </c>
      <c r="T224" s="106" t="e">
        <f t="shared" si="26"/>
        <v>#REF!</v>
      </c>
      <c r="U224" s="106" t="e">
        <f t="shared" si="27"/>
        <v>#REF!</v>
      </c>
    </row>
    <row r="225" spans="1:21" ht="17.25" customHeight="1">
      <c r="A225" s="99">
        <v>186</v>
      </c>
      <c r="B225" s="12" t="s">
        <v>27</v>
      </c>
      <c r="C225" s="6" t="s">
        <v>28</v>
      </c>
      <c r="D225" s="6"/>
      <c r="E225" s="110" t="s">
        <v>320</v>
      </c>
      <c r="F225" s="110"/>
      <c r="G225" s="100"/>
      <c r="H225" s="111"/>
      <c r="I225" s="8">
        <v>15777</v>
      </c>
      <c r="J225" s="102">
        <v>0</v>
      </c>
      <c r="K225" s="102">
        <v>1</v>
      </c>
      <c r="L225" s="103">
        <f t="shared" si="21"/>
        <v>0</v>
      </c>
      <c r="M225" s="103">
        <f t="shared" si="22"/>
        <v>15777</v>
      </c>
      <c r="N225" s="104" t="s">
        <v>545</v>
      </c>
      <c r="O225" s="115" t="e">
        <f t="shared" si="28"/>
        <v>#REF!</v>
      </c>
      <c r="P225" s="10" t="e">
        <f t="shared" si="23"/>
        <v>#REF!</v>
      </c>
      <c r="Q225" s="108">
        <v>0.95599999999999996</v>
      </c>
      <c r="R225" s="105" t="e">
        <f t="shared" si="25"/>
        <v>#REF!</v>
      </c>
      <c r="S225" s="103" t="e">
        <f t="shared" si="24"/>
        <v>#REF!</v>
      </c>
      <c r="T225" s="106" t="e">
        <f t="shared" si="26"/>
        <v>#REF!</v>
      </c>
      <c r="U225" s="106" t="e">
        <f t="shared" si="27"/>
        <v>#REF!</v>
      </c>
    </row>
    <row r="226" spans="1:21" ht="17.25" customHeight="1">
      <c r="A226" s="99">
        <v>172</v>
      </c>
      <c r="B226" s="11" t="s">
        <v>20</v>
      </c>
      <c r="C226" s="6" t="s">
        <v>21</v>
      </c>
      <c r="D226" s="6"/>
      <c r="E226" s="110" t="s">
        <v>321</v>
      </c>
      <c r="F226" s="110"/>
      <c r="G226" s="100">
        <v>1</v>
      </c>
      <c r="H226" s="111"/>
      <c r="I226" s="8">
        <v>15684</v>
      </c>
      <c r="J226" s="102">
        <v>0</v>
      </c>
      <c r="K226" s="102">
        <v>1</v>
      </c>
      <c r="L226" s="103">
        <f t="shared" si="21"/>
        <v>0</v>
      </c>
      <c r="M226" s="103">
        <f t="shared" si="22"/>
        <v>15684</v>
      </c>
      <c r="N226" s="104" t="s">
        <v>545</v>
      </c>
      <c r="O226" s="115" t="e">
        <f t="shared" si="28"/>
        <v>#REF!</v>
      </c>
      <c r="P226" s="10" t="e">
        <f t="shared" si="23"/>
        <v>#REF!</v>
      </c>
      <c r="Q226" s="108">
        <v>0.95599999999999996</v>
      </c>
      <c r="R226" s="105" t="e">
        <f t="shared" si="25"/>
        <v>#REF!</v>
      </c>
      <c r="S226" s="103" t="e">
        <f t="shared" si="24"/>
        <v>#REF!</v>
      </c>
      <c r="T226" s="106" t="e">
        <f t="shared" si="26"/>
        <v>#REF!</v>
      </c>
      <c r="U226" s="106" t="e">
        <f t="shared" si="27"/>
        <v>#REF!</v>
      </c>
    </row>
    <row r="227" spans="1:21" ht="17.25" customHeight="1">
      <c r="A227" s="99">
        <v>151</v>
      </c>
      <c r="B227" s="11" t="s">
        <v>20</v>
      </c>
      <c r="C227" s="6" t="s">
        <v>128</v>
      </c>
      <c r="D227" s="6"/>
      <c r="E227" s="110" t="s">
        <v>322</v>
      </c>
      <c r="F227" s="110"/>
      <c r="G227" s="100"/>
      <c r="H227" s="111"/>
      <c r="I227" s="8">
        <v>14741</v>
      </c>
      <c r="J227" s="102">
        <v>0.43236628032539054</v>
      </c>
      <c r="K227" s="102">
        <v>0.5676337196746094</v>
      </c>
      <c r="L227" s="103">
        <f t="shared" si="21"/>
        <v>6373.5113382765821</v>
      </c>
      <c r="M227" s="103">
        <f t="shared" si="22"/>
        <v>8367.488661723417</v>
      </c>
      <c r="N227" s="104" t="s">
        <v>545</v>
      </c>
      <c r="O227" s="115" t="e">
        <f t="shared" si="28"/>
        <v>#REF!</v>
      </c>
      <c r="P227" s="10" t="e">
        <f t="shared" si="23"/>
        <v>#REF!</v>
      </c>
      <c r="Q227" s="108">
        <v>0.95599999999999996</v>
      </c>
      <c r="R227" s="105" t="e">
        <f t="shared" si="25"/>
        <v>#REF!</v>
      </c>
      <c r="S227" s="103" t="e">
        <f t="shared" si="24"/>
        <v>#REF!</v>
      </c>
      <c r="T227" s="106" t="e">
        <f t="shared" si="26"/>
        <v>#REF!</v>
      </c>
      <c r="U227" s="106" t="e">
        <f t="shared" si="27"/>
        <v>#REF!</v>
      </c>
    </row>
    <row r="228" spans="1:21" ht="17.25" customHeight="1">
      <c r="A228" s="99">
        <v>296</v>
      </c>
      <c r="B228" s="5" t="s">
        <v>47</v>
      </c>
      <c r="C228" s="6" t="s">
        <v>178</v>
      </c>
      <c r="D228" s="6"/>
      <c r="E228" s="110" t="s">
        <v>323</v>
      </c>
      <c r="F228" s="110"/>
      <c r="G228" s="100"/>
      <c r="H228" s="111"/>
      <c r="I228" s="8">
        <v>13255</v>
      </c>
      <c r="J228" s="102">
        <v>0</v>
      </c>
      <c r="K228" s="102">
        <v>1</v>
      </c>
      <c r="L228" s="103">
        <f t="shared" si="21"/>
        <v>0</v>
      </c>
      <c r="M228" s="103">
        <f t="shared" si="22"/>
        <v>13255</v>
      </c>
      <c r="N228" s="104" t="s">
        <v>545</v>
      </c>
      <c r="O228" s="115" t="e">
        <f t="shared" si="28"/>
        <v>#REF!</v>
      </c>
      <c r="P228" s="10" t="e">
        <f t="shared" si="23"/>
        <v>#REF!</v>
      </c>
      <c r="Q228" s="108">
        <v>0.95599999999999996</v>
      </c>
      <c r="R228" s="105" t="e">
        <f t="shared" si="25"/>
        <v>#REF!</v>
      </c>
      <c r="S228" s="103" t="e">
        <f t="shared" si="24"/>
        <v>#REF!</v>
      </c>
      <c r="T228" s="106" t="e">
        <f t="shared" si="26"/>
        <v>#REF!</v>
      </c>
      <c r="U228" s="106" t="e">
        <f t="shared" si="27"/>
        <v>#REF!</v>
      </c>
    </row>
    <row r="229" spans="1:21" ht="17.25" customHeight="1">
      <c r="A229" s="99">
        <v>224</v>
      </c>
      <c r="B229" s="5" t="s">
        <v>35</v>
      </c>
      <c r="C229" s="6" t="s">
        <v>324</v>
      </c>
      <c r="D229" s="6"/>
      <c r="E229" s="110" t="s">
        <v>325</v>
      </c>
      <c r="F229" s="110"/>
      <c r="G229" s="100"/>
      <c r="H229" s="111"/>
      <c r="I229" s="8">
        <v>13134</v>
      </c>
      <c r="J229" s="102">
        <v>0.18739502519395346</v>
      </c>
      <c r="K229" s="102">
        <v>0.81260497480604654</v>
      </c>
      <c r="L229" s="103">
        <f t="shared" si="21"/>
        <v>2461.2462608973847</v>
      </c>
      <c r="M229" s="103">
        <f t="shared" si="22"/>
        <v>10672.753739102614</v>
      </c>
      <c r="N229" s="104" t="s">
        <v>545</v>
      </c>
      <c r="O229" s="115" t="e">
        <f t="shared" si="28"/>
        <v>#REF!</v>
      </c>
      <c r="P229" s="10" t="e">
        <f t="shared" si="23"/>
        <v>#REF!</v>
      </c>
      <c r="Q229" s="108">
        <v>0.95599999999999996</v>
      </c>
      <c r="R229" s="105" t="e">
        <f t="shared" si="25"/>
        <v>#REF!</v>
      </c>
      <c r="S229" s="103" t="e">
        <f t="shared" si="24"/>
        <v>#REF!</v>
      </c>
      <c r="T229" s="106" t="e">
        <f t="shared" si="26"/>
        <v>#REF!</v>
      </c>
      <c r="U229" s="106" t="e">
        <f t="shared" si="27"/>
        <v>#REF!</v>
      </c>
    </row>
    <row r="230" spans="1:21" ht="17.25" customHeight="1">
      <c r="A230" s="99">
        <v>155</v>
      </c>
      <c r="B230" s="11" t="s">
        <v>20</v>
      </c>
      <c r="C230" s="6" t="s">
        <v>161</v>
      </c>
      <c r="D230" s="6"/>
      <c r="E230" s="110" t="s">
        <v>326</v>
      </c>
      <c r="F230" s="110"/>
      <c r="G230" s="100"/>
      <c r="H230" s="111"/>
      <c r="I230" s="8">
        <v>12658</v>
      </c>
      <c r="J230" s="102">
        <v>0</v>
      </c>
      <c r="K230" s="102">
        <v>1</v>
      </c>
      <c r="L230" s="103">
        <f t="shared" si="21"/>
        <v>0</v>
      </c>
      <c r="M230" s="103">
        <f t="shared" si="22"/>
        <v>12658</v>
      </c>
      <c r="N230" s="104" t="s">
        <v>545</v>
      </c>
      <c r="O230" s="115" t="e">
        <f t="shared" si="28"/>
        <v>#REF!</v>
      </c>
      <c r="P230" s="10" t="e">
        <f t="shared" si="23"/>
        <v>#REF!</v>
      </c>
      <c r="Q230" s="108">
        <v>0.95599999999999996</v>
      </c>
      <c r="R230" s="105" t="e">
        <f t="shared" si="25"/>
        <v>#REF!</v>
      </c>
      <c r="S230" s="103" t="e">
        <f t="shared" si="24"/>
        <v>#REF!</v>
      </c>
      <c r="T230" s="106" t="e">
        <f t="shared" si="26"/>
        <v>#REF!</v>
      </c>
      <c r="U230" s="106" t="e">
        <f t="shared" si="27"/>
        <v>#REF!</v>
      </c>
    </row>
    <row r="231" spans="1:21" ht="17.25" customHeight="1">
      <c r="A231" s="99">
        <v>131</v>
      </c>
      <c r="B231" s="11" t="s">
        <v>20</v>
      </c>
      <c r="C231" s="6" t="s">
        <v>157</v>
      </c>
      <c r="D231" s="6"/>
      <c r="E231" s="110" t="s">
        <v>157</v>
      </c>
      <c r="F231" s="110"/>
      <c r="G231" s="100"/>
      <c r="H231" s="111"/>
      <c r="I231" s="8">
        <v>12401</v>
      </c>
      <c r="J231" s="102">
        <v>0</v>
      </c>
      <c r="K231" s="102">
        <v>1</v>
      </c>
      <c r="L231" s="103">
        <f t="shared" si="21"/>
        <v>0</v>
      </c>
      <c r="M231" s="103">
        <f t="shared" si="22"/>
        <v>12401</v>
      </c>
      <c r="N231" s="104" t="s">
        <v>545</v>
      </c>
      <c r="O231" s="115" t="e">
        <f t="shared" si="28"/>
        <v>#REF!</v>
      </c>
      <c r="P231" s="10" t="e">
        <f t="shared" si="23"/>
        <v>#REF!</v>
      </c>
      <c r="Q231" s="108">
        <v>0.95599999999999996</v>
      </c>
      <c r="R231" s="105" t="e">
        <f t="shared" si="25"/>
        <v>#REF!</v>
      </c>
      <c r="S231" s="103" t="e">
        <f t="shared" si="24"/>
        <v>#REF!</v>
      </c>
      <c r="T231" s="106" t="e">
        <f t="shared" si="26"/>
        <v>#REF!</v>
      </c>
      <c r="U231" s="106" t="e">
        <f t="shared" si="27"/>
        <v>#REF!</v>
      </c>
    </row>
    <row r="232" spans="1:21" ht="17.25" customHeight="1">
      <c r="A232" s="99">
        <v>271</v>
      </c>
      <c r="B232" s="5" t="s">
        <v>38</v>
      </c>
      <c r="C232" s="6" t="s">
        <v>24</v>
      </c>
      <c r="D232" s="6"/>
      <c r="E232" s="110" t="s">
        <v>327</v>
      </c>
      <c r="F232" s="110"/>
      <c r="G232" s="100"/>
      <c r="H232" s="111"/>
      <c r="I232" s="8">
        <v>12010</v>
      </c>
      <c r="J232" s="102">
        <v>0</v>
      </c>
      <c r="K232" s="102">
        <v>1</v>
      </c>
      <c r="L232" s="103">
        <f t="shared" si="21"/>
        <v>0</v>
      </c>
      <c r="M232" s="103">
        <f t="shared" si="22"/>
        <v>12010</v>
      </c>
      <c r="N232" s="104" t="s">
        <v>545</v>
      </c>
      <c r="O232" s="115" t="e">
        <f t="shared" si="28"/>
        <v>#REF!</v>
      </c>
      <c r="P232" s="10" t="e">
        <f t="shared" si="23"/>
        <v>#REF!</v>
      </c>
      <c r="Q232" s="108">
        <v>0.95599999999999996</v>
      </c>
      <c r="R232" s="105" t="e">
        <f t="shared" si="25"/>
        <v>#REF!</v>
      </c>
      <c r="S232" s="103" t="e">
        <f t="shared" si="24"/>
        <v>#REF!</v>
      </c>
      <c r="T232" s="106" t="e">
        <f t="shared" si="26"/>
        <v>#REF!</v>
      </c>
      <c r="U232" s="106" t="e">
        <f t="shared" si="27"/>
        <v>#REF!</v>
      </c>
    </row>
    <row r="233" spans="1:21" ht="17.25" customHeight="1">
      <c r="A233" s="99">
        <v>41</v>
      </c>
      <c r="B233" s="11" t="s">
        <v>20</v>
      </c>
      <c r="C233" s="6" t="s">
        <v>301</v>
      </c>
      <c r="D233" s="6"/>
      <c r="E233" s="110" t="s">
        <v>328</v>
      </c>
      <c r="F233" s="110"/>
      <c r="G233" s="100"/>
      <c r="H233" s="111"/>
      <c r="I233" s="8">
        <v>10772</v>
      </c>
      <c r="J233" s="102">
        <v>0</v>
      </c>
      <c r="K233" s="102">
        <v>1</v>
      </c>
      <c r="L233" s="103">
        <f t="shared" si="21"/>
        <v>0</v>
      </c>
      <c r="M233" s="103">
        <f t="shared" si="22"/>
        <v>10772</v>
      </c>
      <c r="N233" s="104" t="s">
        <v>545</v>
      </c>
      <c r="O233" s="115" t="e">
        <f t="shared" si="28"/>
        <v>#REF!</v>
      </c>
      <c r="P233" s="10" t="e">
        <f t="shared" si="23"/>
        <v>#REF!</v>
      </c>
      <c r="Q233" s="108">
        <v>0.95599999999999996</v>
      </c>
      <c r="R233" s="105" t="e">
        <f t="shared" si="25"/>
        <v>#REF!</v>
      </c>
      <c r="S233" s="103" t="e">
        <f t="shared" si="24"/>
        <v>#REF!</v>
      </c>
      <c r="T233" s="106" t="e">
        <f t="shared" si="26"/>
        <v>#REF!</v>
      </c>
      <c r="U233" s="106" t="e">
        <f t="shared" si="27"/>
        <v>#REF!</v>
      </c>
    </row>
    <row r="234" spans="1:21" ht="17.25" customHeight="1">
      <c r="A234" s="99">
        <v>34</v>
      </c>
      <c r="B234" s="11" t="s">
        <v>20</v>
      </c>
      <c r="C234" s="6" t="s">
        <v>157</v>
      </c>
      <c r="D234" s="6"/>
      <c r="E234" s="110" t="s">
        <v>329</v>
      </c>
      <c r="F234" s="110"/>
      <c r="G234" s="100"/>
      <c r="H234" s="111"/>
      <c r="I234" s="8">
        <v>10606</v>
      </c>
      <c r="J234" s="102">
        <v>0</v>
      </c>
      <c r="K234" s="102">
        <v>1</v>
      </c>
      <c r="L234" s="103">
        <f t="shared" si="21"/>
        <v>0</v>
      </c>
      <c r="M234" s="103">
        <f t="shared" si="22"/>
        <v>10606</v>
      </c>
      <c r="N234" s="104" t="s">
        <v>545</v>
      </c>
      <c r="O234" s="115" t="e">
        <f t="shared" si="28"/>
        <v>#REF!</v>
      </c>
      <c r="P234" s="10" t="e">
        <f t="shared" si="23"/>
        <v>#REF!</v>
      </c>
      <c r="Q234" s="108">
        <v>0.95599999999999996</v>
      </c>
      <c r="R234" s="105" t="e">
        <f t="shared" si="25"/>
        <v>#REF!</v>
      </c>
      <c r="S234" s="103" t="e">
        <f t="shared" si="24"/>
        <v>#REF!</v>
      </c>
      <c r="T234" s="106" t="e">
        <f t="shared" si="26"/>
        <v>#REF!</v>
      </c>
      <c r="U234" s="106" t="e">
        <f t="shared" si="27"/>
        <v>#REF!</v>
      </c>
    </row>
    <row r="235" spans="1:21" ht="17.25" customHeight="1">
      <c r="A235" s="99">
        <v>33</v>
      </c>
      <c r="B235" s="5" t="s">
        <v>47</v>
      </c>
      <c r="C235" s="6" t="s">
        <v>132</v>
      </c>
      <c r="D235" s="6"/>
      <c r="E235" s="110" t="s">
        <v>330</v>
      </c>
      <c r="F235" s="110"/>
      <c r="G235" s="100"/>
      <c r="H235" s="111"/>
      <c r="I235" s="8">
        <v>10570</v>
      </c>
      <c r="J235" s="102">
        <v>0.2194414518935941</v>
      </c>
      <c r="K235" s="102">
        <v>0.78055854810640601</v>
      </c>
      <c r="L235" s="103">
        <f t="shared" si="21"/>
        <v>2319.4961465152896</v>
      </c>
      <c r="M235" s="103">
        <f t="shared" si="22"/>
        <v>8250.5038534847117</v>
      </c>
      <c r="N235" s="104" t="s">
        <v>545</v>
      </c>
      <c r="O235" s="115" t="e">
        <f t="shared" si="28"/>
        <v>#REF!</v>
      </c>
      <c r="P235" s="10" t="e">
        <f t="shared" si="23"/>
        <v>#REF!</v>
      </c>
      <c r="Q235" s="108">
        <v>0.95599999999999996</v>
      </c>
      <c r="R235" s="105" t="e">
        <f t="shared" si="25"/>
        <v>#REF!</v>
      </c>
      <c r="S235" s="103" t="e">
        <f t="shared" si="24"/>
        <v>#REF!</v>
      </c>
      <c r="T235" s="106" t="e">
        <f t="shared" si="26"/>
        <v>#REF!</v>
      </c>
      <c r="U235" s="106" t="e">
        <f t="shared" si="27"/>
        <v>#REF!</v>
      </c>
    </row>
    <row r="236" spans="1:21" ht="17.25" customHeight="1">
      <c r="A236" s="99">
        <v>145</v>
      </c>
      <c r="B236" s="11" t="s">
        <v>20</v>
      </c>
      <c r="C236" s="6" t="s">
        <v>331</v>
      </c>
      <c r="D236" s="6"/>
      <c r="E236" s="110" t="s">
        <v>332</v>
      </c>
      <c r="F236" s="110"/>
      <c r="G236" s="100"/>
      <c r="H236" s="111"/>
      <c r="I236" s="8">
        <v>10196</v>
      </c>
      <c r="J236" s="102">
        <v>0</v>
      </c>
      <c r="K236" s="102">
        <v>1</v>
      </c>
      <c r="L236" s="103">
        <f t="shared" si="21"/>
        <v>0</v>
      </c>
      <c r="M236" s="103">
        <f t="shared" si="22"/>
        <v>10196</v>
      </c>
      <c r="N236" s="104" t="s">
        <v>545</v>
      </c>
      <c r="O236" s="115" t="e">
        <f t="shared" si="28"/>
        <v>#REF!</v>
      </c>
      <c r="P236" s="10" t="e">
        <f t="shared" si="23"/>
        <v>#REF!</v>
      </c>
      <c r="Q236" s="108">
        <v>0.95599999999999996</v>
      </c>
      <c r="R236" s="105" t="e">
        <f t="shared" si="25"/>
        <v>#REF!</v>
      </c>
      <c r="S236" s="103" t="e">
        <f t="shared" si="24"/>
        <v>#REF!</v>
      </c>
      <c r="T236" s="106" t="e">
        <f t="shared" si="26"/>
        <v>#REF!</v>
      </c>
      <c r="U236" s="106" t="e">
        <f t="shared" si="27"/>
        <v>#REF!</v>
      </c>
    </row>
    <row r="237" spans="1:21" ht="17.25" customHeight="1">
      <c r="A237" s="99">
        <v>264</v>
      </c>
      <c r="B237" s="11" t="s">
        <v>20</v>
      </c>
      <c r="C237" s="6" t="s">
        <v>331</v>
      </c>
      <c r="D237" s="6"/>
      <c r="E237" s="110" t="s">
        <v>333</v>
      </c>
      <c r="F237" s="110"/>
      <c r="G237" s="100">
        <v>1</v>
      </c>
      <c r="H237" s="111"/>
      <c r="I237" s="8">
        <v>10185</v>
      </c>
      <c r="J237" s="102">
        <v>0</v>
      </c>
      <c r="K237" s="102">
        <v>1</v>
      </c>
      <c r="L237" s="103">
        <f t="shared" si="21"/>
        <v>0</v>
      </c>
      <c r="M237" s="103">
        <f t="shared" si="22"/>
        <v>10185</v>
      </c>
      <c r="N237" s="104" t="s">
        <v>545</v>
      </c>
      <c r="O237" s="115" t="e">
        <f t="shared" si="28"/>
        <v>#REF!</v>
      </c>
      <c r="P237" s="10" t="e">
        <f t="shared" si="23"/>
        <v>#REF!</v>
      </c>
      <c r="Q237" s="108">
        <v>0.95599999999999996</v>
      </c>
      <c r="R237" s="105" t="e">
        <f t="shared" si="25"/>
        <v>#REF!</v>
      </c>
      <c r="S237" s="103" t="e">
        <f t="shared" si="24"/>
        <v>#REF!</v>
      </c>
      <c r="T237" s="106" t="e">
        <f t="shared" si="26"/>
        <v>#REF!</v>
      </c>
      <c r="U237" s="106" t="e">
        <f t="shared" si="27"/>
        <v>#REF!</v>
      </c>
    </row>
    <row r="238" spans="1:21" ht="17.25" customHeight="1">
      <c r="A238" s="99">
        <v>183</v>
      </c>
      <c r="B238" s="5" t="s">
        <v>23</v>
      </c>
      <c r="C238" s="6" t="s">
        <v>52</v>
      </c>
      <c r="D238" s="6"/>
      <c r="E238" s="110" t="s">
        <v>334</v>
      </c>
      <c r="F238" s="110"/>
      <c r="G238" s="100"/>
      <c r="H238" s="111"/>
      <c r="I238" s="8">
        <v>10146</v>
      </c>
      <c r="J238" s="102">
        <v>0</v>
      </c>
      <c r="K238" s="102">
        <v>1</v>
      </c>
      <c r="L238" s="103">
        <f t="shared" si="21"/>
        <v>0</v>
      </c>
      <c r="M238" s="103">
        <f t="shared" si="22"/>
        <v>10146</v>
      </c>
      <c r="N238" s="104" t="s">
        <v>545</v>
      </c>
      <c r="O238" s="115" t="e">
        <f t="shared" si="28"/>
        <v>#REF!</v>
      </c>
      <c r="P238" s="10" t="e">
        <f t="shared" si="23"/>
        <v>#REF!</v>
      </c>
      <c r="Q238" s="108">
        <v>0.95599999999999996</v>
      </c>
      <c r="R238" s="105" t="e">
        <f t="shared" si="25"/>
        <v>#REF!</v>
      </c>
      <c r="S238" s="103" t="e">
        <f t="shared" si="24"/>
        <v>#REF!</v>
      </c>
      <c r="T238" s="106" t="e">
        <f t="shared" si="26"/>
        <v>#REF!</v>
      </c>
      <c r="U238" s="106" t="e">
        <f t="shared" si="27"/>
        <v>#REF!</v>
      </c>
    </row>
    <row r="239" spans="1:21" ht="17.25" customHeight="1">
      <c r="A239" s="99">
        <v>192</v>
      </c>
      <c r="B239" s="12" t="s">
        <v>27</v>
      </c>
      <c r="C239" s="6" t="s">
        <v>244</v>
      </c>
      <c r="D239" s="6"/>
      <c r="E239" s="110" t="s">
        <v>335</v>
      </c>
      <c r="F239" s="110"/>
      <c r="G239" s="100"/>
      <c r="H239" s="111"/>
      <c r="I239" s="8">
        <v>10042</v>
      </c>
      <c r="J239" s="102">
        <v>0.23480016148566815</v>
      </c>
      <c r="K239" s="102">
        <v>0.76519983851433182</v>
      </c>
      <c r="L239" s="103">
        <f t="shared" si="21"/>
        <v>2357.8632216390797</v>
      </c>
      <c r="M239" s="103">
        <f t="shared" si="22"/>
        <v>7684.1367783609203</v>
      </c>
      <c r="N239" s="104" t="s">
        <v>545</v>
      </c>
      <c r="O239" s="115" t="e">
        <f t="shared" si="28"/>
        <v>#REF!</v>
      </c>
      <c r="P239" s="10" t="e">
        <f t="shared" si="23"/>
        <v>#REF!</v>
      </c>
      <c r="Q239" s="108">
        <v>0.95599999999999996</v>
      </c>
      <c r="R239" s="105" t="e">
        <f t="shared" si="25"/>
        <v>#REF!</v>
      </c>
      <c r="S239" s="103" t="e">
        <f t="shared" si="24"/>
        <v>#REF!</v>
      </c>
      <c r="T239" s="106" t="e">
        <f t="shared" si="26"/>
        <v>#REF!</v>
      </c>
      <c r="U239" s="106" t="e">
        <f t="shared" si="27"/>
        <v>#REF!</v>
      </c>
    </row>
    <row r="240" spans="1:21" ht="17.25" customHeight="1">
      <c r="A240" s="99">
        <v>14</v>
      </c>
      <c r="B240" s="5" t="s">
        <v>23</v>
      </c>
      <c r="C240" s="6" t="s">
        <v>336</v>
      </c>
      <c r="D240" s="6"/>
      <c r="E240" s="110" t="s">
        <v>336</v>
      </c>
      <c r="F240" s="110"/>
      <c r="G240" s="100"/>
      <c r="H240" s="111"/>
      <c r="I240" s="8">
        <v>9987</v>
      </c>
      <c r="J240" s="102">
        <v>0</v>
      </c>
      <c r="K240" s="102">
        <v>1</v>
      </c>
      <c r="L240" s="103">
        <f t="shared" si="21"/>
        <v>0</v>
      </c>
      <c r="M240" s="103">
        <f t="shared" si="22"/>
        <v>9987</v>
      </c>
      <c r="N240" s="104" t="s">
        <v>547</v>
      </c>
      <c r="O240" s="115" t="e">
        <f>+GETPIVOTDATA("PPC MUN CR 2022 Kg/Dias.Hab Ajustado",'[1]Din prom'!$A$3,"CATEGORIA MUNICIPIO","TIPO C","ORIGEN DE DATOS",1)</f>
        <v>#REF!</v>
      </c>
      <c r="P240" s="10" t="e">
        <f t="shared" si="23"/>
        <v>#REF!</v>
      </c>
      <c r="Q240" s="108">
        <v>0.95599999999999996</v>
      </c>
      <c r="R240" s="105" t="e">
        <f t="shared" si="25"/>
        <v>#REF!</v>
      </c>
      <c r="S240" s="103" t="e">
        <f t="shared" si="24"/>
        <v>#REF!</v>
      </c>
      <c r="T240" s="106" t="e">
        <f t="shared" si="26"/>
        <v>#REF!</v>
      </c>
      <c r="U240" s="106" t="e">
        <f t="shared" si="27"/>
        <v>#REF!</v>
      </c>
    </row>
    <row r="241" spans="1:21" ht="17.25" customHeight="1">
      <c r="A241" s="99">
        <v>61</v>
      </c>
      <c r="B241" s="11" t="s">
        <v>20</v>
      </c>
      <c r="C241" s="6" t="s">
        <v>337</v>
      </c>
      <c r="D241" s="6"/>
      <c r="E241" s="110" t="s">
        <v>338</v>
      </c>
      <c r="F241" s="110"/>
      <c r="G241" s="100"/>
      <c r="H241" s="111"/>
      <c r="I241" s="8">
        <v>9888</v>
      </c>
      <c r="J241" s="102">
        <v>0</v>
      </c>
      <c r="K241" s="102">
        <v>1</v>
      </c>
      <c r="L241" s="103">
        <f t="shared" si="21"/>
        <v>0</v>
      </c>
      <c r="M241" s="103">
        <f t="shared" si="22"/>
        <v>9888</v>
      </c>
      <c r="N241" s="104" t="s">
        <v>547</v>
      </c>
      <c r="O241" s="115" t="e">
        <f t="shared" ref="O241:O304" si="29">+$O$240</f>
        <v>#REF!</v>
      </c>
      <c r="P241" s="10" t="e">
        <f t="shared" si="23"/>
        <v>#REF!</v>
      </c>
      <c r="Q241" s="108">
        <v>0.95599999999999996</v>
      </c>
      <c r="R241" s="105" t="e">
        <f t="shared" si="25"/>
        <v>#REF!</v>
      </c>
      <c r="S241" s="103" t="e">
        <f t="shared" si="24"/>
        <v>#REF!</v>
      </c>
      <c r="T241" s="106" t="e">
        <f t="shared" si="26"/>
        <v>#REF!</v>
      </c>
      <c r="U241" s="106" t="e">
        <f t="shared" si="27"/>
        <v>#REF!</v>
      </c>
    </row>
    <row r="242" spans="1:21" ht="17.25" customHeight="1">
      <c r="A242" s="99">
        <v>133</v>
      </c>
      <c r="B242" s="11" t="s">
        <v>20</v>
      </c>
      <c r="C242" s="6" t="s">
        <v>252</v>
      </c>
      <c r="D242" s="6"/>
      <c r="E242" s="110" t="s">
        <v>339</v>
      </c>
      <c r="F242" s="110"/>
      <c r="G242" s="100"/>
      <c r="H242" s="111"/>
      <c r="I242" s="8">
        <v>9690</v>
      </c>
      <c r="J242" s="102">
        <v>0.43046357615894038</v>
      </c>
      <c r="K242" s="102">
        <v>0.56953642384105962</v>
      </c>
      <c r="L242" s="103">
        <f t="shared" si="21"/>
        <v>4171.1920529801318</v>
      </c>
      <c r="M242" s="103">
        <f t="shared" si="22"/>
        <v>5518.8079470198682</v>
      </c>
      <c r="N242" s="104" t="s">
        <v>547</v>
      </c>
      <c r="O242" s="115" t="e">
        <f t="shared" si="29"/>
        <v>#REF!</v>
      </c>
      <c r="P242" s="10" t="e">
        <f t="shared" si="23"/>
        <v>#REF!</v>
      </c>
      <c r="Q242" s="108">
        <v>0.95599999999999996</v>
      </c>
      <c r="R242" s="105" t="e">
        <f t="shared" si="25"/>
        <v>#REF!</v>
      </c>
      <c r="S242" s="103" t="e">
        <f t="shared" si="24"/>
        <v>#REF!</v>
      </c>
      <c r="T242" s="106" t="e">
        <f t="shared" si="26"/>
        <v>#REF!</v>
      </c>
      <c r="U242" s="106" t="e">
        <f t="shared" si="27"/>
        <v>#REF!</v>
      </c>
    </row>
    <row r="243" spans="1:21" ht="17.25" customHeight="1">
      <c r="A243" s="99">
        <v>32</v>
      </c>
      <c r="B243" s="11" t="s">
        <v>20</v>
      </c>
      <c r="C243" s="6" t="s">
        <v>331</v>
      </c>
      <c r="D243" s="6"/>
      <c r="E243" s="110" t="s">
        <v>340</v>
      </c>
      <c r="F243" s="110"/>
      <c r="G243" s="100"/>
      <c r="H243" s="111"/>
      <c r="I243" s="8">
        <v>9680</v>
      </c>
      <c r="J243" s="102">
        <v>0</v>
      </c>
      <c r="K243" s="102">
        <v>1</v>
      </c>
      <c r="L243" s="103">
        <f t="shared" si="21"/>
        <v>0</v>
      </c>
      <c r="M243" s="103">
        <f t="shared" si="22"/>
        <v>9680</v>
      </c>
      <c r="N243" s="104" t="s">
        <v>547</v>
      </c>
      <c r="O243" s="115" t="e">
        <f t="shared" si="29"/>
        <v>#REF!</v>
      </c>
      <c r="P243" s="10" t="e">
        <f t="shared" si="23"/>
        <v>#REF!</v>
      </c>
      <c r="Q243" s="108">
        <v>0.95599999999999996</v>
      </c>
      <c r="R243" s="105" t="e">
        <f t="shared" si="25"/>
        <v>#REF!</v>
      </c>
      <c r="S243" s="103" t="e">
        <f t="shared" si="24"/>
        <v>#REF!</v>
      </c>
      <c r="T243" s="106" t="e">
        <f t="shared" si="26"/>
        <v>#REF!</v>
      </c>
      <c r="U243" s="106" t="e">
        <f t="shared" si="27"/>
        <v>#REF!</v>
      </c>
    </row>
    <row r="244" spans="1:21" ht="17.25" customHeight="1">
      <c r="A244" s="99">
        <v>83</v>
      </c>
      <c r="B244" s="11" t="s">
        <v>20</v>
      </c>
      <c r="C244" s="6" t="s">
        <v>301</v>
      </c>
      <c r="D244" s="6"/>
      <c r="E244" s="110" t="s">
        <v>341</v>
      </c>
      <c r="F244" s="110"/>
      <c r="G244" s="100"/>
      <c r="H244" s="111"/>
      <c r="I244" s="8">
        <v>9481</v>
      </c>
      <c r="J244" s="102">
        <v>0</v>
      </c>
      <c r="K244" s="102">
        <v>1</v>
      </c>
      <c r="L244" s="103">
        <f t="shared" si="21"/>
        <v>0</v>
      </c>
      <c r="M244" s="103">
        <f t="shared" si="22"/>
        <v>9481</v>
      </c>
      <c r="N244" s="104" t="s">
        <v>547</v>
      </c>
      <c r="O244" s="115" t="e">
        <f t="shared" si="29"/>
        <v>#REF!</v>
      </c>
      <c r="P244" s="10" t="e">
        <f t="shared" si="23"/>
        <v>#REF!</v>
      </c>
      <c r="Q244" s="108">
        <v>0.95599999999999996</v>
      </c>
      <c r="R244" s="105" t="e">
        <f t="shared" si="25"/>
        <v>#REF!</v>
      </c>
      <c r="S244" s="103" t="e">
        <f t="shared" si="24"/>
        <v>#REF!</v>
      </c>
      <c r="T244" s="106" t="e">
        <f t="shared" si="26"/>
        <v>#REF!</v>
      </c>
      <c r="U244" s="106" t="e">
        <f t="shared" si="27"/>
        <v>#REF!</v>
      </c>
    </row>
    <row r="245" spans="1:21" ht="17.25" customHeight="1">
      <c r="A245" s="99">
        <v>276</v>
      </c>
      <c r="B245" s="5" t="s">
        <v>47</v>
      </c>
      <c r="C245" s="6" t="s">
        <v>137</v>
      </c>
      <c r="D245" s="6"/>
      <c r="E245" s="110" t="s">
        <v>342</v>
      </c>
      <c r="F245" s="110"/>
      <c r="G245" s="100"/>
      <c r="H245" s="111"/>
      <c r="I245" s="8">
        <v>9384</v>
      </c>
      <c r="J245" s="102">
        <v>0</v>
      </c>
      <c r="K245" s="102">
        <v>1</v>
      </c>
      <c r="L245" s="103">
        <f t="shared" si="21"/>
        <v>0</v>
      </c>
      <c r="M245" s="103">
        <f t="shared" si="22"/>
        <v>9384</v>
      </c>
      <c r="N245" s="104" t="s">
        <v>547</v>
      </c>
      <c r="O245" s="115" t="e">
        <f t="shared" si="29"/>
        <v>#REF!</v>
      </c>
      <c r="P245" s="10" t="e">
        <f t="shared" si="23"/>
        <v>#REF!</v>
      </c>
      <c r="Q245" s="108">
        <v>0.95599999999999996</v>
      </c>
      <c r="R245" s="105" t="e">
        <f t="shared" si="25"/>
        <v>#REF!</v>
      </c>
      <c r="S245" s="103" t="e">
        <f t="shared" si="24"/>
        <v>#REF!</v>
      </c>
      <c r="T245" s="106" t="e">
        <f t="shared" si="26"/>
        <v>#REF!</v>
      </c>
      <c r="U245" s="106" t="e">
        <f t="shared" si="27"/>
        <v>#REF!</v>
      </c>
    </row>
    <row r="246" spans="1:21" ht="17.25" customHeight="1">
      <c r="A246" s="99">
        <v>182</v>
      </c>
      <c r="B246" s="5" t="s">
        <v>23</v>
      </c>
      <c r="C246" s="6" t="s">
        <v>52</v>
      </c>
      <c r="D246" s="6"/>
      <c r="E246" s="110" t="s">
        <v>343</v>
      </c>
      <c r="F246" s="110"/>
      <c r="G246" s="100"/>
      <c r="H246" s="111"/>
      <c r="I246" s="8">
        <v>9365</v>
      </c>
      <c r="J246" s="102">
        <v>0</v>
      </c>
      <c r="K246" s="102">
        <v>1</v>
      </c>
      <c r="L246" s="103">
        <f t="shared" si="21"/>
        <v>0</v>
      </c>
      <c r="M246" s="103">
        <f t="shared" si="22"/>
        <v>9365</v>
      </c>
      <c r="N246" s="104" t="s">
        <v>547</v>
      </c>
      <c r="O246" s="115" t="e">
        <f t="shared" si="29"/>
        <v>#REF!</v>
      </c>
      <c r="P246" s="10" t="e">
        <f t="shared" si="23"/>
        <v>#REF!</v>
      </c>
      <c r="Q246" s="108">
        <v>0.95599999999999996</v>
      </c>
      <c r="R246" s="105" t="e">
        <f t="shared" si="25"/>
        <v>#REF!</v>
      </c>
      <c r="S246" s="103" t="e">
        <f t="shared" si="24"/>
        <v>#REF!</v>
      </c>
      <c r="T246" s="106" t="e">
        <f t="shared" si="26"/>
        <v>#REF!</v>
      </c>
      <c r="U246" s="106" t="e">
        <f t="shared" si="27"/>
        <v>#REF!</v>
      </c>
    </row>
    <row r="247" spans="1:21" ht="17.25" customHeight="1">
      <c r="A247" s="99">
        <v>240</v>
      </c>
      <c r="B247" s="5" t="s">
        <v>186</v>
      </c>
      <c r="C247" s="6" t="s">
        <v>267</v>
      </c>
      <c r="D247" s="6"/>
      <c r="E247" s="110" t="s">
        <v>344</v>
      </c>
      <c r="F247" s="110"/>
      <c r="G247" s="100"/>
      <c r="H247" s="111"/>
      <c r="I247" s="8">
        <v>9358</v>
      </c>
      <c r="J247" s="102">
        <v>0</v>
      </c>
      <c r="K247" s="102">
        <v>1</v>
      </c>
      <c r="L247" s="103">
        <f t="shared" si="21"/>
        <v>0</v>
      </c>
      <c r="M247" s="103">
        <f t="shared" si="22"/>
        <v>9358</v>
      </c>
      <c r="N247" s="104" t="s">
        <v>547</v>
      </c>
      <c r="O247" s="115" t="e">
        <f t="shared" si="29"/>
        <v>#REF!</v>
      </c>
      <c r="P247" s="10" t="e">
        <f t="shared" si="23"/>
        <v>#REF!</v>
      </c>
      <c r="Q247" s="108">
        <v>0.95599999999999996</v>
      </c>
      <c r="R247" s="105" t="e">
        <f t="shared" si="25"/>
        <v>#REF!</v>
      </c>
      <c r="S247" s="103" t="e">
        <f t="shared" si="24"/>
        <v>#REF!</v>
      </c>
      <c r="T247" s="106" t="e">
        <f t="shared" si="26"/>
        <v>#REF!</v>
      </c>
      <c r="U247" s="106" t="e">
        <f t="shared" si="27"/>
        <v>#REF!</v>
      </c>
    </row>
    <row r="248" spans="1:21" ht="17.25" customHeight="1">
      <c r="A248" s="99">
        <v>46</v>
      </c>
      <c r="B248" s="5" t="s">
        <v>47</v>
      </c>
      <c r="C248" s="6" t="s">
        <v>314</v>
      </c>
      <c r="D248" s="6"/>
      <c r="E248" s="110" t="s">
        <v>345</v>
      </c>
      <c r="F248" s="110"/>
      <c r="G248" s="100"/>
      <c r="H248" s="111"/>
      <c r="I248" s="8">
        <v>9128</v>
      </c>
      <c r="J248" s="102">
        <v>0</v>
      </c>
      <c r="K248" s="102">
        <v>1</v>
      </c>
      <c r="L248" s="103">
        <f t="shared" si="21"/>
        <v>0</v>
      </c>
      <c r="M248" s="103">
        <f t="shared" si="22"/>
        <v>9128</v>
      </c>
      <c r="N248" s="104" t="s">
        <v>547</v>
      </c>
      <c r="O248" s="115" t="e">
        <f t="shared" si="29"/>
        <v>#REF!</v>
      </c>
      <c r="P248" s="10" t="e">
        <f t="shared" si="23"/>
        <v>#REF!</v>
      </c>
      <c r="Q248" s="108">
        <v>0.95599999999999996</v>
      </c>
      <c r="R248" s="105" t="e">
        <f t="shared" si="25"/>
        <v>#REF!</v>
      </c>
      <c r="S248" s="103" t="e">
        <f t="shared" si="24"/>
        <v>#REF!</v>
      </c>
      <c r="T248" s="106" t="e">
        <f t="shared" si="26"/>
        <v>#REF!</v>
      </c>
      <c r="U248" s="106" t="e">
        <f t="shared" si="27"/>
        <v>#REF!</v>
      </c>
    </row>
    <row r="249" spans="1:21" ht="17.25" customHeight="1">
      <c r="A249" s="99">
        <v>6</v>
      </c>
      <c r="B249" s="11" t="s">
        <v>20</v>
      </c>
      <c r="C249" s="6" t="s">
        <v>114</v>
      </c>
      <c r="D249" s="6"/>
      <c r="E249" s="110" t="s">
        <v>346</v>
      </c>
      <c r="F249" s="110"/>
      <c r="G249" s="100"/>
      <c r="H249" s="111"/>
      <c r="I249" s="8">
        <v>8837</v>
      </c>
      <c r="J249" s="102">
        <v>0</v>
      </c>
      <c r="K249" s="102">
        <v>1</v>
      </c>
      <c r="L249" s="103">
        <f t="shared" si="21"/>
        <v>0</v>
      </c>
      <c r="M249" s="103">
        <f t="shared" si="22"/>
        <v>8837</v>
      </c>
      <c r="N249" s="104" t="s">
        <v>547</v>
      </c>
      <c r="O249" s="115" t="e">
        <f t="shared" si="29"/>
        <v>#REF!</v>
      </c>
      <c r="P249" s="10" t="e">
        <f t="shared" si="23"/>
        <v>#REF!</v>
      </c>
      <c r="Q249" s="108">
        <v>0.95599999999999996</v>
      </c>
      <c r="R249" s="105" t="e">
        <f t="shared" si="25"/>
        <v>#REF!</v>
      </c>
      <c r="S249" s="103" t="e">
        <f t="shared" si="24"/>
        <v>#REF!</v>
      </c>
      <c r="T249" s="106" t="e">
        <f t="shared" si="26"/>
        <v>#REF!</v>
      </c>
      <c r="U249" s="106" t="e">
        <f t="shared" si="27"/>
        <v>#REF!</v>
      </c>
    </row>
    <row r="250" spans="1:21" ht="17.25" customHeight="1">
      <c r="A250" s="99">
        <v>51</v>
      </c>
      <c r="B250" s="5" t="s">
        <v>47</v>
      </c>
      <c r="C250" s="6" t="s">
        <v>137</v>
      </c>
      <c r="D250" s="6"/>
      <c r="E250" s="110" t="s">
        <v>347</v>
      </c>
      <c r="F250" s="110"/>
      <c r="G250" s="100"/>
      <c r="H250" s="111"/>
      <c r="I250" s="8">
        <v>8773</v>
      </c>
      <c r="J250" s="102">
        <v>0</v>
      </c>
      <c r="K250" s="102">
        <v>1</v>
      </c>
      <c r="L250" s="103">
        <f t="shared" si="21"/>
        <v>0</v>
      </c>
      <c r="M250" s="103">
        <f t="shared" si="22"/>
        <v>8773</v>
      </c>
      <c r="N250" s="104" t="s">
        <v>547</v>
      </c>
      <c r="O250" s="115" t="e">
        <f t="shared" si="29"/>
        <v>#REF!</v>
      </c>
      <c r="P250" s="10" t="e">
        <f t="shared" si="23"/>
        <v>#REF!</v>
      </c>
      <c r="Q250" s="108">
        <v>0.95599999999999996</v>
      </c>
      <c r="R250" s="105" t="e">
        <f t="shared" si="25"/>
        <v>#REF!</v>
      </c>
      <c r="S250" s="103" t="e">
        <f t="shared" si="24"/>
        <v>#REF!</v>
      </c>
      <c r="T250" s="106" t="e">
        <f t="shared" si="26"/>
        <v>#REF!</v>
      </c>
      <c r="U250" s="106" t="e">
        <f t="shared" si="27"/>
        <v>#REF!</v>
      </c>
    </row>
    <row r="251" spans="1:21" ht="17.25" customHeight="1">
      <c r="A251" s="99">
        <v>285</v>
      </c>
      <c r="B251" s="11" t="s">
        <v>20</v>
      </c>
      <c r="C251" s="6" t="s">
        <v>128</v>
      </c>
      <c r="D251" s="6"/>
      <c r="E251" s="110" t="s">
        <v>348</v>
      </c>
      <c r="F251" s="110"/>
      <c r="G251" s="100"/>
      <c r="H251" s="111"/>
      <c r="I251" s="8">
        <v>8617</v>
      </c>
      <c r="J251" s="102">
        <v>0</v>
      </c>
      <c r="K251" s="102">
        <v>1</v>
      </c>
      <c r="L251" s="103">
        <f t="shared" si="21"/>
        <v>0</v>
      </c>
      <c r="M251" s="103">
        <f t="shared" si="22"/>
        <v>8617</v>
      </c>
      <c r="N251" s="104" t="s">
        <v>547</v>
      </c>
      <c r="O251" s="115" t="e">
        <f t="shared" si="29"/>
        <v>#REF!</v>
      </c>
      <c r="P251" s="10" t="e">
        <f t="shared" si="23"/>
        <v>#REF!</v>
      </c>
      <c r="Q251" s="108">
        <v>0.95599999999999996</v>
      </c>
      <c r="R251" s="105" t="e">
        <f t="shared" si="25"/>
        <v>#REF!</v>
      </c>
      <c r="S251" s="103" t="e">
        <f t="shared" si="24"/>
        <v>#REF!</v>
      </c>
      <c r="T251" s="106" t="e">
        <f t="shared" si="26"/>
        <v>#REF!</v>
      </c>
      <c r="U251" s="106" t="e">
        <f t="shared" si="27"/>
        <v>#REF!</v>
      </c>
    </row>
    <row r="252" spans="1:21" ht="17.25" customHeight="1">
      <c r="A252" s="99">
        <v>304</v>
      </c>
      <c r="B252" s="11" t="s">
        <v>20</v>
      </c>
      <c r="C252" s="6" t="s">
        <v>150</v>
      </c>
      <c r="D252" s="6"/>
      <c r="E252" s="110" t="s">
        <v>349</v>
      </c>
      <c r="F252" s="110"/>
      <c r="G252" s="100"/>
      <c r="H252" s="111"/>
      <c r="I252" s="8">
        <v>8585</v>
      </c>
      <c r="J252" s="102">
        <v>0</v>
      </c>
      <c r="K252" s="102">
        <v>1</v>
      </c>
      <c r="L252" s="103">
        <f t="shared" si="21"/>
        <v>0</v>
      </c>
      <c r="M252" s="103">
        <f t="shared" si="22"/>
        <v>8585</v>
      </c>
      <c r="N252" s="104" t="s">
        <v>547</v>
      </c>
      <c r="O252" s="115" t="e">
        <f t="shared" si="29"/>
        <v>#REF!</v>
      </c>
      <c r="P252" s="10" t="e">
        <f t="shared" si="23"/>
        <v>#REF!</v>
      </c>
      <c r="Q252" s="108">
        <v>0.95599999999999996</v>
      </c>
      <c r="R252" s="105" t="e">
        <f t="shared" si="25"/>
        <v>#REF!</v>
      </c>
      <c r="S252" s="103" t="e">
        <f t="shared" si="24"/>
        <v>#REF!</v>
      </c>
      <c r="T252" s="106" t="e">
        <f t="shared" si="26"/>
        <v>#REF!</v>
      </c>
      <c r="U252" s="106" t="e">
        <f t="shared" si="27"/>
        <v>#REF!</v>
      </c>
    </row>
    <row r="253" spans="1:21" ht="17.25" customHeight="1">
      <c r="A253" s="99">
        <v>18</v>
      </c>
      <c r="B253" s="11" t="s">
        <v>20</v>
      </c>
      <c r="C253" s="6" t="s">
        <v>337</v>
      </c>
      <c r="D253" s="6"/>
      <c r="E253" s="110" t="s">
        <v>350</v>
      </c>
      <c r="F253" s="110"/>
      <c r="G253" s="100"/>
      <c r="H253" s="111"/>
      <c r="I253" s="8">
        <v>8455</v>
      </c>
      <c r="J253" s="102">
        <v>0</v>
      </c>
      <c r="K253" s="102">
        <v>1</v>
      </c>
      <c r="L253" s="103">
        <f t="shared" si="21"/>
        <v>0</v>
      </c>
      <c r="M253" s="103">
        <f t="shared" si="22"/>
        <v>8455</v>
      </c>
      <c r="N253" s="104" t="s">
        <v>547</v>
      </c>
      <c r="O253" s="115" t="e">
        <f t="shared" si="29"/>
        <v>#REF!</v>
      </c>
      <c r="P253" s="10" t="e">
        <f t="shared" si="23"/>
        <v>#REF!</v>
      </c>
      <c r="Q253" s="108">
        <v>0.95599999999999996</v>
      </c>
      <c r="R253" s="105" t="e">
        <f t="shared" si="25"/>
        <v>#REF!</v>
      </c>
      <c r="S253" s="103" t="e">
        <f t="shared" si="24"/>
        <v>#REF!</v>
      </c>
      <c r="T253" s="106" t="e">
        <f t="shared" si="26"/>
        <v>#REF!</v>
      </c>
      <c r="U253" s="106" t="e">
        <f t="shared" si="27"/>
        <v>#REF!</v>
      </c>
    </row>
    <row r="254" spans="1:21" ht="17.25" customHeight="1">
      <c r="A254" s="99">
        <v>62</v>
      </c>
      <c r="B254" s="5" t="s">
        <v>47</v>
      </c>
      <c r="C254" s="6" t="s">
        <v>98</v>
      </c>
      <c r="D254" s="6"/>
      <c r="E254" s="110" t="s">
        <v>351</v>
      </c>
      <c r="F254" s="110"/>
      <c r="G254" s="100"/>
      <c r="H254" s="111"/>
      <c r="I254" s="8">
        <v>8287</v>
      </c>
      <c r="J254" s="102">
        <v>0</v>
      </c>
      <c r="K254" s="102">
        <v>1</v>
      </c>
      <c r="L254" s="103">
        <f t="shared" si="21"/>
        <v>0</v>
      </c>
      <c r="M254" s="103">
        <f t="shared" si="22"/>
        <v>8287</v>
      </c>
      <c r="N254" s="104" t="s">
        <v>547</v>
      </c>
      <c r="O254" s="115" t="e">
        <f t="shared" si="29"/>
        <v>#REF!</v>
      </c>
      <c r="P254" s="10" t="e">
        <f t="shared" si="23"/>
        <v>#REF!</v>
      </c>
      <c r="Q254" s="108">
        <v>0.95599999999999996</v>
      </c>
      <c r="R254" s="105" t="e">
        <f t="shared" si="25"/>
        <v>#REF!</v>
      </c>
      <c r="S254" s="103" t="e">
        <f t="shared" si="24"/>
        <v>#REF!</v>
      </c>
      <c r="T254" s="106" t="e">
        <f t="shared" si="26"/>
        <v>#REF!</v>
      </c>
      <c r="U254" s="106" t="e">
        <f t="shared" si="27"/>
        <v>#REF!</v>
      </c>
    </row>
    <row r="255" spans="1:21" ht="17.25" customHeight="1">
      <c r="A255" s="99">
        <v>117</v>
      </c>
      <c r="B255" s="12" t="s">
        <v>27</v>
      </c>
      <c r="C255" s="6" t="s">
        <v>121</v>
      </c>
      <c r="D255" s="6"/>
      <c r="E255" s="110" t="s">
        <v>352</v>
      </c>
      <c r="F255" s="110"/>
      <c r="G255" s="100"/>
      <c r="H255" s="111"/>
      <c r="I255" s="8">
        <v>8244</v>
      </c>
      <c r="J255" s="102">
        <v>0</v>
      </c>
      <c r="K255" s="102">
        <v>1</v>
      </c>
      <c r="L255" s="103">
        <f t="shared" si="21"/>
        <v>0</v>
      </c>
      <c r="M255" s="103">
        <f t="shared" si="22"/>
        <v>8244</v>
      </c>
      <c r="N255" s="104" t="s">
        <v>547</v>
      </c>
      <c r="O255" s="115" t="e">
        <f t="shared" si="29"/>
        <v>#REF!</v>
      </c>
      <c r="P255" s="10" t="e">
        <f t="shared" si="23"/>
        <v>#REF!</v>
      </c>
      <c r="Q255" s="108">
        <v>0.95599999999999996</v>
      </c>
      <c r="R255" s="105" t="e">
        <f t="shared" si="25"/>
        <v>#REF!</v>
      </c>
      <c r="S255" s="103" t="e">
        <f t="shared" si="24"/>
        <v>#REF!</v>
      </c>
      <c r="T255" s="106" t="e">
        <f t="shared" si="26"/>
        <v>#REF!</v>
      </c>
      <c r="U255" s="106" t="e">
        <f t="shared" si="27"/>
        <v>#REF!</v>
      </c>
    </row>
    <row r="256" spans="1:21" ht="17.25" customHeight="1">
      <c r="A256" s="99">
        <v>308</v>
      </c>
      <c r="B256" s="5" t="s">
        <v>17</v>
      </c>
      <c r="C256" s="6" t="s">
        <v>80</v>
      </c>
      <c r="D256" s="6"/>
      <c r="E256" s="110" t="s">
        <v>353</v>
      </c>
      <c r="F256" s="110"/>
      <c r="G256" s="100"/>
      <c r="H256" s="111"/>
      <c r="I256" s="8">
        <v>8122</v>
      </c>
      <c r="J256" s="102">
        <v>0.89353828636493016</v>
      </c>
      <c r="K256" s="102">
        <v>0.10646171363506975</v>
      </c>
      <c r="L256" s="103">
        <f t="shared" si="21"/>
        <v>7257.3179618559625</v>
      </c>
      <c r="M256" s="103">
        <f t="shared" si="22"/>
        <v>864.68203814403648</v>
      </c>
      <c r="N256" s="104" t="s">
        <v>547</v>
      </c>
      <c r="O256" s="115" t="e">
        <f t="shared" si="29"/>
        <v>#REF!</v>
      </c>
      <c r="P256" s="10" t="e">
        <f t="shared" si="23"/>
        <v>#REF!</v>
      </c>
      <c r="Q256" s="108">
        <v>0.95599999999999996</v>
      </c>
      <c r="R256" s="105" t="e">
        <f t="shared" si="25"/>
        <v>#REF!</v>
      </c>
      <c r="S256" s="103" t="e">
        <f t="shared" si="24"/>
        <v>#REF!</v>
      </c>
      <c r="T256" s="106" t="e">
        <f t="shared" si="26"/>
        <v>#REF!</v>
      </c>
      <c r="U256" s="106" t="e">
        <f t="shared" si="27"/>
        <v>#REF!</v>
      </c>
    </row>
    <row r="257" spans="1:21" ht="17.25" customHeight="1">
      <c r="A257" s="99">
        <v>275</v>
      </c>
      <c r="B257" s="11" t="s">
        <v>20</v>
      </c>
      <c r="C257" s="6" t="s">
        <v>128</v>
      </c>
      <c r="D257" s="6"/>
      <c r="E257" s="110" t="s">
        <v>354</v>
      </c>
      <c r="F257" s="110"/>
      <c r="G257" s="100"/>
      <c r="H257" s="111"/>
      <c r="I257" s="8">
        <v>8120</v>
      </c>
      <c r="J257" s="102">
        <v>0</v>
      </c>
      <c r="K257" s="102">
        <v>1</v>
      </c>
      <c r="L257" s="103">
        <f t="shared" si="21"/>
        <v>0</v>
      </c>
      <c r="M257" s="103">
        <f t="shared" si="22"/>
        <v>8120</v>
      </c>
      <c r="N257" s="104" t="s">
        <v>547</v>
      </c>
      <c r="O257" s="115" t="e">
        <f t="shared" si="29"/>
        <v>#REF!</v>
      </c>
      <c r="P257" s="10" t="e">
        <f t="shared" si="23"/>
        <v>#REF!</v>
      </c>
      <c r="Q257" s="108">
        <v>0.95599999999999996</v>
      </c>
      <c r="R257" s="105" t="e">
        <f t="shared" si="25"/>
        <v>#REF!</v>
      </c>
      <c r="S257" s="103" t="e">
        <f t="shared" si="24"/>
        <v>#REF!</v>
      </c>
      <c r="T257" s="106" t="e">
        <f t="shared" si="26"/>
        <v>#REF!</v>
      </c>
      <c r="U257" s="106" t="e">
        <f t="shared" si="27"/>
        <v>#REF!</v>
      </c>
    </row>
    <row r="258" spans="1:21" ht="17.25" customHeight="1">
      <c r="A258" s="99">
        <v>127</v>
      </c>
      <c r="B258" s="12" t="s">
        <v>27</v>
      </c>
      <c r="C258" s="6" t="s">
        <v>244</v>
      </c>
      <c r="D258" s="6"/>
      <c r="E258" s="110" t="s">
        <v>355</v>
      </c>
      <c r="F258" s="110"/>
      <c r="G258" s="100"/>
      <c r="H258" s="111"/>
      <c r="I258" s="8">
        <v>8026</v>
      </c>
      <c r="J258" s="102">
        <v>0</v>
      </c>
      <c r="K258" s="102">
        <v>1</v>
      </c>
      <c r="L258" s="103">
        <f t="shared" si="21"/>
        <v>0</v>
      </c>
      <c r="M258" s="103">
        <f t="shared" si="22"/>
        <v>8026</v>
      </c>
      <c r="N258" s="104" t="s">
        <v>547</v>
      </c>
      <c r="O258" s="115" t="e">
        <f t="shared" si="29"/>
        <v>#REF!</v>
      </c>
      <c r="P258" s="10" t="e">
        <f t="shared" si="23"/>
        <v>#REF!</v>
      </c>
      <c r="Q258" s="108">
        <v>0.95599999999999996</v>
      </c>
      <c r="R258" s="105" t="e">
        <f t="shared" si="25"/>
        <v>#REF!</v>
      </c>
      <c r="S258" s="103" t="e">
        <f t="shared" si="24"/>
        <v>#REF!</v>
      </c>
      <c r="T258" s="106" t="e">
        <f t="shared" si="26"/>
        <v>#REF!</v>
      </c>
      <c r="U258" s="106" t="e">
        <f t="shared" si="27"/>
        <v>#REF!</v>
      </c>
    </row>
    <row r="259" spans="1:21" ht="17.25" customHeight="1">
      <c r="A259" s="99">
        <v>260</v>
      </c>
      <c r="B259" s="11" t="s">
        <v>20</v>
      </c>
      <c r="C259" s="6" t="s">
        <v>139</v>
      </c>
      <c r="D259" s="6"/>
      <c r="E259" s="110" t="s">
        <v>356</v>
      </c>
      <c r="F259" s="110"/>
      <c r="G259" s="100"/>
      <c r="H259" s="111"/>
      <c r="I259" s="8">
        <v>7921</v>
      </c>
      <c r="J259" s="102">
        <v>0</v>
      </c>
      <c r="K259" s="102">
        <v>1</v>
      </c>
      <c r="L259" s="103">
        <f t="shared" ref="L259:L322" si="30">+I259*J259</f>
        <v>0</v>
      </c>
      <c r="M259" s="103">
        <f t="shared" ref="M259:M322" si="31">+I259*K259</f>
        <v>7921</v>
      </c>
      <c r="N259" s="104" t="s">
        <v>547</v>
      </c>
      <c r="O259" s="115" t="e">
        <f t="shared" si="29"/>
        <v>#REF!</v>
      </c>
      <c r="P259" s="10" t="e">
        <f t="shared" ref="P259:P322" si="32">+O259*I259/1000</f>
        <v>#REF!</v>
      </c>
      <c r="Q259" s="108">
        <v>0.95599999999999996</v>
      </c>
      <c r="R259" s="105" t="e">
        <f t="shared" si="25"/>
        <v>#REF!</v>
      </c>
      <c r="S259" s="103" t="e">
        <f t="shared" ref="S259:S322" si="33">+Q259*P259</f>
        <v>#REF!</v>
      </c>
      <c r="T259" s="106" t="e">
        <f t="shared" si="26"/>
        <v>#REF!</v>
      </c>
      <c r="U259" s="106" t="e">
        <f t="shared" si="27"/>
        <v>#REF!</v>
      </c>
    </row>
    <row r="260" spans="1:21" ht="17.25" customHeight="1">
      <c r="A260" s="99">
        <v>35</v>
      </c>
      <c r="B260" s="11" t="s">
        <v>20</v>
      </c>
      <c r="C260" s="6" t="s">
        <v>301</v>
      </c>
      <c r="D260" s="6"/>
      <c r="E260" s="110" t="s">
        <v>357</v>
      </c>
      <c r="F260" s="110"/>
      <c r="G260" s="100"/>
      <c r="H260" s="111"/>
      <c r="I260" s="8">
        <v>7904</v>
      </c>
      <c r="J260" s="102">
        <v>0</v>
      </c>
      <c r="K260" s="102">
        <v>1</v>
      </c>
      <c r="L260" s="103">
        <f t="shared" si="30"/>
        <v>0</v>
      </c>
      <c r="M260" s="103">
        <f t="shared" si="31"/>
        <v>7904</v>
      </c>
      <c r="N260" s="104" t="s">
        <v>547</v>
      </c>
      <c r="O260" s="115" t="e">
        <f t="shared" si="29"/>
        <v>#REF!</v>
      </c>
      <c r="P260" s="10" t="e">
        <f t="shared" si="32"/>
        <v>#REF!</v>
      </c>
      <c r="Q260" s="108">
        <v>0.95599999999999996</v>
      </c>
      <c r="R260" s="105" t="e">
        <f t="shared" ref="R260:R323" si="34">+O260*Q260</f>
        <v>#REF!</v>
      </c>
      <c r="S260" s="103" t="e">
        <f t="shared" si="33"/>
        <v>#REF!</v>
      </c>
      <c r="T260" s="106" t="e">
        <f t="shared" ref="T260:T323" si="35">+P260*J260</f>
        <v>#REF!</v>
      </c>
      <c r="U260" s="106" t="e">
        <f t="shared" ref="U260:U323" si="36">+P260*K260</f>
        <v>#REF!</v>
      </c>
    </row>
    <row r="261" spans="1:21" ht="17.25" customHeight="1">
      <c r="A261" s="99">
        <v>157</v>
      </c>
      <c r="B261" s="12" t="s">
        <v>27</v>
      </c>
      <c r="C261" s="6" t="s">
        <v>244</v>
      </c>
      <c r="D261" s="6"/>
      <c r="E261" s="110" t="s">
        <v>358</v>
      </c>
      <c r="F261" s="110"/>
      <c r="G261" s="100"/>
      <c r="H261" s="111"/>
      <c r="I261" s="8">
        <v>7805</v>
      </c>
      <c r="J261" s="102">
        <v>0</v>
      </c>
      <c r="K261" s="102">
        <v>1</v>
      </c>
      <c r="L261" s="103">
        <f t="shared" si="30"/>
        <v>0</v>
      </c>
      <c r="M261" s="103">
        <f t="shared" si="31"/>
        <v>7805</v>
      </c>
      <c r="N261" s="104" t="s">
        <v>547</v>
      </c>
      <c r="O261" s="115" t="e">
        <f t="shared" si="29"/>
        <v>#REF!</v>
      </c>
      <c r="P261" s="10" t="e">
        <f t="shared" si="32"/>
        <v>#REF!</v>
      </c>
      <c r="Q261" s="108">
        <v>0.95599999999999996</v>
      </c>
      <c r="R261" s="105" t="e">
        <f t="shared" si="34"/>
        <v>#REF!</v>
      </c>
      <c r="S261" s="103" t="e">
        <f t="shared" si="33"/>
        <v>#REF!</v>
      </c>
      <c r="T261" s="106" t="e">
        <f t="shared" si="35"/>
        <v>#REF!</v>
      </c>
      <c r="U261" s="106" t="e">
        <f t="shared" si="36"/>
        <v>#REF!</v>
      </c>
    </row>
    <row r="262" spans="1:21" ht="17.25" customHeight="1">
      <c r="A262" s="99">
        <v>335</v>
      </c>
      <c r="B262" s="5" t="s">
        <v>47</v>
      </c>
      <c r="C262" s="6" t="s">
        <v>48</v>
      </c>
      <c r="D262" s="6"/>
      <c r="E262" s="110" t="s">
        <v>359</v>
      </c>
      <c r="F262" s="110"/>
      <c r="G262" s="100"/>
      <c r="H262" s="111"/>
      <c r="I262" s="8">
        <v>7708</v>
      </c>
      <c r="J262" s="102">
        <v>0</v>
      </c>
      <c r="K262" s="102">
        <v>1</v>
      </c>
      <c r="L262" s="103">
        <f t="shared" si="30"/>
        <v>0</v>
      </c>
      <c r="M262" s="103">
        <f t="shared" si="31"/>
        <v>7708</v>
      </c>
      <c r="N262" s="104" t="s">
        <v>547</v>
      </c>
      <c r="O262" s="115" t="e">
        <f t="shared" si="29"/>
        <v>#REF!</v>
      </c>
      <c r="P262" s="10" t="e">
        <f t="shared" si="32"/>
        <v>#REF!</v>
      </c>
      <c r="Q262" s="108">
        <v>0.95599999999999996</v>
      </c>
      <c r="R262" s="105" t="e">
        <f t="shared" si="34"/>
        <v>#REF!</v>
      </c>
      <c r="S262" s="103" t="e">
        <f t="shared" si="33"/>
        <v>#REF!</v>
      </c>
      <c r="T262" s="106" t="e">
        <f t="shared" si="35"/>
        <v>#REF!</v>
      </c>
      <c r="U262" s="106" t="e">
        <f t="shared" si="36"/>
        <v>#REF!</v>
      </c>
    </row>
    <row r="263" spans="1:21" ht="17.25" customHeight="1">
      <c r="A263" s="99">
        <v>85</v>
      </c>
      <c r="B263" s="5" t="s">
        <v>38</v>
      </c>
      <c r="C263" s="6" t="s">
        <v>360</v>
      </c>
      <c r="D263" s="6"/>
      <c r="E263" s="110" t="s">
        <v>361</v>
      </c>
      <c r="F263" s="110"/>
      <c r="G263" s="100"/>
      <c r="H263" s="111"/>
      <c r="I263" s="8">
        <v>7704</v>
      </c>
      <c r="J263" s="102">
        <v>0</v>
      </c>
      <c r="K263" s="102">
        <v>1</v>
      </c>
      <c r="L263" s="103">
        <f t="shared" si="30"/>
        <v>0</v>
      </c>
      <c r="M263" s="103">
        <f t="shared" si="31"/>
        <v>7704</v>
      </c>
      <c r="N263" s="104" t="s">
        <v>547</v>
      </c>
      <c r="O263" s="115" t="e">
        <f t="shared" si="29"/>
        <v>#REF!</v>
      </c>
      <c r="P263" s="10" t="e">
        <f t="shared" si="32"/>
        <v>#REF!</v>
      </c>
      <c r="Q263" s="108">
        <v>0.95599999999999996</v>
      </c>
      <c r="R263" s="105" t="e">
        <f t="shared" si="34"/>
        <v>#REF!</v>
      </c>
      <c r="S263" s="103" t="e">
        <f t="shared" si="33"/>
        <v>#REF!</v>
      </c>
      <c r="T263" s="106" t="e">
        <f t="shared" si="35"/>
        <v>#REF!</v>
      </c>
      <c r="U263" s="106" t="e">
        <f t="shared" si="36"/>
        <v>#REF!</v>
      </c>
    </row>
    <row r="264" spans="1:21" ht="17.25" customHeight="1">
      <c r="A264" s="99">
        <v>330</v>
      </c>
      <c r="B264" s="11" t="s">
        <v>20</v>
      </c>
      <c r="C264" s="6" t="s">
        <v>331</v>
      </c>
      <c r="D264" s="6"/>
      <c r="E264" s="110" t="s">
        <v>362</v>
      </c>
      <c r="F264" s="110"/>
      <c r="G264" s="100"/>
      <c r="H264" s="111"/>
      <c r="I264" s="8">
        <v>7679</v>
      </c>
      <c r="J264" s="102">
        <v>0</v>
      </c>
      <c r="K264" s="102">
        <v>1</v>
      </c>
      <c r="L264" s="103">
        <f t="shared" si="30"/>
        <v>0</v>
      </c>
      <c r="M264" s="103">
        <f t="shared" si="31"/>
        <v>7679</v>
      </c>
      <c r="N264" s="104" t="s">
        <v>547</v>
      </c>
      <c r="O264" s="115" t="e">
        <f t="shared" si="29"/>
        <v>#REF!</v>
      </c>
      <c r="P264" s="10" t="e">
        <f t="shared" si="32"/>
        <v>#REF!</v>
      </c>
      <c r="Q264" s="108">
        <v>0.95599999999999996</v>
      </c>
      <c r="R264" s="105" t="e">
        <f t="shared" si="34"/>
        <v>#REF!</v>
      </c>
      <c r="S264" s="103" t="e">
        <f t="shared" si="33"/>
        <v>#REF!</v>
      </c>
      <c r="T264" s="106" t="e">
        <f t="shared" si="35"/>
        <v>#REF!</v>
      </c>
      <c r="U264" s="106" t="e">
        <f t="shared" si="36"/>
        <v>#REF!</v>
      </c>
    </row>
    <row r="265" spans="1:21" ht="17.25" customHeight="1">
      <c r="A265" s="99">
        <v>122</v>
      </c>
      <c r="B265" s="11" t="s">
        <v>20</v>
      </c>
      <c r="C265" s="6" t="s">
        <v>139</v>
      </c>
      <c r="D265" s="6"/>
      <c r="E265" s="110" t="s">
        <v>363</v>
      </c>
      <c r="F265" s="110"/>
      <c r="G265" s="100"/>
      <c r="H265" s="111"/>
      <c r="I265" s="8">
        <v>7532</v>
      </c>
      <c r="J265" s="102">
        <v>0</v>
      </c>
      <c r="K265" s="102">
        <v>1</v>
      </c>
      <c r="L265" s="103">
        <f t="shared" si="30"/>
        <v>0</v>
      </c>
      <c r="M265" s="103">
        <f t="shared" si="31"/>
        <v>7532</v>
      </c>
      <c r="N265" s="104" t="s">
        <v>547</v>
      </c>
      <c r="O265" s="115" t="e">
        <f t="shared" si="29"/>
        <v>#REF!</v>
      </c>
      <c r="P265" s="10" t="e">
        <f t="shared" si="32"/>
        <v>#REF!</v>
      </c>
      <c r="Q265" s="108">
        <v>0.95599999999999996</v>
      </c>
      <c r="R265" s="105" t="e">
        <f t="shared" si="34"/>
        <v>#REF!</v>
      </c>
      <c r="S265" s="103" t="e">
        <f t="shared" si="33"/>
        <v>#REF!</v>
      </c>
      <c r="T265" s="106" t="e">
        <f t="shared" si="35"/>
        <v>#REF!</v>
      </c>
      <c r="U265" s="106" t="e">
        <f t="shared" si="36"/>
        <v>#REF!</v>
      </c>
    </row>
    <row r="266" spans="1:21" ht="17.25" customHeight="1">
      <c r="A266" s="99">
        <v>277</v>
      </c>
      <c r="B266" s="5" t="s">
        <v>23</v>
      </c>
      <c r="C266" s="6" t="s">
        <v>336</v>
      </c>
      <c r="D266" s="6"/>
      <c r="E266" s="110" t="s">
        <v>364</v>
      </c>
      <c r="F266" s="110"/>
      <c r="G266" s="100"/>
      <c r="H266" s="111"/>
      <c r="I266" s="8">
        <v>7522</v>
      </c>
      <c r="J266" s="102">
        <v>0</v>
      </c>
      <c r="K266" s="102">
        <v>1</v>
      </c>
      <c r="L266" s="103">
        <f t="shared" si="30"/>
        <v>0</v>
      </c>
      <c r="M266" s="103">
        <f t="shared" si="31"/>
        <v>7522</v>
      </c>
      <c r="N266" s="104" t="s">
        <v>547</v>
      </c>
      <c r="O266" s="115" t="e">
        <f t="shared" si="29"/>
        <v>#REF!</v>
      </c>
      <c r="P266" s="10" t="e">
        <f t="shared" si="32"/>
        <v>#REF!</v>
      </c>
      <c r="Q266" s="108">
        <v>0.95599999999999996</v>
      </c>
      <c r="R266" s="105" t="e">
        <f t="shared" si="34"/>
        <v>#REF!</v>
      </c>
      <c r="S266" s="103" t="e">
        <f t="shared" si="33"/>
        <v>#REF!</v>
      </c>
      <c r="T266" s="106" t="e">
        <f t="shared" si="35"/>
        <v>#REF!</v>
      </c>
      <c r="U266" s="106" t="e">
        <f t="shared" si="36"/>
        <v>#REF!</v>
      </c>
    </row>
    <row r="267" spans="1:21" ht="17.25" customHeight="1">
      <c r="A267" s="99">
        <v>180</v>
      </c>
      <c r="B267" s="11" t="s">
        <v>20</v>
      </c>
      <c r="C267" s="6" t="s">
        <v>155</v>
      </c>
      <c r="D267" s="6"/>
      <c r="E267" s="110" t="s">
        <v>365</v>
      </c>
      <c r="F267" s="110"/>
      <c r="G267" s="100"/>
      <c r="H267" s="111"/>
      <c r="I267" s="8">
        <v>7444</v>
      </c>
      <c r="J267" s="102">
        <v>0</v>
      </c>
      <c r="K267" s="102">
        <v>1</v>
      </c>
      <c r="L267" s="103">
        <f t="shared" si="30"/>
        <v>0</v>
      </c>
      <c r="M267" s="103">
        <f t="shared" si="31"/>
        <v>7444</v>
      </c>
      <c r="N267" s="104" t="s">
        <v>547</v>
      </c>
      <c r="O267" s="115" t="e">
        <f t="shared" si="29"/>
        <v>#REF!</v>
      </c>
      <c r="P267" s="10" t="e">
        <f t="shared" si="32"/>
        <v>#REF!</v>
      </c>
      <c r="Q267" s="108">
        <v>0.95599999999999996</v>
      </c>
      <c r="R267" s="105" t="e">
        <f t="shared" si="34"/>
        <v>#REF!</v>
      </c>
      <c r="S267" s="103" t="e">
        <f t="shared" si="33"/>
        <v>#REF!</v>
      </c>
      <c r="T267" s="106" t="e">
        <f t="shared" si="35"/>
        <v>#REF!</v>
      </c>
      <c r="U267" s="106" t="e">
        <f t="shared" si="36"/>
        <v>#REF!</v>
      </c>
    </row>
    <row r="268" spans="1:21" ht="17.25" customHeight="1">
      <c r="A268" s="99">
        <v>105</v>
      </c>
      <c r="B268" s="11" t="s">
        <v>20</v>
      </c>
      <c r="C268" s="6" t="s">
        <v>161</v>
      </c>
      <c r="D268" s="6"/>
      <c r="E268" s="110" t="s">
        <v>366</v>
      </c>
      <c r="F268" s="110"/>
      <c r="G268" s="100"/>
      <c r="H268" s="111"/>
      <c r="I268" s="8">
        <v>7412</v>
      </c>
      <c r="J268" s="102">
        <v>0</v>
      </c>
      <c r="K268" s="102">
        <v>1</v>
      </c>
      <c r="L268" s="103">
        <f t="shared" si="30"/>
        <v>0</v>
      </c>
      <c r="M268" s="103">
        <f t="shared" si="31"/>
        <v>7412</v>
      </c>
      <c r="N268" s="104" t="s">
        <v>547</v>
      </c>
      <c r="O268" s="115" t="e">
        <f t="shared" si="29"/>
        <v>#REF!</v>
      </c>
      <c r="P268" s="10" t="e">
        <f t="shared" si="32"/>
        <v>#REF!</v>
      </c>
      <c r="Q268" s="108">
        <v>0.95599999999999996</v>
      </c>
      <c r="R268" s="105" t="e">
        <f t="shared" si="34"/>
        <v>#REF!</v>
      </c>
      <c r="S268" s="103" t="e">
        <f t="shared" si="33"/>
        <v>#REF!</v>
      </c>
      <c r="T268" s="106" t="e">
        <f t="shared" si="35"/>
        <v>#REF!</v>
      </c>
      <c r="U268" s="106" t="e">
        <f t="shared" si="36"/>
        <v>#REF!</v>
      </c>
    </row>
    <row r="269" spans="1:21" ht="17.25" customHeight="1">
      <c r="A269" s="99">
        <v>220</v>
      </c>
      <c r="B269" s="5" t="s">
        <v>17</v>
      </c>
      <c r="C269" s="6" t="s">
        <v>164</v>
      </c>
      <c r="D269" s="6"/>
      <c r="E269" s="110" t="s">
        <v>367</v>
      </c>
      <c r="F269" s="110"/>
      <c r="G269" s="100"/>
      <c r="H269" s="111"/>
      <c r="I269" s="8">
        <v>7310</v>
      </c>
      <c r="J269" s="102">
        <v>0.55345060893098785</v>
      </c>
      <c r="K269" s="102">
        <v>0.44654939106901215</v>
      </c>
      <c r="L269" s="103">
        <f t="shared" si="30"/>
        <v>4045.7239512855213</v>
      </c>
      <c r="M269" s="103">
        <f t="shared" si="31"/>
        <v>3264.2760487144787</v>
      </c>
      <c r="N269" s="104" t="s">
        <v>547</v>
      </c>
      <c r="O269" s="115" t="e">
        <f t="shared" si="29"/>
        <v>#REF!</v>
      </c>
      <c r="P269" s="10" t="e">
        <f t="shared" si="32"/>
        <v>#REF!</v>
      </c>
      <c r="Q269" s="108">
        <v>0.95599999999999996</v>
      </c>
      <c r="R269" s="105" t="e">
        <f t="shared" si="34"/>
        <v>#REF!</v>
      </c>
      <c r="S269" s="103" t="e">
        <f t="shared" si="33"/>
        <v>#REF!</v>
      </c>
      <c r="T269" s="106" t="e">
        <f t="shared" si="35"/>
        <v>#REF!</v>
      </c>
      <c r="U269" s="106" t="e">
        <f t="shared" si="36"/>
        <v>#REF!</v>
      </c>
    </row>
    <row r="270" spans="1:21" ht="17.25" customHeight="1">
      <c r="A270" s="99">
        <v>247</v>
      </c>
      <c r="B270" s="11" t="s">
        <v>20</v>
      </c>
      <c r="C270" s="6" t="s">
        <v>368</v>
      </c>
      <c r="D270" s="6"/>
      <c r="E270" s="110" t="s">
        <v>369</v>
      </c>
      <c r="F270" s="110"/>
      <c r="G270" s="100"/>
      <c r="H270" s="111"/>
      <c r="I270" s="8">
        <v>7245</v>
      </c>
      <c r="J270" s="102">
        <v>0</v>
      </c>
      <c r="K270" s="102">
        <v>1</v>
      </c>
      <c r="L270" s="103">
        <f t="shared" si="30"/>
        <v>0</v>
      </c>
      <c r="M270" s="103">
        <f t="shared" si="31"/>
        <v>7245</v>
      </c>
      <c r="N270" s="104" t="s">
        <v>547</v>
      </c>
      <c r="O270" s="115" t="e">
        <f t="shared" si="29"/>
        <v>#REF!</v>
      </c>
      <c r="P270" s="10" t="e">
        <f t="shared" si="32"/>
        <v>#REF!</v>
      </c>
      <c r="Q270" s="108">
        <v>0.95599999999999996</v>
      </c>
      <c r="R270" s="105" t="e">
        <f t="shared" si="34"/>
        <v>#REF!</v>
      </c>
      <c r="S270" s="103" t="e">
        <f t="shared" si="33"/>
        <v>#REF!</v>
      </c>
      <c r="T270" s="106" t="e">
        <f t="shared" si="35"/>
        <v>#REF!</v>
      </c>
      <c r="U270" s="106" t="e">
        <f t="shared" si="36"/>
        <v>#REF!</v>
      </c>
    </row>
    <row r="271" spans="1:21" ht="17.25" customHeight="1">
      <c r="A271" s="99">
        <v>47</v>
      </c>
      <c r="B271" s="5" t="s">
        <v>17</v>
      </c>
      <c r="C271" s="6" t="s">
        <v>60</v>
      </c>
      <c r="D271" s="6"/>
      <c r="E271" s="110" t="s">
        <v>370</v>
      </c>
      <c r="F271" s="110"/>
      <c r="G271" s="100"/>
      <c r="H271" s="111"/>
      <c r="I271" s="8">
        <v>7069</v>
      </c>
      <c r="J271" s="102">
        <v>0.45884578997161785</v>
      </c>
      <c r="K271" s="102">
        <v>0.54115421002838227</v>
      </c>
      <c r="L271" s="103">
        <f t="shared" si="30"/>
        <v>3243.5808893093667</v>
      </c>
      <c r="M271" s="103">
        <f t="shared" si="31"/>
        <v>3825.4191106906342</v>
      </c>
      <c r="N271" s="104" t="s">
        <v>547</v>
      </c>
      <c r="O271" s="115" t="e">
        <f t="shared" si="29"/>
        <v>#REF!</v>
      </c>
      <c r="P271" s="10" t="e">
        <f t="shared" si="32"/>
        <v>#REF!</v>
      </c>
      <c r="Q271" s="108">
        <v>0.95599999999999996</v>
      </c>
      <c r="R271" s="105" t="e">
        <f t="shared" si="34"/>
        <v>#REF!</v>
      </c>
      <c r="S271" s="103" t="e">
        <f t="shared" si="33"/>
        <v>#REF!</v>
      </c>
      <c r="T271" s="106" t="e">
        <f t="shared" si="35"/>
        <v>#REF!</v>
      </c>
      <c r="U271" s="106" t="e">
        <f t="shared" si="36"/>
        <v>#REF!</v>
      </c>
    </row>
    <row r="272" spans="1:21" ht="17.25" customHeight="1">
      <c r="A272" s="99">
        <v>227</v>
      </c>
      <c r="B272" s="5" t="s">
        <v>17</v>
      </c>
      <c r="C272" s="6" t="s">
        <v>58</v>
      </c>
      <c r="D272" s="6"/>
      <c r="E272" s="110" t="s">
        <v>371</v>
      </c>
      <c r="F272" s="110"/>
      <c r="G272" s="100"/>
      <c r="H272" s="111"/>
      <c r="I272" s="8">
        <v>7004</v>
      </c>
      <c r="J272" s="102">
        <v>0</v>
      </c>
      <c r="K272" s="102">
        <v>1</v>
      </c>
      <c r="L272" s="103">
        <f t="shared" si="30"/>
        <v>0</v>
      </c>
      <c r="M272" s="103">
        <f t="shared" si="31"/>
        <v>7004</v>
      </c>
      <c r="N272" s="104" t="s">
        <v>547</v>
      </c>
      <c r="O272" s="115" t="e">
        <f t="shared" si="29"/>
        <v>#REF!</v>
      </c>
      <c r="P272" s="10" t="e">
        <f t="shared" si="32"/>
        <v>#REF!</v>
      </c>
      <c r="Q272" s="108">
        <v>0.95599999999999996</v>
      </c>
      <c r="R272" s="105" t="e">
        <f t="shared" si="34"/>
        <v>#REF!</v>
      </c>
      <c r="S272" s="103" t="e">
        <f t="shared" si="33"/>
        <v>#REF!</v>
      </c>
      <c r="T272" s="106" t="e">
        <f t="shared" si="35"/>
        <v>#REF!</v>
      </c>
      <c r="U272" s="106" t="e">
        <f t="shared" si="36"/>
        <v>#REF!</v>
      </c>
    </row>
    <row r="273" spans="1:21" ht="17.25" customHeight="1">
      <c r="A273" s="99">
        <v>73</v>
      </c>
      <c r="B273" s="5" t="s">
        <v>17</v>
      </c>
      <c r="C273" s="6" t="s">
        <v>78</v>
      </c>
      <c r="D273" s="6"/>
      <c r="E273" s="110" t="s">
        <v>372</v>
      </c>
      <c r="F273" s="110"/>
      <c r="G273" s="100"/>
      <c r="H273" s="111"/>
      <c r="I273" s="8">
        <v>6947</v>
      </c>
      <c r="J273" s="102">
        <v>0.75383094414236285</v>
      </c>
      <c r="K273" s="102">
        <v>0.24616905585763718</v>
      </c>
      <c r="L273" s="103">
        <f t="shared" si="30"/>
        <v>5236.8635689569946</v>
      </c>
      <c r="M273" s="103">
        <f t="shared" si="31"/>
        <v>1710.1364310430056</v>
      </c>
      <c r="N273" s="104" t="s">
        <v>547</v>
      </c>
      <c r="O273" s="115" t="e">
        <f t="shared" si="29"/>
        <v>#REF!</v>
      </c>
      <c r="P273" s="10" t="e">
        <f t="shared" si="32"/>
        <v>#REF!</v>
      </c>
      <c r="Q273" s="108">
        <v>0.95599999999999996</v>
      </c>
      <c r="R273" s="105" t="e">
        <f t="shared" si="34"/>
        <v>#REF!</v>
      </c>
      <c r="S273" s="103" t="e">
        <f t="shared" si="33"/>
        <v>#REF!</v>
      </c>
      <c r="T273" s="106" t="e">
        <f t="shared" si="35"/>
        <v>#REF!</v>
      </c>
      <c r="U273" s="106" t="e">
        <f t="shared" si="36"/>
        <v>#REF!</v>
      </c>
    </row>
    <row r="274" spans="1:21" ht="17.25" customHeight="1">
      <c r="A274" s="99">
        <v>126</v>
      </c>
      <c r="B274" s="11" t="s">
        <v>20</v>
      </c>
      <c r="C274" s="6" t="s">
        <v>157</v>
      </c>
      <c r="D274" s="6"/>
      <c r="E274" s="110" t="s">
        <v>373</v>
      </c>
      <c r="F274" s="110"/>
      <c r="G274" s="100"/>
      <c r="H274" s="111"/>
      <c r="I274" s="8">
        <v>6825</v>
      </c>
      <c r="J274" s="102">
        <v>0</v>
      </c>
      <c r="K274" s="102">
        <v>1</v>
      </c>
      <c r="L274" s="103">
        <f t="shared" si="30"/>
        <v>0</v>
      </c>
      <c r="M274" s="103">
        <f t="shared" si="31"/>
        <v>6825</v>
      </c>
      <c r="N274" s="104" t="s">
        <v>547</v>
      </c>
      <c r="O274" s="115" t="e">
        <f t="shared" si="29"/>
        <v>#REF!</v>
      </c>
      <c r="P274" s="10" t="e">
        <f t="shared" si="32"/>
        <v>#REF!</v>
      </c>
      <c r="Q274" s="108">
        <v>0.95599999999999996</v>
      </c>
      <c r="R274" s="105" t="e">
        <f t="shared" si="34"/>
        <v>#REF!</v>
      </c>
      <c r="S274" s="103" t="e">
        <f t="shared" si="33"/>
        <v>#REF!</v>
      </c>
      <c r="T274" s="106" t="e">
        <f t="shared" si="35"/>
        <v>#REF!</v>
      </c>
      <c r="U274" s="106" t="e">
        <f t="shared" si="36"/>
        <v>#REF!</v>
      </c>
    </row>
    <row r="275" spans="1:21" ht="17.25" customHeight="1">
      <c r="A275" s="99">
        <v>17</v>
      </c>
      <c r="B275" s="11" t="s">
        <v>20</v>
      </c>
      <c r="C275" s="6" t="s">
        <v>337</v>
      </c>
      <c r="D275" s="6"/>
      <c r="E275" s="110" t="s">
        <v>374</v>
      </c>
      <c r="F275" s="110"/>
      <c r="G275" s="100"/>
      <c r="H275" s="111"/>
      <c r="I275" s="8">
        <v>6737</v>
      </c>
      <c r="J275" s="102">
        <v>0</v>
      </c>
      <c r="K275" s="102">
        <v>1</v>
      </c>
      <c r="L275" s="103">
        <f t="shared" si="30"/>
        <v>0</v>
      </c>
      <c r="M275" s="103">
        <f t="shared" si="31"/>
        <v>6737</v>
      </c>
      <c r="N275" s="104" t="s">
        <v>547</v>
      </c>
      <c r="O275" s="115" t="e">
        <f t="shared" si="29"/>
        <v>#REF!</v>
      </c>
      <c r="P275" s="10" t="e">
        <f t="shared" si="32"/>
        <v>#REF!</v>
      </c>
      <c r="Q275" s="108">
        <v>0.95599999999999996</v>
      </c>
      <c r="R275" s="105" t="e">
        <f t="shared" si="34"/>
        <v>#REF!</v>
      </c>
      <c r="S275" s="103" t="e">
        <f t="shared" si="33"/>
        <v>#REF!</v>
      </c>
      <c r="T275" s="106" t="e">
        <f t="shared" si="35"/>
        <v>#REF!</v>
      </c>
      <c r="U275" s="106" t="e">
        <f t="shared" si="36"/>
        <v>#REF!</v>
      </c>
    </row>
    <row r="276" spans="1:21" ht="17.25" customHeight="1">
      <c r="A276" s="99">
        <v>37</v>
      </c>
      <c r="B276" s="11" t="s">
        <v>20</v>
      </c>
      <c r="C276" s="6" t="s">
        <v>301</v>
      </c>
      <c r="D276" s="6"/>
      <c r="E276" s="110" t="s">
        <v>375</v>
      </c>
      <c r="F276" s="110"/>
      <c r="G276" s="100"/>
      <c r="H276" s="111"/>
      <c r="I276" s="8">
        <v>6610</v>
      </c>
      <c r="J276" s="102">
        <v>0</v>
      </c>
      <c r="K276" s="102">
        <v>1</v>
      </c>
      <c r="L276" s="103">
        <f t="shared" si="30"/>
        <v>0</v>
      </c>
      <c r="M276" s="103">
        <f t="shared" si="31"/>
        <v>6610</v>
      </c>
      <c r="N276" s="104" t="s">
        <v>547</v>
      </c>
      <c r="O276" s="115" t="e">
        <f t="shared" si="29"/>
        <v>#REF!</v>
      </c>
      <c r="P276" s="10" t="e">
        <f t="shared" si="32"/>
        <v>#REF!</v>
      </c>
      <c r="Q276" s="108">
        <v>0.95599999999999996</v>
      </c>
      <c r="R276" s="105" t="e">
        <f t="shared" si="34"/>
        <v>#REF!</v>
      </c>
      <c r="S276" s="103" t="e">
        <f t="shared" si="33"/>
        <v>#REF!</v>
      </c>
      <c r="T276" s="106" t="e">
        <f t="shared" si="35"/>
        <v>#REF!</v>
      </c>
      <c r="U276" s="106" t="e">
        <f t="shared" si="36"/>
        <v>#REF!</v>
      </c>
    </row>
    <row r="277" spans="1:21" ht="17.25" customHeight="1">
      <c r="A277" s="99">
        <v>281</v>
      </c>
      <c r="B277" s="11" t="s">
        <v>20</v>
      </c>
      <c r="C277" s="6" t="s">
        <v>74</v>
      </c>
      <c r="D277" s="6"/>
      <c r="E277" s="110" t="s">
        <v>376</v>
      </c>
      <c r="F277" s="110"/>
      <c r="G277" s="100"/>
      <c r="H277" s="111"/>
      <c r="I277" s="8">
        <v>6502</v>
      </c>
      <c r="J277" s="102">
        <v>0</v>
      </c>
      <c r="K277" s="102">
        <v>1</v>
      </c>
      <c r="L277" s="103">
        <f t="shared" si="30"/>
        <v>0</v>
      </c>
      <c r="M277" s="103">
        <f t="shared" si="31"/>
        <v>6502</v>
      </c>
      <c r="N277" s="104" t="s">
        <v>547</v>
      </c>
      <c r="O277" s="115" t="e">
        <f t="shared" si="29"/>
        <v>#REF!</v>
      </c>
      <c r="P277" s="10" t="e">
        <f t="shared" si="32"/>
        <v>#REF!</v>
      </c>
      <c r="Q277" s="108">
        <v>0.95599999999999996</v>
      </c>
      <c r="R277" s="105" t="e">
        <f t="shared" si="34"/>
        <v>#REF!</v>
      </c>
      <c r="S277" s="103" t="e">
        <f t="shared" si="33"/>
        <v>#REF!</v>
      </c>
      <c r="T277" s="106" t="e">
        <f t="shared" si="35"/>
        <v>#REF!</v>
      </c>
      <c r="U277" s="106" t="e">
        <f t="shared" si="36"/>
        <v>#REF!</v>
      </c>
    </row>
    <row r="278" spans="1:21" ht="17.25" customHeight="1">
      <c r="A278" s="99">
        <v>333</v>
      </c>
      <c r="B278" s="11" t="s">
        <v>20</v>
      </c>
      <c r="C278" s="6" t="s">
        <v>68</v>
      </c>
      <c r="D278" s="6"/>
      <c r="E278" s="110" t="s">
        <v>377</v>
      </c>
      <c r="F278" s="110"/>
      <c r="G278" s="100"/>
      <c r="H278" s="111"/>
      <c r="I278" s="8">
        <v>6446</v>
      </c>
      <c r="J278" s="102">
        <v>0</v>
      </c>
      <c r="K278" s="102">
        <v>1</v>
      </c>
      <c r="L278" s="103">
        <f t="shared" si="30"/>
        <v>0</v>
      </c>
      <c r="M278" s="103">
        <f t="shared" si="31"/>
        <v>6446</v>
      </c>
      <c r="N278" s="104" t="s">
        <v>547</v>
      </c>
      <c r="O278" s="115" t="e">
        <f t="shared" si="29"/>
        <v>#REF!</v>
      </c>
      <c r="P278" s="10" t="e">
        <f t="shared" si="32"/>
        <v>#REF!</v>
      </c>
      <c r="Q278" s="108">
        <v>0.95599999999999996</v>
      </c>
      <c r="R278" s="105" t="e">
        <f t="shared" si="34"/>
        <v>#REF!</v>
      </c>
      <c r="S278" s="103" t="e">
        <f t="shared" si="33"/>
        <v>#REF!</v>
      </c>
      <c r="T278" s="106" t="e">
        <f t="shared" si="35"/>
        <v>#REF!</v>
      </c>
      <c r="U278" s="106" t="e">
        <f t="shared" si="36"/>
        <v>#REF!</v>
      </c>
    </row>
    <row r="279" spans="1:21" ht="17.25" customHeight="1">
      <c r="A279" s="99">
        <v>176</v>
      </c>
      <c r="B279" s="11" t="s">
        <v>20</v>
      </c>
      <c r="C279" s="6" t="s">
        <v>368</v>
      </c>
      <c r="D279" s="6"/>
      <c r="E279" s="110" t="s">
        <v>378</v>
      </c>
      <c r="F279" s="110"/>
      <c r="G279" s="100"/>
      <c r="H279" s="111"/>
      <c r="I279" s="8">
        <v>6437</v>
      </c>
      <c r="J279" s="102">
        <v>0</v>
      </c>
      <c r="K279" s="102">
        <v>1</v>
      </c>
      <c r="L279" s="103">
        <f t="shared" si="30"/>
        <v>0</v>
      </c>
      <c r="M279" s="103">
        <f t="shared" si="31"/>
        <v>6437</v>
      </c>
      <c r="N279" s="104" t="s">
        <v>547</v>
      </c>
      <c r="O279" s="115" t="e">
        <f t="shared" si="29"/>
        <v>#REF!</v>
      </c>
      <c r="P279" s="10" t="e">
        <f t="shared" si="32"/>
        <v>#REF!</v>
      </c>
      <c r="Q279" s="108">
        <v>0.95599999999999996</v>
      </c>
      <c r="R279" s="105" t="e">
        <f t="shared" si="34"/>
        <v>#REF!</v>
      </c>
      <c r="S279" s="103" t="e">
        <f t="shared" si="33"/>
        <v>#REF!</v>
      </c>
      <c r="T279" s="106" t="e">
        <f t="shared" si="35"/>
        <v>#REF!</v>
      </c>
      <c r="U279" s="106" t="e">
        <f t="shared" si="36"/>
        <v>#REF!</v>
      </c>
    </row>
    <row r="280" spans="1:21" ht="17.25" customHeight="1">
      <c r="A280" s="99">
        <v>125</v>
      </c>
      <c r="B280" s="11" t="s">
        <v>20</v>
      </c>
      <c r="C280" s="6" t="s">
        <v>161</v>
      </c>
      <c r="D280" s="6"/>
      <c r="E280" s="110" t="s">
        <v>379</v>
      </c>
      <c r="F280" s="110"/>
      <c r="G280" s="100"/>
      <c r="H280" s="111"/>
      <c r="I280" s="8">
        <v>5929</v>
      </c>
      <c r="J280" s="102">
        <v>0</v>
      </c>
      <c r="K280" s="102">
        <v>1</v>
      </c>
      <c r="L280" s="103">
        <f t="shared" si="30"/>
        <v>0</v>
      </c>
      <c r="M280" s="103">
        <f t="shared" si="31"/>
        <v>5929</v>
      </c>
      <c r="N280" s="104" t="s">
        <v>547</v>
      </c>
      <c r="O280" s="115" t="e">
        <f t="shared" si="29"/>
        <v>#REF!</v>
      </c>
      <c r="P280" s="10" t="e">
        <f t="shared" si="32"/>
        <v>#REF!</v>
      </c>
      <c r="Q280" s="108">
        <v>0.95599999999999996</v>
      </c>
      <c r="R280" s="105" t="e">
        <f t="shared" si="34"/>
        <v>#REF!</v>
      </c>
      <c r="S280" s="103" t="e">
        <f t="shared" si="33"/>
        <v>#REF!</v>
      </c>
      <c r="T280" s="106" t="e">
        <f t="shared" si="35"/>
        <v>#REF!</v>
      </c>
      <c r="U280" s="106" t="e">
        <f t="shared" si="36"/>
        <v>#REF!</v>
      </c>
    </row>
    <row r="281" spans="1:21" ht="17.25" customHeight="1">
      <c r="A281" s="99">
        <v>337</v>
      </c>
      <c r="B281" s="5" t="s">
        <v>31</v>
      </c>
      <c r="C281" s="6" t="s">
        <v>227</v>
      </c>
      <c r="D281" s="6"/>
      <c r="E281" s="110" t="s">
        <v>380</v>
      </c>
      <c r="F281" s="110"/>
      <c r="G281" s="100"/>
      <c r="H281" s="111"/>
      <c r="I281" s="8">
        <v>5675</v>
      </c>
      <c r="J281" s="102">
        <v>0</v>
      </c>
      <c r="K281" s="102">
        <v>1</v>
      </c>
      <c r="L281" s="103">
        <f t="shared" si="30"/>
        <v>0</v>
      </c>
      <c r="M281" s="103">
        <f t="shared" si="31"/>
        <v>5675</v>
      </c>
      <c r="N281" s="104" t="s">
        <v>547</v>
      </c>
      <c r="O281" s="115" t="e">
        <f t="shared" si="29"/>
        <v>#REF!</v>
      </c>
      <c r="P281" s="10" t="e">
        <f t="shared" si="32"/>
        <v>#REF!</v>
      </c>
      <c r="Q281" s="108">
        <v>0.95599999999999996</v>
      </c>
      <c r="R281" s="105" t="e">
        <f t="shared" si="34"/>
        <v>#REF!</v>
      </c>
      <c r="S281" s="103" t="e">
        <f t="shared" si="33"/>
        <v>#REF!</v>
      </c>
      <c r="T281" s="106" t="e">
        <f t="shared" si="35"/>
        <v>#REF!</v>
      </c>
      <c r="U281" s="106" t="e">
        <f t="shared" si="36"/>
        <v>#REF!</v>
      </c>
    </row>
    <row r="282" spans="1:21" ht="17.25" customHeight="1">
      <c r="A282" s="99">
        <v>1</v>
      </c>
      <c r="B282" s="5" t="s">
        <v>47</v>
      </c>
      <c r="C282" s="6" t="s">
        <v>381</v>
      </c>
      <c r="D282" s="6"/>
      <c r="E282" s="110" t="s">
        <v>382</v>
      </c>
      <c r="F282" s="110"/>
      <c r="G282" s="100"/>
      <c r="H282" s="111"/>
      <c r="I282" s="8">
        <v>5618</v>
      </c>
      <c r="J282" s="102">
        <v>0</v>
      </c>
      <c r="K282" s="102">
        <v>1</v>
      </c>
      <c r="L282" s="103">
        <f t="shared" si="30"/>
        <v>0</v>
      </c>
      <c r="M282" s="103">
        <f t="shared" si="31"/>
        <v>5618</v>
      </c>
      <c r="N282" s="104" t="s">
        <v>547</v>
      </c>
      <c r="O282" s="115" t="e">
        <f t="shared" si="29"/>
        <v>#REF!</v>
      </c>
      <c r="P282" s="10" t="e">
        <f t="shared" si="32"/>
        <v>#REF!</v>
      </c>
      <c r="Q282" s="108">
        <v>0.95599999999999996</v>
      </c>
      <c r="R282" s="105" t="e">
        <f t="shared" si="34"/>
        <v>#REF!</v>
      </c>
      <c r="S282" s="103" t="e">
        <f t="shared" si="33"/>
        <v>#REF!</v>
      </c>
      <c r="T282" s="106" t="e">
        <f t="shared" si="35"/>
        <v>#REF!</v>
      </c>
      <c r="U282" s="106" t="e">
        <f t="shared" si="36"/>
        <v>#REF!</v>
      </c>
    </row>
    <row r="283" spans="1:21" ht="17.25" customHeight="1">
      <c r="A283" s="99">
        <v>59</v>
      </c>
      <c r="B283" s="11" t="s">
        <v>20</v>
      </c>
      <c r="C283" s="6" t="s">
        <v>139</v>
      </c>
      <c r="D283" s="6"/>
      <c r="E283" s="110" t="s">
        <v>383</v>
      </c>
      <c r="F283" s="110"/>
      <c r="G283" s="100"/>
      <c r="H283" s="111"/>
      <c r="I283" s="8">
        <v>5503</v>
      </c>
      <c r="J283" s="102">
        <v>0</v>
      </c>
      <c r="K283" s="102">
        <v>1</v>
      </c>
      <c r="L283" s="103">
        <f t="shared" si="30"/>
        <v>0</v>
      </c>
      <c r="M283" s="103">
        <f t="shared" si="31"/>
        <v>5503</v>
      </c>
      <c r="N283" s="104" t="s">
        <v>547</v>
      </c>
      <c r="O283" s="115" t="e">
        <f t="shared" si="29"/>
        <v>#REF!</v>
      </c>
      <c r="P283" s="10" t="e">
        <f t="shared" si="32"/>
        <v>#REF!</v>
      </c>
      <c r="Q283" s="108">
        <v>0.95599999999999996</v>
      </c>
      <c r="R283" s="105" t="e">
        <f t="shared" si="34"/>
        <v>#REF!</v>
      </c>
      <c r="S283" s="103" t="e">
        <f t="shared" si="33"/>
        <v>#REF!</v>
      </c>
      <c r="T283" s="106" t="e">
        <f t="shared" si="35"/>
        <v>#REF!</v>
      </c>
      <c r="U283" s="106" t="e">
        <f t="shared" si="36"/>
        <v>#REF!</v>
      </c>
    </row>
    <row r="284" spans="1:21" ht="17.25" customHeight="1">
      <c r="A284" s="99">
        <v>261</v>
      </c>
      <c r="B284" s="11" t="s">
        <v>20</v>
      </c>
      <c r="C284" s="6" t="s">
        <v>384</v>
      </c>
      <c r="D284" s="6"/>
      <c r="E284" s="110" t="s">
        <v>385</v>
      </c>
      <c r="F284" s="110"/>
      <c r="G284" s="100"/>
      <c r="H284" s="111"/>
      <c r="I284" s="8">
        <v>4956</v>
      </c>
      <c r="J284" s="102">
        <v>0</v>
      </c>
      <c r="K284" s="102">
        <v>1</v>
      </c>
      <c r="L284" s="103">
        <f t="shared" si="30"/>
        <v>0</v>
      </c>
      <c r="M284" s="103">
        <f t="shared" si="31"/>
        <v>4956</v>
      </c>
      <c r="N284" s="104" t="s">
        <v>547</v>
      </c>
      <c r="O284" s="115" t="e">
        <f t="shared" si="29"/>
        <v>#REF!</v>
      </c>
      <c r="P284" s="10" t="e">
        <f t="shared" si="32"/>
        <v>#REF!</v>
      </c>
      <c r="Q284" s="108">
        <v>0.95599999999999996</v>
      </c>
      <c r="R284" s="105" t="e">
        <f t="shared" si="34"/>
        <v>#REF!</v>
      </c>
      <c r="S284" s="103" t="e">
        <f t="shared" si="33"/>
        <v>#REF!</v>
      </c>
      <c r="T284" s="106" t="e">
        <f t="shared" si="35"/>
        <v>#REF!</v>
      </c>
      <c r="U284" s="106" t="e">
        <f t="shared" si="36"/>
        <v>#REF!</v>
      </c>
    </row>
    <row r="285" spans="1:21" ht="17.25" customHeight="1">
      <c r="A285" s="99">
        <v>124</v>
      </c>
      <c r="B285" s="5" t="s">
        <v>38</v>
      </c>
      <c r="C285" s="6" t="s">
        <v>386</v>
      </c>
      <c r="D285" s="6"/>
      <c r="E285" s="110" t="s">
        <v>387</v>
      </c>
      <c r="F285" s="110"/>
      <c r="G285" s="100"/>
      <c r="H285" s="111"/>
      <c r="I285" s="8">
        <v>4835</v>
      </c>
      <c r="J285" s="102">
        <v>0</v>
      </c>
      <c r="K285" s="102">
        <v>1</v>
      </c>
      <c r="L285" s="103">
        <f t="shared" si="30"/>
        <v>0</v>
      </c>
      <c r="M285" s="103">
        <f t="shared" si="31"/>
        <v>4835</v>
      </c>
      <c r="N285" s="104" t="s">
        <v>547</v>
      </c>
      <c r="O285" s="115" t="e">
        <f t="shared" si="29"/>
        <v>#REF!</v>
      </c>
      <c r="P285" s="10" t="e">
        <f t="shared" si="32"/>
        <v>#REF!</v>
      </c>
      <c r="Q285" s="108">
        <v>0.95599999999999996</v>
      </c>
      <c r="R285" s="105" t="e">
        <f t="shared" si="34"/>
        <v>#REF!</v>
      </c>
      <c r="S285" s="103" t="e">
        <f t="shared" si="33"/>
        <v>#REF!</v>
      </c>
      <c r="T285" s="106" t="e">
        <f t="shared" si="35"/>
        <v>#REF!</v>
      </c>
      <c r="U285" s="106" t="e">
        <f t="shared" si="36"/>
        <v>#REF!</v>
      </c>
    </row>
    <row r="286" spans="1:21" ht="17.25" customHeight="1">
      <c r="A286" s="99">
        <v>11</v>
      </c>
      <c r="B286" s="5" t="s">
        <v>47</v>
      </c>
      <c r="C286" s="6" t="s">
        <v>381</v>
      </c>
      <c r="D286" s="6"/>
      <c r="E286" s="110" t="s">
        <v>388</v>
      </c>
      <c r="F286" s="110"/>
      <c r="G286" s="100"/>
      <c r="H286" s="111"/>
      <c r="I286" s="8">
        <v>4746</v>
      </c>
      <c r="J286" s="102">
        <v>0</v>
      </c>
      <c r="K286" s="102">
        <v>1</v>
      </c>
      <c r="L286" s="103">
        <f t="shared" si="30"/>
        <v>0</v>
      </c>
      <c r="M286" s="103">
        <f t="shared" si="31"/>
        <v>4746</v>
      </c>
      <c r="N286" s="104" t="s">
        <v>547</v>
      </c>
      <c r="O286" s="115" t="e">
        <f t="shared" si="29"/>
        <v>#REF!</v>
      </c>
      <c r="P286" s="10" t="e">
        <f t="shared" si="32"/>
        <v>#REF!</v>
      </c>
      <c r="Q286" s="108">
        <v>0.95599999999999996</v>
      </c>
      <c r="R286" s="105" t="e">
        <f t="shared" si="34"/>
        <v>#REF!</v>
      </c>
      <c r="S286" s="103" t="e">
        <f t="shared" si="33"/>
        <v>#REF!</v>
      </c>
      <c r="T286" s="106" t="e">
        <f t="shared" si="35"/>
        <v>#REF!</v>
      </c>
      <c r="U286" s="106" t="e">
        <f t="shared" si="36"/>
        <v>#REF!</v>
      </c>
    </row>
    <row r="287" spans="1:21" ht="17.25" customHeight="1">
      <c r="A287" s="99">
        <v>53</v>
      </c>
      <c r="B287" s="11" t="s">
        <v>20</v>
      </c>
      <c r="C287" s="6" t="s">
        <v>301</v>
      </c>
      <c r="D287" s="6"/>
      <c r="E287" s="110" t="s">
        <v>389</v>
      </c>
      <c r="F287" s="110"/>
      <c r="G287" s="100"/>
      <c r="H287" s="111"/>
      <c r="I287" s="8">
        <v>4735</v>
      </c>
      <c r="J287" s="102">
        <v>0</v>
      </c>
      <c r="K287" s="102">
        <v>1</v>
      </c>
      <c r="L287" s="103">
        <f t="shared" si="30"/>
        <v>0</v>
      </c>
      <c r="M287" s="103">
        <f t="shared" si="31"/>
        <v>4735</v>
      </c>
      <c r="N287" s="104" t="s">
        <v>547</v>
      </c>
      <c r="O287" s="115" t="e">
        <f t="shared" si="29"/>
        <v>#REF!</v>
      </c>
      <c r="P287" s="10" t="e">
        <f t="shared" si="32"/>
        <v>#REF!</v>
      </c>
      <c r="Q287" s="108">
        <v>0.95599999999999996</v>
      </c>
      <c r="R287" s="105" t="e">
        <f t="shared" si="34"/>
        <v>#REF!</v>
      </c>
      <c r="S287" s="103" t="e">
        <f t="shared" si="33"/>
        <v>#REF!</v>
      </c>
      <c r="T287" s="106" t="e">
        <f t="shared" si="35"/>
        <v>#REF!</v>
      </c>
      <c r="U287" s="106" t="e">
        <f t="shared" si="36"/>
        <v>#REF!</v>
      </c>
    </row>
    <row r="288" spans="1:21" ht="17.25" customHeight="1">
      <c r="A288" s="99">
        <v>250</v>
      </c>
      <c r="B288" s="5" t="s">
        <v>38</v>
      </c>
      <c r="C288" s="6" t="s">
        <v>390</v>
      </c>
      <c r="D288" s="6"/>
      <c r="E288" s="110" t="s">
        <v>390</v>
      </c>
      <c r="F288" s="110"/>
      <c r="G288" s="100"/>
      <c r="H288" s="111"/>
      <c r="I288" s="8">
        <v>4635</v>
      </c>
      <c r="J288" s="102">
        <v>0</v>
      </c>
      <c r="K288" s="102">
        <v>1</v>
      </c>
      <c r="L288" s="103">
        <f t="shared" si="30"/>
        <v>0</v>
      </c>
      <c r="M288" s="103">
        <f t="shared" si="31"/>
        <v>4635</v>
      </c>
      <c r="N288" s="104" t="s">
        <v>547</v>
      </c>
      <c r="O288" s="115" t="e">
        <f t="shared" si="29"/>
        <v>#REF!</v>
      </c>
      <c r="P288" s="10" t="e">
        <f t="shared" si="32"/>
        <v>#REF!</v>
      </c>
      <c r="Q288" s="108">
        <v>0.95599999999999996</v>
      </c>
      <c r="R288" s="105" t="e">
        <f t="shared" si="34"/>
        <v>#REF!</v>
      </c>
      <c r="S288" s="103" t="e">
        <f t="shared" si="33"/>
        <v>#REF!</v>
      </c>
      <c r="T288" s="106" t="e">
        <f t="shared" si="35"/>
        <v>#REF!</v>
      </c>
      <c r="U288" s="106" t="e">
        <f t="shared" si="36"/>
        <v>#REF!</v>
      </c>
    </row>
    <row r="289" spans="1:21" ht="17.25" customHeight="1">
      <c r="A289" s="99">
        <v>123</v>
      </c>
      <c r="B289" s="11" t="s">
        <v>20</v>
      </c>
      <c r="C289" s="6" t="s">
        <v>139</v>
      </c>
      <c r="D289" s="6"/>
      <c r="E289" s="110" t="s">
        <v>391</v>
      </c>
      <c r="F289" s="110"/>
      <c r="G289" s="100"/>
      <c r="H289" s="111"/>
      <c r="I289" s="8">
        <v>4579</v>
      </c>
      <c r="J289" s="102">
        <v>0</v>
      </c>
      <c r="K289" s="102">
        <v>1</v>
      </c>
      <c r="L289" s="103">
        <f t="shared" si="30"/>
        <v>0</v>
      </c>
      <c r="M289" s="103">
        <f t="shared" si="31"/>
        <v>4579</v>
      </c>
      <c r="N289" s="104" t="s">
        <v>547</v>
      </c>
      <c r="O289" s="115" t="e">
        <f t="shared" si="29"/>
        <v>#REF!</v>
      </c>
      <c r="P289" s="10" t="e">
        <f t="shared" si="32"/>
        <v>#REF!</v>
      </c>
      <c r="Q289" s="108">
        <v>0.95599999999999996</v>
      </c>
      <c r="R289" s="105" t="e">
        <f t="shared" si="34"/>
        <v>#REF!</v>
      </c>
      <c r="S289" s="103" t="e">
        <f t="shared" si="33"/>
        <v>#REF!</v>
      </c>
      <c r="T289" s="106" t="e">
        <f t="shared" si="35"/>
        <v>#REF!</v>
      </c>
      <c r="U289" s="106" t="e">
        <f t="shared" si="36"/>
        <v>#REF!</v>
      </c>
    </row>
    <row r="290" spans="1:21" ht="17.25" customHeight="1">
      <c r="A290" s="99">
        <v>167</v>
      </c>
      <c r="B290" s="5" t="s">
        <v>23</v>
      </c>
      <c r="C290" s="6" t="s">
        <v>189</v>
      </c>
      <c r="D290" s="6"/>
      <c r="E290" s="110" t="s">
        <v>392</v>
      </c>
      <c r="F290" s="110"/>
      <c r="G290" s="100"/>
      <c r="H290" s="111"/>
      <c r="I290" s="8">
        <v>4531</v>
      </c>
      <c r="J290" s="102">
        <v>0</v>
      </c>
      <c r="K290" s="102">
        <v>1</v>
      </c>
      <c r="L290" s="103">
        <f t="shared" si="30"/>
        <v>0</v>
      </c>
      <c r="M290" s="103">
        <f t="shared" si="31"/>
        <v>4531</v>
      </c>
      <c r="N290" s="104" t="s">
        <v>547</v>
      </c>
      <c r="O290" s="115" t="e">
        <f t="shared" si="29"/>
        <v>#REF!</v>
      </c>
      <c r="P290" s="10" t="e">
        <f t="shared" si="32"/>
        <v>#REF!</v>
      </c>
      <c r="Q290" s="108">
        <v>0.95599999999999996</v>
      </c>
      <c r="R290" s="105" t="e">
        <f t="shared" si="34"/>
        <v>#REF!</v>
      </c>
      <c r="S290" s="103" t="e">
        <f t="shared" si="33"/>
        <v>#REF!</v>
      </c>
      <c r="T290" s="106" t="e">
        <f t="shared" si="35"/>
        <v>#REF!</v>
      </c>
      <c r="U290" s="106" t="e">
        <f t="shared" si="36"/>
        <v>#REF!</v>
      </c>
    </row>
    <row r="291" spans="1:21" ht="17.25" customHeight="1">
      <c r="A291" s="99">
        <v>313</v>
      </c>
      <c r="B291" s="5" t="s">
        <v>23</v>
      </c>
      <c r="C291" s="6" t="s">
        <v>67</v>
      </c>
      <c r="D291" s="6"/>
      <c r="E291" s="110" t="s">
        <v>393</v>
      </c>
      <c r="F291" s="110"/>
      <c r="G291" s="100"/>
      <c r="H291" s="111"/>
      <c r="I291" s="8">
        <v>4459</v>
      </c>
      <c r="J291" s="102">
        <v>0</v>
      </c>
      <c r="K291" s="102">
        <v>1</v>
      </c>
      <c r="L291" s="103">
        <f t="shared" si="30"/>
        <v>0</v>
      </c>
      <c r="M291" s="103">
        <f t="shared" si="31"/>
        <v>4459</v>
      </c>
      <c r="N291" s="104" t="s">
        <v>547</v>
      </c>
      <c r="O291" s="115" t="e">
        <f t="shared" si="29"/>
        <v>#REF!</v>
      </c>
      <c r="P291" s="10" t="e">
        <f t="shared" si="32"/>
        <v>#REF!</v>
      </c>
      <c r="Q291" s="108">
        <v>0.95599999999999996</v>
      </c>
      <c r="R291" s="105" t="e">
        <f t="shared" si="34"/>
        <v>#REF!</v>
      </c>
      <c r="S291" s="103" t="e">
        <f t="shared" si="33"/>
        <v>#REF!</v>
      </c>
      <c r="T291" s="106" t="e">
        <f t="shared" si="35"/>
        <v>#REF!</v>
      </c>
      <c r="U291" s="106" t="e">
        <f t="shared" si="36"/>
        <v>#REF!</v>
      </c>
    </row>
    <row r="292" spans="1:21" ht="17.25" customHeight="1">
      <c r="A292" s="99">
        <v>259</v>
      </c>
      <c r="B292" s="5" t="s">
        <v>38</v>
      </c>
      <c r="C292" s="6" t="s">
        <v>394</v>
      </c>
      <c r="D292" s="6"/>
      <c r="E292" s="110" t="s">
        <v>395</v>
      </c>
      <c r="F292" s="110"/>
      <c r="G292" s="100"/>
      <c r="H292" s="111"/>
      <c r="I292" s="8">
        <v>4277</v>
      </c>
      <c r="J292" s="102">
        <v>0</v>
      </c>
      <c r="K292" s="102">
        <v>1</v>
      </c>
      <c r="L292" s="103">
        <f t="shared" si="30"/>
        <v>0</v>
      </c>
      <c r="M292" s="103">
        <f t="shared" si="31"/>
        <v>4277</v>
      </c>
      <c r="N292" s="104" t="s">
        <v>547</v>
      </c>
      <c r="O292" s="115" t="e">
        <f t="shared" si="29"/>
        <v>#REF!</v>
      </c>
      <c r="P292" s="10" t="e">
        <f t="shared" si="32"/>
        <v>#REF!</v>
      </c>
      <c r="Q292" s="108">
        <v>0.95599999999999996</v>
      </c>
      <c r="R292" s="105" t="e">
        <f t="shared" si="34"/>
        <v>#REF!</v>
      </c>
      <c r="S292" s="103" t="e">
        <f t="shared" si="33"/>
        <v>#REF!</v>
      </c>
      <c r="T292" s="106" t="e">
        <f t="shared" si="35"/>
        <v>#REF!</v>
      </c>
      <c r="U292" s="106" t="e">
        <f t="shared" si="36"/>
        <v>#REF!</v>
      </c>
    </row>
    <row r="293" spans="1:21" ht="17.25" customHeight="1">
      <c r="A293" s="99">
        <v>24</v>
      </c>
      <c r="B293" s="5" t="s">
        <v>186</v>
      </c>
      <c r="C293" s="6" t="s">
        <v>187</v>
      </c>
      <c r="D293" s="6"/>
      <c r="E293" s="110" t="s">
        <v>396</v>
      </c>
      <c r="F293" s="110"/>
      <c r="G293" s="100"/>
      <c r="H293" s="111"/>
      <c r="I293" s="8">
        <v>4195</v>
      </c>
      <c r="J293" s="102">
        <v>0</v>
      </c>
      <c r="K293" s="102">
        <v>1</v>
      </c>
      <c r="L293" s="103">
        <f t="shared" si="30"/>
        <v>0</v>
      </c>
      <c r="M293" s="103">
        <f t="shared" si="31"/>
        <v>4195</v>
      </c>
      <c r="N293" s="104" t="s">
        <v>547</v>
      </c>
      <c r="O293" s="115" t="e">
        <f t="shared" si="29"/>
        <v>#REF!</v>
      </c>
      <c r="P293" s="10" t="e">
        <f t="shared" si="32"/>
        <v>#REF!</v>
      </c>
      <c r="Q293" s="108">
        <v>0.95599999999999996</v>
      </c>
      <c r="R293" s="105" t="e">
        <f t="shared" si="34"/>
        <v>#REF!</v>
      </c>
      <c r="S293" s="103" t="e">
        <f t="shared" si="33"/>
        <v>#REF!</v>
      </c>
      <c r="T293" s="106" t="e">
        <f t="shared" si="35"/>
        <v>#REF!</v>
      </c>
      <c r="U293" s="106" t="e">
        <f t="shared" si="36"/>
        <v>#REF!</v>
      </c>
    </row>
    <row r="294" spans="1:21" ht="17.25" customHeight="1">
      <c r="A294" s="99">
        <v>143</v>
      </c>
      <c r="B294" s="5" t="s">
        <v>47</v>
      </c>
      <c r="C294" s="6" t="s">
        <v>397</v>
      </c>
      <c r="D294" s="6"/>
      <c r="E294" s="110" t="s">
        <v>398</v>
      </c>
      <c r="F294" s="110"/>
      <c r="G294" s="100"/>
      <c r="H294" s="111"/>
      <c r="I294" s="8">
        <v>4133</v>
      </c>
      <c r="J294" s="102">
        <v>0</v>
      </c>
      <c r="K294" s="102">
        <v>1</v>
      </c>
      <c r="L294" s="103">
        <f t="shared" si="30"/>
        <v>0</v>
      </c>
      <c r="M294" s="103">
        <f t="shared" si="31"/>
        <v>4133</v>
      </c>
      <c r="N294" s="104" t="s">
        <v>547</v>
      </c>
      <c r="O294" s="115" t="e">
        <f t="shared" si="29"/>
        <v>#REF!</v>
      </c>
      <c r="P294" s="10" t="e">
        <f t="shared" si="32"/>
        <v>#REF!</v>
      </c>
      <c r="Q294" s="108">
        <v>0.95599999999999996</v>
      </c>
      <c r="R294" s="105" t="e">
        <f t="shared" si="34"/>
        <v>#REF!</v>
      </c>
      <c r="S294" s="103" t="e">
        <f t="shared" si="33"/>
        <v>#REF!</v>
      </c>
      <c r="T294" s="106" t="e">
        <f t="shared" si="35"/>
        <v>#REF!</v>
      </c>
      <c r="U294" s="106" t="e">
        <f t="shared" si="36"/>
        <v>#REF!</v>
      </c>
    </row>
    <row r="295" spans="1:21" ht="17.25" customHeight="1">
      <c r="A295" s="99">
        <v>108</v>
      </c>
      <c r="B295" s="5" t="s">
        <v>35</v>
      </c>
      <c r="C295" s="6" t="s">
        <v>145</v>
      </c>
      <c r="D295" s="6"/>
      <c r="E295" s="110" t="s">
        <v>399</v>
      </c>
      <c r="F295" s="110"/>
      <c r="G295" s="100"/>
      <c r="H295" s="111"/>
      <c r="I295" s="8">
        <v>4085</v>
      </c>
      <c r="J295" s="102">
        <v>0</v>
      </c>
      <c r="K295" s="102">
        <v>1</v>
      </c>
      <c r="L295" s="103">
        <f t="shared" si="30"/>
        <v>0</v>
      </c>
      <c r="M295" s="103">
        <f t="shared" si="31"/>
        <v>4085</v>
      </c>
      <c r="N295" s="104" t="s">
        <v>547</v>
      </c>
      <c r="O295" s="115" t="e">
        <f t="shared" si="29"/>
        <v>#REF!</v>
      </c>
      <c r="P295" s="10" t="e">
        <f t="shared" si="32"/>
        <v>#REF!</v>
      </c>
      <c r="Q295" s="108">
        <v>0.95599999999999996</v>
      </c>
      <c r="R295" s="105" t="e">
        <f t="shared" si="34"/>
        <v>#REF!</v>
      </c>
      <c r="S295" s="103" t="e">
        <f t="shared" si="33"/>
        <v>#REF!</v>
      </c>
      <c r="T295" s="106" t="e">
        <f t="shared" si="35"/>
        <v>#REF!</v>
      </c>
      <c r="U295" s="106" t="e">
        <f t="shared" si="36"/>
        <v>#REF!</v>
      </c>
    </row>
    <row r="296" spans="1:21" ht="17.25" customHeight="1">
      <c r="A296" s="99">
        <v>116</v>
      </c>
      <c r="B296" s="5" t="s">
        <v>35</v>
      </c>
      <c r="C296" s="6" t="s">
        <v>198</v>
      </c>
      <c r="D296" s="6"/>
      <c r="E296" s="110" t="s">
        <v>400</v>
      </c>
      <c r="F296" s="110"/>
      <c r="G296" s="100"/>
      <c r="H296" s="111"/>
      <c r="I296" s="8">
        <v>4069</v>
      </c>
      <c r="J296" s="102">
        <v>0.49939187545609343</v>
      </c>
      <c r="K296" s="102">
        <v>0.50060812454390657</v>
      </c>
      <c r="L296" s="103">
        <f t="shared" si="30"/>
        <v>2032.0255412308441</v>
      </c>
      <c r="M296" s="103">
        <f t="shared" si="31"/>
        <v>2036.9744587691559</v>
      </c>
      <c r="N296" s="104" t="s">
        <v>547</v>
      </c>
      <c r="O296" s="115" t="e">
        <f t="shared" si="29"/>
        <v>#REF!</v>
      </c>
      <c r="P296" s="10" t="e">
        <f t="shared" si="32"/>
        <v>#REF!</v>
      </c>
      <c r="Q296" s="108">
        <v>0.95599999999999996</v>
      </c>
      <c r="R296" s="105" t="e">
        <f t="shared" si="34"/>
        <v>#REF!</v>
      </c>
      <c r="S296" s="103" t="e">
        <f t="shared" si="33"/>
        <v>#REF!</v>
      </c>
      <c r="T296" s="106" t="e">
        <f t="shared" si="35"/>
        <v>#REF!</v>
      </c>
      <c r="U296" s="106" t="e">
        <f t="shared" si="36"/>
        <v>#REF!</v>
      </c>
    </row>
    <row r="297" spans="1:21" ht="17.25" customHeight="1">
      <c r="A297" s="99">
        <v>235</v>
      </c>
      <c r="B297" s="5" t="s">
        <v>35</v>
      </c>
      <c r="C297" s="6" t="s">
        <v>24</v>
      </c>
      <c r="D297" s="6"/>
      <c r="E297" s="110" t="s">
        <v>105</v>
      </c>
      <c r="F297" s="110"/>
      <c r="G297" s="100"/>
      <c r="H297" s="111"/>
      <c r="I297" s="8">
        <v>4043</v>
      </c>
      <c r="J297" s="102">
        <v>0</v>
      </c>
      <c r="K297" s="102">
        <v>1</v>
      </c>
      <c r="L297" s="103">
        <f t="shared" si="30"/>
        <v>0</v>
      </c>
      <c r="M297" s="103">
        <f t="shared" si="31"/>
        <v>4043</v>
      </c>
      <c r="N297" s="104" t="s">
        <v>547</v>
      </c>
      <c r="O297" s="115" t="e">
        <f t="shared" si="29"/>
        <v>#REF!</v>
      </c>
      <c r="P297" s="10" t="e">
        <f t="shared" si="32"/>
        <v>#REF!</v>
      </c>
      <c r="Q297" s="108">
        <v>0.95599999999999996</v>
      </c>
      <c r="R297" s="105" t="e">
        <f t="shared" si="34"/>
        <v>#REF!</v>
      </c>
      <c r="S297" s="103" t="e">
        <f t="shared" si="33"/>
        <v>#REF!</v>
      </c>
      <c r="T297" s="106" t="e">
        <f t="shared" si="35"/>
        <v>#REF!</v>
      </c>
      <c r="U297" s="106" t="e">
        <f t="shared" si="36"/>
        <v>#REF!</v>
      </c>
    </row>
    <row r="298" spans="1:21" ht="17.25" customHeight="1">
      <c r="A298" s="99">
        <v>268</v>
      </c>
      <c r="B298" s="5" t="s">
        <v>23</v>
      </c>
      <c r="C298" s="6" t="s">
        <v>206</v>
      </c>
      <c r="D298" s="6"/>
      <c r="E298" s="110" t="s">
        <v>401</v>
      </c>
      <c r="F298" s="110"/>
      <c r="G298" s="100"/>
      <c r="H298" s="111"/>
      <c r="I298" s="8">
        <v>3895</v>
      </c>
      <c r="J298" s="102">
        <v>0</v>
      </c>
      <c r="K298" s="102">
        <v>1</v>
      </c>
      <c r="L298" s="103">
        <f t="shared" si="30"/>
        <v>0</v>
      </c>
      <c r="M298" s="103">
        <f t="shared" si="31"/>
        <v>3895</v>
      </c>
      <c r="N298" s="104" t="s">
        <v>547</v>
      </c>
      <c r="O298" s="115" t="e">
        <f t="shared" si="29"/>
        <v>#REF!</v>
      </c>
      <c r="P298" s="10" t="e">
        <f t="shared" si="32"/>
        <v>#REF!</v>
      </c>
      <c r="Q298" s="108">
        <v>0.95599999999999996</v>
      </c>
      <c r="R298" s="105" t="e">
        <f t="shared" si="34"/>
        <v>#REF!</v>
      </c>
      <c r="S298" s="103" t="e">
        <f t="shared" si="33"/>
        <v>#REF!</v>
      </c>
      <c r="T298" s="106" t="e">
        <f t="shared" si="35"/>
        <v>#REF!</v>
      </c>
      <c r="U298" s="106" t="e">
        <f t="shared" si="36"/>
        <v>#REF!</v>
      </c>
    </row>
    <row r="299" spans="1:21" ht="17.25" customHeight="1">
      <c r="A299" s="99">
        <v>207</v>
      </c>
      <c r="B299" s="5" t="s">
        <v>38</v>
      </c>
      <c r="C299" s="6" t="s">
        <v>222</v>
      </c>
      <c r="D299" s="6"/>
      <c r="E299" s="110" t="s">
        <v>402</v>
      </c>
      <c r="F299" s="110"/>
      <c r="G299" s="100"/>
      <c r="H299" s="111"/>
      <c r="I299" s="8">
        <v>3871</v>
      </c>
      <c r="J299" s="102">
        <v>0</v>
      </c>
      <c r="K299" s="102">
        <v>1</v>
      </c>
      <c r="L299" s="103">
        <f t="shared" si="30"/>
        <v>0</v>
      </c>
      <c r="M299" s="103">
        <f t="shared" si="31"/>
        <v>3871</v>
      </c>
      <c r="N299" s="104" t="s">
        <v>547</v>
      </c>
      <c r="O299" s="115" t="e">
        <f t="shared" si="29"/>
        <v>#REF!</v>
      </c>
      <c r="P299" s="10" t="e">
        <f t="shared" si="32"/>
        <v>#REF!</v>
      </c>
      <c r="Q299" s="108">
        <v>0.95599999999999996</v>
      </c>
      <c r="R299" s="105" t="e">
        <f t="shared" si="34"/>
        <v>#REF!</v>
      </c>
      <c r="S299" s="103" t="e">
        <f t="shared" si="33"/>
        <v>#REF!</v>
      </c>
      <c r="T299" s="106" t="e">
        <f t="shared" si="35"/>
        <v>#REF!</v>
      </c>
      <c r="U299" s="106" t="e">
        <f t="shared" si="36"/>
        <v>#REF!</v>
      </c>
    </row>
    <row r="300" spans="1:21" ht="17.25" customHeight="1">
      <c r="A300" s="99">
        <v>94</v>
      </c>
      <c r="B300" s="11" t="s">
        <v>20</v>
      </c>
      <c r="C300" s="6" t="s">
        <v>255</v>
      </c>
      <c r="D300" s="6"/>
      <c r="E300" s="110" t="s">
        <v>403</v>
      </c>
      <c r="F300" s="110"/>
      <c r="G300" s="100"/>
      <c r="H300" s="111"/>
      <c r="I300" s="8">
        <v>3351</v>
      </c>
      <c r="J300" s="102">
        <v>0</v>
      </c>
      <c r="K300" s="102">
        <v>1</v>
      </c>
      <c r="L300" s="103">
        <f t="shared" si="30"/>
        <v>0</v>
      </c>
      <c r="M300" s="103">
        <f t="shared" si="31"/>
        <v>3351</v>
      </c>
      <c r="N300" s="104" t="s">
        <v>547</v>
      </c>
      <c r="O300" s="115" t="e">
        <f t="shared" si="29"/>
        <v>#REF!</v>
      </c>
      <c r="P300" s="10" t="e">
        <f t="shared" si="32"/>
        <v>#REF!</v>
      </c>
      <c r="Q300" s="108">
        <v>0.95599999999999996</v>
      </c>
      <c r="R300" s="105" t="e">
        <f t="shared" si="34"/>
        <v>#REF!</v>
      </c>
      <c r="S300" s="103" t="e">
        <f t="shared" si="33"/>
        <v>#REF!</v>
      </c>
      <c r="T300" s="106" t="e">
        <f t="shared" si="35"/>
        <v>#REF!</v>
      </c>
      <c r="U300" s="106" t="e">
        <f t="shared" si="36"/>
        <v>#REF!</v>
      </c>
    </row>
    <row r="301" spans="1:21" ht="17.25" customHeight="1">
      <c r="A301" s="99">
        <v>244</v>
      </c>
      <c r="B301" s="5" t="s">
        <v>47</v>
      </c>
      <c r="C301" s="6" t="s">
        <v>246</v>
      </c>
      <c r="D301" s="6"/>
      <c r="E301" s="110" t="s">
        <v>404</v>
      </c>
      <c r="F301" s="110"/>
      <c r="G301" s="100"/>
      <c r="H301" s="111"/>
      <c r="I301" s="8">
        <v>3351</v>
      </c>
      <c r="J301" s="102">
        <v>0</v>
      </c>
      <c r="K301" s="102">
        <v>1</v>
      </c>
      <c r="L301" s="103">
        <f t="shared" si="30"/>
        <v>0</v>
      </c>
      <c r="M301" s="103">
        <f t="shared" si="31"/>
        <v>3351</v>
      </c>
      <c r="N301" s="104" t="s">
        <v>547</v>
      </c>
      <c r="O301" s="115" t="e">
        <f t="shared" si="29"/>
        <v>#REF!</v>
      </c>
      <c r="P301" s="10" t="e">
        <f t="shared" si="32"/>
        <v>#REF!</v>
      </c>
      <c r="Q301" s="108">
        <v>0.95599999999999996</v>
      </c>
      <c r="R301" s="105" t="e">
        <f t="shared" si="34"/>
        <v>#REF!</v>
      </c>
      <c r="S301" s="103" t="e">
        <f t="shared" si="33"/>
        <v>#REF!</v>
      </c>
      <c r="T301" s="106" t="e">
        <f t="shared" si="35"/>
        <v>#REF!</v>
      </c>
      <c r="U301" s="106" t="e">
        <f t="shared" si="36"/>
        <v>#REF!</v>
      </c>
    </row>
    <row r="302" spans="1:21" ht="17.25" customHeight="1">
      <c r="A302" s="99">
        <v>303</v>
      </c>
      <c r="B302" s="5" t="s">
        <v>38</v>
      </c>
      <c r="C302" s="6" t="s">
        <v>298</v>
      </c>
      <c r="D302" s="6"/>
      <c r="E302" s="110" t="s">
        <v>405</v>
      </c>
      <c r="F302" s="110"/>
      <c r="G302" s="100"/>
      <c r="H302" s="111"/>
      <c r="I302" s="8">
        <v>3287</v>
      </c>
      <c r="J302" s="102">
        <v>0</v>
      </c>
      <c r="K302" s="102">
        <v>1</v>
      </c>
      <c r="L302" s="103">
        <f t="shared" si="30"/>
        <v>0</v>
      </c>
      <c r="M302" s="103">
        <f t="shared" si="31"/>
        <v>3287</v>
      </c>
      <c r="N302" s="104" t="s">
        <v>547</v>
      </c>
      <c r="O302" s="115" t="e">
        <f t="shared" si="29"/>
        <v>#REF!</v>
      </c>
      <c r="P302" s="10" t="e">
        <f t="shared" si="32"/>
        <v>#REF!</v>
      </c>
      <c r="Q302" s="108">
        <v>0.95599999999999996</v>
      </c>
      <c r="R302" s="105" t="e">
        <f t="shared" si="34"/>
        <v>#REF!</v>
      </c>
      <c r="S302" s="103" t="e">
        <f t="shared" si="33"/>
        <v>#REF!</v>
      </c>
      <c r="T302" s="106" t="e">
        <f t="shared" si="35"/>
        <v>#REF!</v>
      </c>
      <c r="U302" s="106" t="e">
        <f t="shared" si="36"/>
        <v>#REF!</v>
      </c>
    </row>
    <row r="303" spans="1:21" ht="17.25" customHeight="1">
      <c r="A303" s="99">
        <v>318</v>
      </c>
      <c r="B303" s="11" t="s">
        <v>20</v>
      </c>
      <c r="C303" s="6" t="s">
        <v>157</v>
      </c>
      <c r="D303" s="6"/>
      <c r="E303" s="110" t="s">
        <v>406</v>
      </c>
      <c r="F303" s="110"/>
      <c r="G303" s="100"/>
      <c r="H303" s="111"/>
      <c r="I303" s="8">
        <v>3201</v>
      </c>
      <c r="J303" s="102">
        <v>0.42638483965014579</v>
      </c>
      <c r="K303" s="102">
        <v>0.57361516034985427</v>
      </c>
      <c r="L303" s="103">
        <f t="shared" si="30"/>
        <v>1364.8578717201167</v>
      </c>
      <c r="M303" s="103">
        <f t="shared" si="31"/>
        <v>1836.1421282798835</v>
      </c>
      <c r="N303" s="104" t="s">
        <v>547</v>
      </c>
      <c r="O303" s="115" t="e">
        <f t="shared" si="29"/>
        <v>#REF!</v>
      </c>
      <c r="P303" s="10" t="e">
        <f t="shared" si="32"/>
        <v>#REF!</v>
      </c>
      <c r="Q303" s="108">
        <v>0.95599999999999996</v>
      </c>
      <c r="R303" s="105" t="e">
        <f t="shared" si="34"/>
        <v>#REF!</v>
      </c>
      <c r="S303" s="103" t="e">
        <f t="shared" si="33"/>
        <v>#REF!</v>
      </c>
      <c r="T303" s="106" t="e">
        <f t="shared" si="35"/>
        <v>#REF!</v>
      </c>
      <c r="U303" s="106" t="e">
        <f t="shared" si="36"/>
        <v>#REF!</v>
      </c>
    </row>
    <row r="304" spans="1:21" ht="17.25" customHeight="1">
      <c r="A304" s="99">
        <v>319</v>
      </c>
      <c r="B304" s="5" t="s">
        <v>186</v>
      </c>
      <c r="C304" s="6" t="s">
        <v>407</v>
      </c>
      <c r="D304" s="6"/>
      <c r="E304" s="110" t="s">
        <v>408</v>
      </c>
      <c r="F304" s="110"/>
      <c r="G304" s="100"/>
      <c r="H304" s="111"/>
      <c r="I304" s="8">
        <v>3177</v>
      </c>
      <c r="J304" s="102">
        <v>0</v>
      </c>
      <c r="K304" s="102">
        <v>1</v>
      </c>
      <c r="L304" s="103">
        <f t="shared" si="30"/>
        <v>0</v>
      </c>
      <c r="M304" s="103">
        <f t="shared" si="31"/>
        <v>3177</v>
      </c>
      <c r="N304" s="104" t="s">
        <v>547</v>
      </c>
      <c r="O304" s="115" t="e">
        <f t="shared" si="29"/>
        <v>#REF!</v>
      </c>
      <c r="P304" s="10" t="e">
        <f t="shared" si="32"/>
        <v>#REF!</v>
      </c>
      <c r="Q304" s="108">
        <v>0.95599999999999996</v>
      </c>
      <c r="R304" s="105" t="e">
        <f t="shared" si="34"/>
        <v>#REF!</v>
      </c>
      <c r="S304" s="103" t="e">
        <f t="shared" si="33"/>
        <v>#REF!</v>
      </c>
      <c r="T304" s="106" t="e">
        <f t="shared" si="35"/>
        <v>#REF!</v>
      </c>
      <c r="U304" s="106" t="e">
        <f t="shared" si="36"/>
        <v>#REF!</v>
      </c>
    </row>
    <row r="305" spans="1:21" ht="17.25" customHeight="1">
      <c r="A305" s="99">
        <v>150</v>
      </c>
      <c r="B305" s="11" t="s">
        <v>20</v>
      </c>
      <c r="C305" s="6" t="s">
        <v>331</v>
      </c>
      <c r="D305" s="6"/>
      <c r="E305" s="110" t="s">
        <v>409</v>
      </c>
      <c r="F305" s="110"/>
      <c r="G305" s="100"/>
      <c r="H305" s="111"/>
      <c r="I305" s="8">
        <v>3075</v>
      </c>
      <c r="J305" s="102">
        <v>0</v>
      </c>
      <c r="K305" s="102">
        <v>1</v>
      </c>
      <c r="L305" s="103">
        <f t="shared" si="30"/>
        <v>0</v>
      </c>
      <c r="M305" s="103">
        <f t="shared" si="31"/>
        <v>3075</v>
      </c>
      <c r="N305" s="104" t="s">
        <v>547</v>
      </c>
      <c r="O305" s="115" t="e">
        <f t="shared" ref="O305:O319" si="37">+$O$240</f>
        <v>#REF!</v>
      </c>
      <c r="P305" s="10" t="e">
        <f t="shared" si="32"/>
        <v>#REF!</v>
      </c>
      <c r="Q305" s="108">
        <v>0.95599999999999996</v>
      </c>
      <c r="R305" s="105" t="e">
        <f t="shared" si="34"/>
        <v>#REF!</v>
      </c>
      <c r="S305" s="103" t="e">
        <f t="shared" si="33"/>
        <v>#REF!</v>
      </c>
      <c r="T305" s="106" t="e">
        <f t="shared" si="35"/>
        <v>#REF!</v>
      </c>
      <c r="U305" s="106" t="e">
        <f t="shared" si="36"/>
        <v>#REF!</v>
      </c>
    </row>
    <row r="306" spans="1:21" ht="17.25" customHeight="1">
      <c r="A306" s="99">
        <v>141</v>
      </c>
      <c r="B306" s="12" t="s">
        <v>27</v>
      </c>
      <c r="C306" s="6" t="s">
        <v>192</v>
      </c>
      <c r="D306" s="6"/>
      <c r="E306" s="110" t="s">
        <v>410</v>
      </c>
      <c r="F306" s="110"/>
      <c r="G306" s="100"/>
      <c r="H306" s="111"/>
      <c r="I306" s="8">
        <v>3058</v>
      </c>
      <c r="J306" s="102">
        <v>0</v>
      </c>
      <c r="K306" s="102">
        <v>1</v>
      </c>
      <c r="L306" s="103">
        <f t="shared" si="30"/>
        <v>0</v>
      </c>
      <c r="M306" s="103">
        <f t="shared" si="31"/>
        <v>3058</v>
      </c>
      <c r="N306" s="104" t="s">
        <v>547</v>
      </c>
      <c r="O306" s="115" t="e">
        <f t="shared" si="37"/>
        <v>#REF!</v>
      </c>
      <c r="P306" s="10" t="e">
        <f t="shared" si="32"/>
        <v>#REF!</v>
      </c>
      <c r="Q306" s="108">
        <v>0.95599999999999996</v>
      </c>
      <c r="R306" s="105" t="e">
        <f t="shared" si="34"/>
        <v>#REF!</v>
      </c>
      <c r="S306" s="103" t="e">
        <f t="shared" si="33"/>
        <v>#REF!</v>
      </c>
      <c r="T306" s="106" t="e">
        <f t="shared" si="35"/>
        <v>#REF!</v>
      </c>
      <c r="U306" s="106" t="e">
        <f t="shared" si="36"/>
        <v>#REF!</v>
      </c>
    </row>
    <row r="307" spans="1:21" ht="17.25" customHeight="1">
      <c r="A307" s="99">
        <v>328</v>
      </c>
      <c r="B307" s="11" t="s">
        <v>20</v>
      </c>
      <c r="C307" s="6" t="s">
        <v>301</v>
      </c>
      <c r="D307" s="6"/>
      <c r="E307" s="110" t="s">
        <v>411</v>
      </c>
      <c r="F307" s="110"/>
      <c r="G307" s="100"/>
      <c r="H307" s="111"/>
      <c r="I307" s="8">
        <v>3007</v>
      </c>
      <c r="J307" s="102">
        <v>0.39968435588873547</v>
      </c>
      <c r="K307" s="102">
        <v>0.60031564411126459</v>
      </c>
      <c r="L307" s="103">
        <f t="shared" si="30"/>
        <v>1201.8508581574276</v>
      </c>
      <c r="M307" s="103">
        <f t="shared" si="31"/>
        <v>1805.1491418425726</v>
      </c>
      <c r="N307" s="104" t="s">
        <v>547</v>
      </c>
      <c r="O307" s="115" t="e">
        <f t="shared" si="37"/>
        <v>#REF!</v>
      </c>
      <c r="P307" s="10" t="e">
        <f t="shared" si="32"/>
        <v>#REF!</v>
      </c>
      <c r="Q307" s="108">
        <v>0.95599999999999996</v>
      </c>
      <c r="R307" s="105" t="e">
        <f t="shared" si="34"/>
        <v>#REF!</v>
      </c>
      <c r="S307" s="103" t="e">
        <f t="shared" si="33"/>
        <v>#REF!</v>
      </c>
      <c r="T307" s="106" t="e">
        <f t="shared" si="35"/>
        <v>#REF!</v>
      </c>
      <c r="U307" s="106" t="e">
        <f t="shared" si="36"/>
        <v>#REF!</v>
      </c>
    </row>
    <row r="308" spans="1:21" ht="17.25" customHeight="1">
      <c r="A308" s="99">
        <v>144</v>
      </c>
      <c r="B308" s="5" t="s">
        <v>35</v>
      </c>
      <c r="C308" s="6" t="s">
        <v>324</v>
      </c>
      <c r="D308" s="6"/>
      <c r="E308" s="110" t="s">
        <v>412</v>
      </c>
      <c r="F308" s="110"/>
      <c r="G308" s="100"/>
      <c r="H308" s="111"/>
      <c r="I308" s="8">
        <v>2926</v>
      </c>
      <c r="J308" s="102">
        <v>0</v>
      </c>
      <c r="K308" s="102">
        <v>1</v>
      </c>
      <c r="L308" s="103">
        <f t="shared" si="30"/>
        <v>0</v>
      </c>
      <c r="M308" s="103">
        <f t="shared" si="31"/>
        <v>2926</v>
      </c>
      <c r="N308" s="104" t="s">
        <v>547</v>
      </c>
      <c r="O308" s="115" t="e">
        <f t="shared" si="37"/>
        <v>#REF!</v>
      </c>
      <c r="P308" s="10" t="e">
        <f t="shared" si="32"/>
        <v>#REF!</v>
      </c>
      <c r="Q308" s="108">
        <v>0.95599999999999996</v>
      </c>
      <c r="R308" s="105" t="e">
        <f t="shared" si="34"/>
        <v>#REF!</v>
      </c>
      <c r="S308" s="103" t="e">
        <f t="shared" si="33"/>
        <v>#REF!</v>
      </c>
      <c r="T308" s="106" t="e">
        <f t="shared" si="35"/>
        <v>#REF!</v>
      </c>
      <c r="U308" s="106" t="e">
        <f t="shared" si="36"/>
        <v>#REF!</v>
      </c>
    </row>
    <row r="309" spans="1:21" ht="17.25" customHeight="1">
      <c r="A309" s="99">
        <v>177</v>
      </c>
      <c r="B309" s="5" t="s">
        <v>23</v>
      </c>
      <c r="C309" s="6" t="s">
        <v>189</v>
      </c>
      <c r="D309" s="6"/>
      <c r="E309" s="110" t="s">
        <v>413</v>
      </c>
      <c r="F309" s="110"/>
      <c r="G309" s="100"/>
      <c r="H309" s="111"/>
      <c r="I309" s="8">
        <v>2782</v>
      </c>
      <c r="J309" s="102">
        <v>0.45731796293594046</v>
      </c>
      <c r="K309" s="102">
        <v>0.54268203706405949</v>
      </c>
      <c r="L309" s="103">
        <f t="shared" si="30"/>
        <v>1272.2585728877864</v>
      </c>
      <c r="M309" s="103">
        <f t="shared" si="31"/>
        <v>1509.7414271122134</v>
      </c>
      <c r="N309" s="104" t="s">
        <v>547</v>
      </c>
      <c r="O309" s="115" t="e">
        <f t="shared" si="37"/>
        <v>#REF!</v>
      </c>
      <c r="P309" s="10" t="e">
        <f t="shared" si="32"/>
        <v>#REF!</v>
      </c>
      <c r="Q309" s="108">
        <v>0.95599999999999996</v>
      </c>
      <c r="R309" s="105" t="e">
        <f t="shared" si="34"/>
        <v>#REF!</v>
      </c>
      <c r="S309" s="103" t="e">
        <f t="shared" si="33"/>
        <v>#REF!</v>
      </c>
      <c r="T309" s="106" t="e">
        <f t="shared" si="35"/>
        <v>#REF!</v>
      </c>
      <c r="U309" s="106" t="e">
        <f t="shared" si="36"/>
        <v>#REF!</v>
      </c>
    </row>
    <row r="310" spans="1:21" ht="17.25" customHeight="1">
      <c r="A310" s="99">
        <v>263</v>
      </c>
      <c r="B310" s="5" t="s">
        <v>186</v>
      </c>
      <c r="C310" s="6" t="s">
        <v>407</v>
      </c>
      <c r="D310" s="6"/>
      <c r="E310" s="110" t="s">
        <v>414</v>
      </c>
      <c r="F310" s="110"/>
      <c r="G310" s="100"/>
      <c r="H310" s="111"/>
      <c r="I310" s="8">
        <v>2693</v>
      </c>
      <c r="J310" s="102">
        <v>0</v>
      </c>
      <c r="K310" s="102">
        <v>1</v>
      </c>
      <c r="L310" s="103">
        <f t="shared" si="30"/>
        <v>0</v>
      </c>
      <c r="M310" s="103">
        <f t="shared" si="31"/>
        <v>2693</v>
      </c>
      <c r="N310" s="104" t="s">
        <v>547</v>
      </c>
      <c r="O310" s="115" t="e">
        <f t="shared" si="37"/>
        <v>#REF!</v>
      </c>
      <c r="P310" s="10" t="e">
        <f t="shared" si="32"/>
        <v>#REF!</v>
      </c>
      <c r="Q310" s="108">
        <v>0.95599999999999996</v>
      </c>
      <c r="R310" s="105" t="e">
        <f t="shared" si="34"/>
        <v>#REF!</v>
      </c>
      <c r="S310" s="103" t="e">
        <f t="shared" si="33"/>
        <v>#REF!</v>
      </c>
      <c r="T310" s="106" t="e">
        <f t="shared" si="35"/>
        <v>#REF!</v>
      </c>
      <c r="U310" s="106" t="e">
        <f t="shared" si="36"/>
        <v>#REF!</v>
      </c>
    </row>
    <row r="311" spans="1:21" ht="17.25" customHeight="1">
      <c r="A311" s="99">
        <v>160</v>
      </c>
      <c r="B311" s="5" t="s">
        <v>17</v>
      </c>
      <c r="C311" s="6" t="s">
        <v>117</v>
      </c>
      <c r="D311" s="6"/>
      <c r="E311" s="110" t="s">
        <v>415</v>
      </c>
      <c r="F311" s="110"/>
      <c r="G311" s="100"/>
      <c r="H311" s="111"/>
      <c r="I311" s="8">
        <v>2583</v>
      </c>
      <c r="J311" s="102">
        <v>0</v>
      </c>
      <c r="K311" s="102">
        <v>1</v>
      </c>
      <c r="L311" s="103">
        <f t="shared" si="30"/>
        <v>0</v>
      </c>
      <c r="M311" s="103">
        <f t="shared" si="31"/>
        <v>2583</v>
      </c>
      <c r="N311" s="104" t="s">
        <v>547</v>
      </c>
      <c r="O311" s="115" t="e">
        <f t="shared" si="37"/>
        <v>#REF!</v>
      </c>
      <c r="P311" s="10" t="e">
        <f t="shared" si="32"/>
        <v>#REF!</v>
      </c>
      <c r="Q311" s="108">
        <v>0.95599999999999996</v>
      </c>
      <c r="R311" s="105" t="e">
        <f t="shared" si="34"/>
        <v>#REF!</v>
      </c>
      <c r="S311" s="103" t="e">
        <f t="shared" si="33"/>
        <v>#REF!</v>
      </c>
      <c r="T311" s="106" t="e">
        <f t="shared" si="35"/>
        <v>#REF!</v>
      </c>
      <c r="U311" s="106" t="e">
        <f t="shared" si="36"/>
        <v>#REF!</v>
      </c>
    </row>
    <row r="312" spans="1:21" ht="17.25" customHeight="1">
      <c r="A312" s="99">
        <v>130</v>
      </c>
      <c r="B312" s="5" t="s">
        <v>186</v>
      </c>
      <c r="C312" s="6" t="s">
        <v>269</v>
      </c>
      <c r="D312" s="6"/>
      <c r="E312" s="110" t="s">
        <v>74</v>
      </c>
      <c r="F312" s="110"/>
      <c r="G312" s="100"/>
      <c r="H312" s="111"/>
      <c r="I312" s="8">
        <v>2537</v>
      </c>
      <c r="J312" s="102">
        <v>0</v>
      </c>
      <c r="K312" s="102">
        <v>1</v>
      </c>
      <c r="L312" s="103">
        <f t="shared" si="30"/>
        <v>0</v>
      </c>
      <c r="M312" s="103">
        <f t="shared" si="31"/>
        <v>2537</v>
      </c>
      <c r="N312" s="104" t="s">
        <v>547</v>
      </c>
      <c r="O312" s="115" t="e">
        <f t="shared" si="37"/>
        <v>#REF!</v>
      </c>
      <c r="P312" s="10" t="e">
        <f t="shared" si="32"/>
        <v>#REF!</v>
      </c>
      <c r="Q312" s="108">
        <v>0.95599999999999996</v>
      </c>
      <c r="R312" s="105" t="e">
        <f t="shared" si="34"/>
        <v>#REF!</v>
      </c>
      <c r="S312" s="103" t="e">
        <f t="shared" si="33"/>
        <v>#REF!</v>
      </c>
      <c r="T312" s="106" t="e">
        <f t="shared" si="35"/>
        <v>#REF!</v>
      </c>
      <c r="U312" s="106" t="e">
        <f t="shared" si="36"/>
        <v>#REF!</v>
      </c>
    </row>
    <row r="313" spans="1:21" ht="17.25" customHeight="1">
      <c r="A313" s="99">
        <v>5</v>
      </c>
      <c r="B313" s="5" t="s">
        <v>23</v>
      </c>
      <c r="C313" s="6" t="s">
        <v>67</v>
      </c>
      <c r="D313" s="6"/>
      <c r="E313" s="110" t="s">
        <v>416</v>
      </c>
      <c r="F313" s="110"/>
      <c r="G313" s="100"/>
      <c r="H313" s="111"/>
      <c r="I313" s="8">
        <v>2499</v>
      </c>
      <c r="J313" s="102">
        <v>0</v>
      </c>
      <c r="K313" s="102">
        <v>1</v>
      </c>
      <c r="L313" s="103">
        <f t="shared" si="30"/>
        <v>0</v>
      </c>
      <c r="M313" s="103">
        <f t="shared" si="31"/>
        <v>2499</v>
      </c>
      <c r="N313" s="104" t="s">
        <v>547</v>
      </c>
      <c r="O313" s="115" t="e">
        <f t="shared" si="37"/>
        <v>#REF!</v>
      </c>
      <c r="P313" s="10" t="e">
        <f t="shared" si="32"/>
        <v>#REF!</v>
      </c>
      <c r="Q313" s="108">
        <v>0.95599999999999996</v>
      </c>
      <c r="R313" s="105" t="e">
        <f t="shared" si="34"/>
        <v>#REF!</v>
      </c>
      <c r="S313" s="103" t="e">
        <f t="shared" si="33"/>
        <v>#REF!</v>
      </c>
      <c r="T313" s="106" t="e">
        <f t="shared" si="35"/>
        <v>#REF!</v>
      </c>
      <c r="U313" s="106" t="e">
        <f t="shared" si="36"/>
        <v>#REF!</v>
      </c>
    </row>
    <row r="314" spans="1:21" ht="17.25" customHeight="1">
      <c r="A314" s="99">
        <v>118</v>
      </c>
      <c r="B314" s="12" t="s">
        <v>27</v>
      </c>
      <c r="C314" s="6" t="s">
        <v>229</v>
      </c>
      <c r="D314" s="6"/>
      <c r="E314" s="110" t="s">
        <v>417</v>
      </c>
      <c r="F314" s="110"/>
      <c r="G314" s="100"/>
      <c r="H314" s="111"/>
      <c r="I314" s="8">
        <v>2498</v>
      </c>
      <c r="J314" s="102">
        <v>0</v>
      </c>
      <c r="K314" s="102">
        <v>1</v>
      </c>
      <c r="L314" s="103">
        <f t="shared" si="30"/>
        <v>0</v>
      </c>
      <c r="M314" s="103">
        <f t="shared" si="31"/>
        <v>2498</v>
      </c>
      <c r="N314" s="104" t="s">
        <v>547</v>
      </c>
      <c r="O314" s="115" t="e">
        <f t="shared" si="37"/>
        <v>#REF!</v>
      </c>
      <c r="P314" s="10" t="e">
        <f t="shared" si="32"/>
        <v>#REF!</v>
      </c>
      <c r="Q314" s="108">
        <v>0.95599999999999996</v>
      </c>
      <c r="R314" s="105" t="e">
        <f t="shared" si="34"/>
        <v>#REF!</v>
      </c>
      <c r="S314" s="103" t="e">
        <f t="shared" si="33"/>
        <v>#REF!</v>
      </c>
      <c r="T314" s="106" t="e">
        <f t="shared" si="35"/>
        <v>#REF!</v>
      </c>
      <c r="U314" s="106" t="e">
        <f t="shared" si="36"/>
        <v>#REF!</v>
      </c>
    </row>
    <row r="315" spans="1:21" ht="17.25" customHeight="1">
      <c r="A315" s="99">
        <v>206</v>
      </c>
      <c r="B315" s="11" t="s">
        <v>20</v>
      </c>
      <c r="C315" s="6" t="s">
        <v>128</v>
      </c>
      <c r="D315" s="6"/>
      <c r="E315" s="110" t="s">
        <v>418</v>
      </c>
      <c r="F315" s="110"/>
      <c r="G315" s="100"/>
      <c r="H315" s="111"/>
      <c r="I315" s="8">
        <v>2468</v>
      </c>
      <c r="J315" s="102">
        <v>0</v>
      </c>
      <c r="K315" s="102">
        <v>1</v>
      </c>
      <c r="L315" s="103">
        <f t="shared" si="30"/>
        <v>0</v>
      </c>
      <c r="M315" s="103">
        <f t="shared" si="31"/>
        <v>2468</v>
      </c>
      <c r="N315" s="104" t="s">
        <v>547</v>
      </c>
      <c r="O315" s="115" t="e">
        <f t="shared" si="37"/>
        <v>#REF!</v>
      </c>
      <c r="P315" s="10" t="e">
        <f t="shared" si="32"/>
        <v>#REF!</v>
      </c>
      <c r="Q315" s="108">
        <v>0.95599999999999996</v>
      </c>
      <c r="R315" s="105" t="e">
        <f t="shared" si="34"/>
        <v>#REF!</v>
      </c>
      <c r="S315" s="103" t="e">
        <f t="shared" si="33"/>
        <v>#REF!</v>
      </c>
      <c r="T315" s="106" t="e">
        <f t="shared" si="35"/>
        <v>#REF!</v>
      </c>
      <c r="U315" s="106" t="e">
        <f t="shared" si="36"/>
        <v>#REF!</v>
      </c>
    </row>
    <row r="316" spans="1:21" ht="17.25" customHeight="1">
      <c r="A316" s="99">
        <v>49</v>
      </c>
      <c r="B316" s="11" t="s">
        <v>20</v>
      </c>
      <c r="C316" s="6" t="s">
        <v>368</v>
      </c>
      <c r="D316" s="6"/>
      <c r="E316" s="110" t="s">
        <v>419</v>
      </c>
      <c r="F316" s="110"/>
      <c r="G316" s="100"/>
      <c r="H316" s="111"/>
      <c r="I316" s="8">
        <v>2218</v>
      </c>
      <c r="J316" s="102">
        <v>0</v>
      </c>
      <c r="K316" s="102">
        <v>1</v>
      </c>
      <c r="L316" s="103">
        <f t="shared" si="30"/>
        <v>0</v>
      </c>
      <c r="M316" s="103">
        <f t="shared" si="31"/>
        <v>2218</v>
      </c>
      <c r="N316" s="104" t="s">
        <v>547</v>
      </c>
      <c r="O316" s="115" t="e">
        <f t="shared" si="37"/>
        <v>#REF!</v>
      </c>
      <c r="P316" s="10" t="e">
        <f t="shared" si="32"/>
        <v>#REF!</v>
      </c>
      <c r="Q316" s="108">
        <v>0.95599999999999996</v>
      </c>
      <c r="R316" s="105" t="e">
        <f t="shared" si="34"/>
        <v>#REF!</v>
      </c>
      <c r="S316" s="103" t="e">
        <f t="shared" si="33"/>
        <v>#REF!</v>
      </c>
      <c r="T316" s="106" t="e">
        <f t="shared" si="35"/>
        <v>#REF!</v>
      </c>
      <c r="U316" s="106" t="e">
        <f t="shared" si="36"/>
        <v>#REF!</v>
      </c>
    </row>
    <row r="317" spans="1:21" ht="17.25" customHeight="1">
      <c r="A317" s="99">
        <v>210</v>
      </c>
      <c r="B317" s="5" t="s">
        <v>17</v>
      </c>
      <c r="C317" s="6" t="s">
        <v>70</v>
      </c>
      <c r="D317" s="6"/>
      <c r="E317" s="110" t="s">
        <v>420</v>
      </c>
      <c r="F317" s="110"/>
      <c r="G317" s="100"/>
      <c r="H317" s="111"/>
      <c r="I317" s="8">
        <v>2158</v>
      </c>
      <c r="J317" s="102">
        <v>0</v>
      </c>
      <c r="K317" s="102">
        <v>1</v>
      </c>
      <c r="L317" s="103">
        <f t="shared" si="30"/>
        <v>0</v>
      </c>
      <c r="M317" s="103">
        <f t="shared" si="31"/>
        <v>2158</v>
      </c>
      <c r="N317" s="104" t="s">
        <v>547</v>
      </c>
      <c r="O317" s="115" t="e">
        <f t="shared" si="37"/>
        <v>#REF!</v>
      </c>
      <c r="P317" s="10" t="e">
        <f t="shared" si="32"/>
        <v>#REF!</v>
      </c>
      <c r="Q317" s="108">
        <v>0.95599999999999996</v>
      </c>
      <c r="R317" s="105" t="e">
        <f t="shared" si="34"/>
        <v>#REF!</v>
      </c>
      <c r="S317" s="103" t="e">
        <f t="shared" si="33"/>
        <v>#REF!</v>
      </c>
      <c r="T317" s="106" t="e">
        <f t="shared" si="35"/>
        <v>#REF!</v>
      </c>
      <c r="U317" s="106" t="e">
        <f t="shared" si="36"/>
        <v>#REF!</v>
      </c>
    </row>
    <row r="318" spans="1:21" ht="17.25" customHeight="1">
      <c r="A318" s="99">
        <v>190</v>
      </c>
      <c r="B318" s="5" t="s">
        <v>17</v>
      </c>
      <c r="C318" s="6" t="s">
        <v>117</v>
      </c>
      <c r="D318" s="6"/>
      <c r="E318" s="110" t="s">
        <v>421</v>
      </c>
      <c r="F318" s="110"/>
      <c r="G318" s="100"/>
      <c r="H318" s="111"/>
      <c r="I318" s="8">
        <v>2071</v>
      </c>
      <c r="J318" s="102">
        <v>0</v>
      </c>
      <c r="K318" s="102">
        <v>1</v>
      </c>
      <c r="L318" s="103">
        <f t="shared" si="30"/>
        <v>0</v>
      </c>
      <c r="M318" s="103">
        <f t="shared" si="31"/>
        <v>2071</v>
      </c>
      <c r="N318" s="104" t="s">
        <v>547</v>
      </c>
      <c r="O318" s="115" t="e">
        <f t="shared" si="37"/>
        <v>#REF!</v>
      </c>
      <c r="P318" s="10" t="e">
        <f t="shared" si="32"/>
        <v>#REF!</v>
      </c>
      <c r="Q318" s="108">
        <v>0.95599999999999996</v>
      </c>
      <c r="R318" s="105" t="e">
        <f t="shared" si="34"/>
        <v>#REF!</v>
      </c>
      <c r="S318" s="103" t="e">
        <f t="shared" si="33"/>
        <v>#REF!</v>
      </c>
      <c r="T318" s="106" t="e">
        <f t="shared" si="35"/>
        <v>#REF!</v>
      </c>
      <c r="U318" s="106" t="e">
        <f t="shared" si="36"/>
        <v>#REF!</v>
      </c>
    </row>
    <row r="319" spans="1:21" ht="17.25" customHeight="1">
      <c r="A319" s="99">
        <v>307</v>
      </c>
      <c r="B319" s="5" t="s">
        <v>47</v>
      </c>
      <c r="C319" s="6" t="s">
        <v>48</v>
      </c>
      <c r="D319" s="6"/>
      <c r="E319" s="110" t="s">
        <v>422</v>
      </c>
      <c r="F319" s="110"/>
      <c r="G319" s="100"/>
      <c r="H319" s="111"/>
      <c r="I319" s="8">
        <v>2046</v>
      </c>
      <c r="J319" s="102">
        <v>0</v>
      </c>
      <c r="K319" s="102">
        <v>1</v>
      </c>
      <c r="L319" s="103">
        <f t="shared" si="30"/>
        <v>0</v>
      </c>
      <c r="M319" s="103">
        <f t="shared" si="31"/>
        <v>2046</v>
      </c>
      <c r="N319" s="104" t="s">
        <v>547</v>
      </c>
      <c r="O319" s="115" t="e">
        <f t="shared" si="37"/>
        <v>#REF!</v>
      </c>
      <c r="P319" s="10" t="e">
        <f t="shared" si="32"/>
        <v>#REF!</v>
      </c>
      <c r="Q319" s="108">
        <v>0.95599999999999996</v>
      </c>
      <c r="R319" s="105" t="e">
        <f t="shared" si="34"/>
        <v>#REF!</v>
      </c>
      <c r="S319" s="103" t="e">
        <f t="shared" si="33"/>
        <v>#REF!</v>
      </c>
      <c r="T319" s="106" t="e">
        <f t="shared" si="35"/>
        <v>#REF!</v>
      </c>
      <c r="U319" s="106" t="e">
        <f t="shared" si="36"/>
        <v>#REF!</v>
      </c>
    </row>
    <row r="320" spans="1:21" ht="17.25" customHeight="1">
      <c r="A320" s="99">
        <v>223</v>
      </c>
      <c r="B320" s="5" t="s">
        <v>47</v>
      </c>
      <c r="C320" s="6" t="s">
        <v>423</v>
      </c>
      <c r="D320" s="6"/>
      <c r="E320" s="110" t="s">
        <v>424</v>
      </c>
      <c r="F320" s="110"/>
      <c r="G320" s="100"/>
      <c r="H320" s="111"/>
      <c r="I320" s="8">
        <v>1997</v>
      </c>
      <c r="J320" s="102">
        <v>0</v>
      </c>
      <c r="K320" s="102">
        <v>1</v>
      </c>
      <c r="L320" s="103">
        <f t="shared" si="30"/>
        <v>0</v>
      </c>
      <c r="M320" s="103">
        <f t="shared" si="31"/>
        <v>1997</v>
      </c>
      <c r="N320" s="104" t="s">
        <v>548</v>
      </c>
      <c r="O320" s="115" t="e">
        <f>+GETPIVOTDATA("PPC MUN CR 2022 Kg/Dias.Hab Ajustado",'[1]Din prom'!$A$3,"CATEGORIA MUNICIPIO","TIPO R","ORIGEN DE DATOS",1)</f>
        <v>#REF!</v>
      </c>
      <c r="P320" s="10" t="e">
        <f t="shared" si="32"/>
        <v>#REF!</v>
      </c>
      <c r="Q320" s="108">
        <v>0.95599999999999996</v>
      </c>
      <c r="R320" s="105" t="e">
        <f t="shared" si="34"/>
        <v>#REF!</v>
      </c>
      <c r="S320" s="103" t="e">
        <f t="shared" si="33"/>
        <v>#REF!</v>
      </c>
      <c r="T320" s="106" t="e">
        <f t="shared" si="35"/>
        <v>#REF!</v>
      </c>
      <c r="U320" s="106" t="e">
        <f t="shared" si="36"/>
        <v>#REF!</v>
      </c>
    </row>
    <row r="321" spans="1:21" ht="17.25" customHeight="1">
      <c r="A321" s="99">
        <v>164</v>
      </c>
      <c r="B321" s="5" t="s">
        <v>186</v>
      </c>
      <c r="C321" s="6" t="s">
        <v>407</v>
      </c>
      <c r="D321" s="6"/>
      <c r="E321" s="110" t="s">
        <v>425</v>
      </c>
      <c r="F321" s="110"/>
      <c r="G321" s="100"/>
      <c r="H321" s="111"/>
      <c r="I321" s="8">
        <v>1840</v>
      </c>
      <c r="J321" s="102">
        <v>0</v>
      </c>
      <c r="K321" s="102">
        <v>1</v>
      </c>
      <c r="L321" s="103">
        <f t="shared" si="30"/>
        <v>0</v>
      </c>
      <c r="M321" s="103">
        <f t="shared" si="31"/>
        <v>1840</v>
      </c>
      <c r="N321" s="104" t="s">
        <v>548</v>
      </c>
      <c r="O321" s="115" t="e">
        <f t="shared" ref="O321:O341" si="38">+$O$320</f>
        <v>#REF!</v>
      </c>
      <c r="P321" s="10" t="e">
        <f t="shared" si="32"/>
        <v>#REF!</v>
      </c>
      <c r="Q321" s="108">
        <v>0.95599999999999996</v>
      </c>
      <c r="R321" s="105" t="e">
        <f t="shared" si="34"/>
        <v>#REF!</v>
      </c>
      <c r="S321" s="103" t="e">
        <f t="shared" si="33"/>
        <v>#REF!</v>
      </c>
      <c r="T321" s="106" t="e">
        <f t="shared" si="35"/>
        <v>#REF!</v>
      </c>
      <c r="U321" s="106" t="e">
        <f t="shared" si="36"/>
        <v>#REF!</v>
      </c>
    </row>
    <row r="322" spans="1:21" ht="17.25" customHeight="1">
      <c r="A322" s="99">
        <v>57</v>
      </c>
      <c r="B322" s="5" t="s">
        <v>38</v>
      </c>
      <c r="C322" s="6" t="s">
        <v>293</v>
      </c>
      <c r="D322" s="6"/>
      <c r="E322" s="110" t="s">
        <v>426</v>
      </c>
      <c r="F322" s="110"/>
      <c r="G322" s="100"/>
      <c r="H322" s="111"/>
      <c r="I322" s="8">
        <v>1818</v>
      </c>
      <c r="J322" s="102">
        <v>0</v>
      </c>
      <c r="K322" s="102">
        <v>1</v>
      </c>
      <c r="L322" s="103">
        <f t="shared" si="30"/>
        <v>0</v>
      </c>
      <c r="M322" s="103">
        <f t="shared" si="31"/>
        <v>1818</v>
      </c>
      <c r="N322" s="104" t="s">
        <v>548</v>
      </c>
      <c r="O322" s="115" t="e">
        <f t="shared" si="38"/>
        <v>#REF!</v>
      </c>
      <c r="P322" s="10" t="e">
        <f t="shared" si="32"/>
        <v>#REF!</v>
      </c>
      <c r="Q322" s="108">
        <v>0.95599999999999996</v>
      </c>
      <c r="R322" s="105" t="e">
        <f t="shared" si="34"/>
        <v>#REF!</v>
      </c>
      <c r="S322" s="103" t="e">
        <f t="shared" si="33"/>
        <v>#REF!</v>
      </c>
      <c r="T322" s="106" t="e">
        <f t="shared" si="35"/>
        <v>#REF!</v>
      </c>
      <c r="U322" s="106" t="e">
        <f t="shared" si="36"/>
        <v>#REF!</v>
      </c>
    </row>
    <row r="323" spans="1:21" ht="17.25" customHeight="1">
      <c r="A323" s="99">
        <v>246</v>
      </c>
      <c r="B323" s="5" t="s">
        <v>186</v>
      </c>
      <c r="C323" s="6" t="s">
        <v>196</v>
      </c>
      <c r="D323" s="6"/>
      <c r="E323" s="110" t="s">
        <v>317</v>
      </c>
      <c r="F323" s="110"/>
      <c r="G323" s="100"/>
      <c r="H323" s="111"/>
      <c r="I323" s="8">
        <v>1757</v>
      </c>
      <c r="J323" s="102">
        <v>0</v>
      </c>
      <c r="K323" s="102">
        <v>1</v>
      </c>
      <c r="L323" s="103">
        <f t="shared" ref="L323:L341" si="39">+I323*J323</f>
        <v>0</v>
      </c>
      <c r="M323" s="103">
        <f t="shared" ref="M323:M341" si="40">+I323*K323</f>
        <v>1757</v>
      </c>
      <c r="N323" s="104" t="s">
        <v>548</v>
      </c>
      <c r="O323" s="115" t="e">
        <f t="shared" si="38"/>
        <v>#REF!</v>
      </c>
      <c r="P323" s="10" t="e">
        <f t="shared" ref="P323:P341" si="41">+O323*I323/1000</f>
        <v>#REF!</v>
      </c>
      <c r="Q323" s="108">
        <v>0.95599999999999996</v>
      </c>
      <c r="R323" s="105" t="e">
        <f t="shared" si="34"/>
        <v>#REF!</v>
      </c>
      <c r="S323" s="103" t="e">
        <f t="shared" ref="S323:S341" si="42">+Q323*P323</f>
        <v>#REF!</v>
      </c>
      <c r="T323" s="106" t="e">
        <f t="shared" si="35"/>
        <v>#REF!</v>
      </c>
      <c r="U323" s="106" t="e">
        <f t="shared" si="36"/>
        <v>#REF!</v>
      </c>
    </row>
    <row r="324" spans="1:21" ht="17.25" customHeight="1">
      <c r="A324" s="99">
        <v>194</v>
      </c>
      <c r="B324" s="5" t="s">
        <v>17</v>
      </c>
      <c r="C324" s="6" t="s">
        <v>117</v>
      </c>
      <c r="D324" s="6"/>
      <c r="E324" s="110" t="s">
        <v>427</v>
      </c>
      <c r="F324" s="110"/>
      <c r="G324" s="100"/>
      <c r="H324" s="111"/>
      <c r="I324" s="8">
        <v>1747</v>
      </c>
      <c r="J324" s="102">
        <v>0</v>
      </c>
      <c r="K324" s="102">
        <v>1</v>
      </c>
      <c r="L324" s="103">
        <f t="shared" si="39"/>
        <v>0</v>
      </c>
      <c r="M324" s="103">
        <f t="shared" si="40"/>
        <v>1747</v>
      </c>
      <c r="N324" s="104" t="s">
        <v>548</v>
      </c>
      <c r="O324" s="115" t="e">
        <f t="shared" si="38"/>
        <v>#REF!</v>
      </c>
      <c r="P324" s="10" t="e">
        <f t="shared" si="41"/>
        <v>#REF!</v>
      </c>
      <c r="Q324" s="108">
        <v>0.95599999999999996</v>
      </c>
      <c r="R324" s="105" t="e">
        <f t="shared" ref="R324:R341" si="43">+O324*Q324</f>
        <v>#REF!</v>
      </c>
      <c r="S324" s="103" t="e">
        <f t="shared" si="42"/>
        <v>#REF!</v>
      </c>
      <c r="T324" s="106" t="e">
        <f t="shared" ref="T324:T341" si="44">+P324*J324</f>
        <v>#REF!</v>
      </c>
      <c r="U324" s="106" t="e">
        <f t="shared" ref="U324:U341" si="45">+P324*K324</f>
        <v>#REF!</v>
      </c>
    </row>
    <row r="325" spans="1:21" ht="17.25" customHeight="1">
      <c r="A325" s="99">
        <v>48</v>
      </c>
      <c r="B325" s="11" t="s">
        <v>20</v>
      </c>
      <c r="C325" s="6" t="s">
        <v>384</v>
      </c>
      <c r="D325" s="6"/>
      <c r="E325" s="110" t="s">
        <v>428</v>
      </c>
      <c r="F325" s="110"/>
      <c r="G325" s="100"/>
      <c r="H325" s="111"/>
      <c r="I325" s="8">
        <v>1734</v>
      </c>
      <c r="J325" s="102">
        <v>0</v>
      </c>
      <c r="K325" s="102">
        <v>1</v>
      </c>
      <c r="L325" s="103">
        <f t="shared" si="39"/>
        <v>0</v>
      </c>
      <c r="M325" s="103">
        <f t="shared" si="40"/>
        <v>1734</v>
      </c>
      <c r="N325" s="104" t="s">
        <v>548</v>
      </c>
      <c r="O325" s="115" t="e">
        <f t="shared" si="38"/>
        <v>#REF!</v>
      </c>
      <c r="P325" s="10" t="e">
        <f t="shared" si="41"/>
        <v>#REF!</v>
      </c>
      <c r="Q325" s="108">
        <v>0.95599999999999996</v>
      </c>
      <c r="R325" s="105" t="e">
        <f t="shared" si="43"/>
        <v>#REF!</v>
      </c>
      <c r="S325" s="103" t="e">
        <f t="shared" si="42"/>
        <v>#REF!</v>
      </c>
      <c r="T325" s="106" t="e">
        <f t="shared" si="44"/>
        <v>#REF!</v>
      </c>
      <c r="U325" s="106" t="e">
        <f t="shared" si="45"/>
        <v>#REF!</v>
      </c>
    </row>
    <row r="326" spans="1:21" ht="17.25" customHeight="1">
      <c r="A326" s="99">
        <v>278</v>
      </c>
      <c r="B326" s="5" t="s">
        <v>47</v>
      </c>
      <c r="C326" s="6" t="s">
        <v>397</v>
      </c>
      <c r="D326" s="6"/>
      <c r="E326" s="112" t="s">
        <v>429</v>
      </c>
      <c r="F326" s="112"/>
      <c r="G326" s="100"/>
      <c r="H326" s="113"/>
      <c r="I326" s="8">
        <v>1710</v>
      </c>
      <c r="J326" s="102">
        <v>0</v>
      </c>
      <c r="K326" s="102">
        <v>1</v>
      </c>
      <c r="L326" s="103">
        <f t="shared" si="39"/>
        <v>0</v>
      </c>
      <c r="M326" s="103">
        <f t="shared" si="40"/>
        <v>1710</v>
      </c>
      <c r="N326" s="104" t="s">
        <v>548</v>
      </c>
      <c r="O326" s="115" t="e">
        <f t="shared" si="38"/>
        <v>#REF!</v>
      </c>
      <c r="P326" s="10" t="e">
        <f t="shared" si="41"/>
        <v>#REF!</v>
      </c>
      <c r="Q326" s="108">
        <v>0.95599999999999996</v>
      </c>
      <c r="R326" s="105" t="e">
        <f t="shared" si="43"/>
        <v>#REF!</v>
      </c>
      <c r="S326" s="103" t="e">
        <f t="shared" si="42"/>
        <v>#REF!</v>
      </c>
      <c r="T326" s="106" t="e">
        <f t="shared" si="44"/>
        <v>#REF!</v>
      </c>
      <c r="U326" s="106" t="e">
        <f t="shared" si="45"/>
        <v>#REF!</v>
      </c>
    </row>
    <row r="327" spans="1:21" ht="17.25" customHeight="1">
      <c r="A327" s="99">
        <v>79</v>
      </c>
      <c r="B327" s="11" t="s">
        <v>20</v>
      </c>
      <c r="C327" s="6" t="s">
        <v>128</v>
      </c>
      <c r="D327" s="6"/>
      <c r="E327" s="110" t="s">
        <v>430</v>
      </c>
      <c r="F327" s="110"/>
      <c r="G327" s="100"/>
      <c r="H327" s="111"/>
      <c r="I327" s="8">
        <v>1618</v>
      </c>
      <c r="J327" s="102">
        <v>0</v>
      </c>
      <c r="K327" s="102">
        <v>1</v>
      </c>
      <c r="L327" s="103">
        <f t="shared" si="39"/>
        <v>0</v>
      </c>
      <c r="M327" s="103">
        <f t="shared" si="40"/>
        <v>1618</v>
      </c>
      <c r="N327" s="104" t="s">
        <v>548</v>
      </c>
      <c r="O327" s="115" t="e">
        <f t="shared" si="38"/>
        <v>#REF!</v>
      </c>
      <c r="P327" s="10" t="e">
        <f t="shared" si="41"/>
        <v>#REF!</v>
      </c>
      <c r="Q327" s="108">
        <v>0.95599999999999996</v>
      </c>
      <c r="R327" s="105" t="e">
        <f t="shared" si="43"/>
        <v>#REF!</v>
      </c>
      <c r="S327" s="103" t="e">
        <f t="shared" si="42"/>
        <v>#REF!</v>
      </c>
      <c r="T327" s="106" t="e">
        <f t="shared" si="44"/>
        <v>#REF!</v>
      </c>
      <c r="U327" s="106" t="e">
        <f t="shared" si="45"/>
        <v>#REF!</v>
      </c>
    </row>
    <row r="328" spans="1:21" ht="17.25" customHeight="1">
      <c r="A328" s="99">
        <v>300</v>
      </c>
      <c r="B328" s="5" t="s">
        <v>17</v>
      </c>
      <c r="C328" s="6" t="s">
        <v>117</v>
      </c>
      <c r="D328" s="6"/>
      <c r="E328" s="110" t="s">
        <v>431</v>
      </c>
      <c r="F328" s="110"/>
      <c r="G328" s="100"/>
      <c r="H328" s="111"/>
      <c r="I328" s="8">
        <v>1575</v>
      </c>
      <c r="J328" s="102">
        <v>0</v>
      </c>
      <c r="K328" s="102">
        <v>1</v>
      </c>
      <c r="L328" s="103">
        <f t="shared" si="39"/>
        <v>0</v>
      </c>
      <c r="M328" s="103">
        <f t="shared" si="40"/>
        <v>1575</v>
      </c>
      <c r="N328" s="104" t="s">
        <v>548</v>
      </c>
      <c r="O328" s="115" t="e">
        <f t="shared" si="38"/>
        <v>#REF!</v>
      </c>
      <c r="P328" s="10" t="e">
        <f t="shared" si="41"/>
        <v>#REF!</v>
      </c>
      <c r="Q328" s="108">
        <v>0.95599999999999996</v>
      </c>
      <c r="R328" s="105" t="e">
        <f t="shared" si="43"/>
        <v>#REF!</v>
      </c>
      <c r="S328" s="103" t="e">
        <f t="shared" si="42"/>
        <v>#REF!</v>
      </c>
      <c r="T328" s="106" t="e">
        <f t="shared" si="44"/>
        <v>#REF!</v>
      </c>
      <c r="U328" s="106" t="e">
        <f t="shared" si="45"/>
        <v>#REF!</v>
      </c>
    </row>
    <row r="329" spans="1:21" ht="17.25" customHeight="1">
      <c r="A329" s="99">
        <v>23</v>
      </c>
      <c r="B329" s="5" t="s">
        <v>38</v>
      </c>
      <c r="C329" s="6" t="s">
        <v>394</v>
      </c>
      <c r="D329" s="6"/>
      <c r="E329" s="110" t="s">
        <v>432</v>
      </c>
      <c r="F329" s="110"/>
      <c r="G329" s="100"/>
      <c r="H329" s="111"/>
      <c r="I329" s="8">
        <v>1501</v>
      </c>
      <c r="J329" s="102">
        <v>0</v>
      </c>
      <c r="K329" s="102">
        <v>1</v>
      </c>
      <c r="L329" s="103">
        <f t="shared" si="39"/>
        <v>0</v>
      </c>
      <c r="M329" s="103">
        <f t="shared" si="40"/>
        <v>1501</v>
      </c>
      <c r="N329" s="104" t="s">
        <v>548</v>
      </c>
      <c r="O329" s="115" t="e">
        <f t="shared" si="38"/>
        <v>#REF!</v>
      </c>
      <c r="P329" s="10" t="e">
        <f t="shared" si="41"/>
        <v>#REF!</v>
      </c>
      <c r="Q329" s="108">
        <v>0.95599999999999996</v>
      </c>
      <c r="R329" s="105" t="e">
        <f t="shared" si="43"/>
        <v>#REF!</v>
      </c>
      <c r="S329" s="103" t="e">
        <f t="shared" si="42"/>
        <v>#REF!</v>
      </c>
      <c r="T329" s="106" t="e">
        <f t="shared" si="44"/>
        <v>#REF!</v>
      </c>
      <c r="U329" s="106" t="e">
        <f t="shared" si="45"/>
        <v>#REF!</v>
      </c>
    </row>
    <row r="330" spans="1:21" ht="17.25" customHeight="1">
      <c r="A330" s="99">
        <v>104</v>
      </c>
      <c r="B330" s="5" t="s">
        <v>38</v>
      </c>
      <c r="C330" s="6" t="s">
        <v>308</v>
      </c>
      <c r="D330" s="6"/>
      <c r="E330" s="110" t="s">
        <v>433</v>
      </c>
      <c r="F330" s="110"/>
      <c r="G330" s="100"/>
      <c r="H330" s="111"/>
      <c r="I330" s="8">
        <v>1375</v>
      </c>
      <c r="J330" s="102">
        <v>0</v>
      </c>
      <c r="K330" s="102">
        <v>1</v>
      </c>
      <c r="L330" s="103">
        <f t="shared" si="39"/>
        <v>0</v>
      </c>
      <c r="M330" s="103">
        <f t="shared" si="40"/>
        <v>1375</v>
      </c>
      <c r="N330" s="104" t="s">
        <v>548</v>
      </c>
      <c r="O330" s="115" t="e">
        <f t="shared" si="38"/>
        <v>#REF!</v>
      </c>
      <c r="P330" s="10" t="e">
        <f t="shared" si="41"/>
        <v>#REF!</v>
      </c>
      <c r="Q330" s="108">
        <v>0.95599999999999996</v>
      </c>
      <c r="R330" s="105" t="e">
        <f t="shared" si="43"/>
        <v>#REF!</v>
      </c>
      <c r="S330" s="103" t="e">
        <f t="shared" si="42"/>
        <v>#REF!</v>
      </c>
      <c r="T330" s="106" t="e">
        <f t="shared" si="44"/>
        <v>#REF!</v>
      </c>
      <c r="U330" s="106" t="e">
        <f t="shared" si="45"/>
        <v>#REF!</v>
      </c>
    </row>
    <row r="331" spans="1:21" ht="17.25" customHeight="1">
      <c r="A331" s="99">
        <v>201</v>
      </c>
      <c r="B331" s="5" t="s">
        <v>35</v>
      </c>
      <c r="C331" s="6" t="s">
        <v>272</v>
      </c>
      <c r="D331" s="6"/>
      <c r="E331" s="110" t="s">
        <v>434</v>
      </c>
      <c r="F331" s="110"/>
      <c r="G331" s="100"/>
      <c r="H331" s="111"/>
      <c r="I331" s="8">
        <v>1116</v>
      </c>
      <c r="J331" s="102">
        <v>0</v>
      </c>
      <c r="K331" s="102">
        <v>1</v>
      </c>
      <c r="L331" s="103">
        <f t="shared" si="39"/>
        <v>0</v>
      </c>
      <c r="M331" s="103">
        <f t="shared" si="40"/>
        <v>1116</v>
      </c>
      <c r="N331" s="104" t="s">
        <v>548</v>
      </c>
      <c r="O331" s="115" t="e">
        <f t="shared" si="38"/>
        <v>#REF!</v>
      </c>
      <c r="P331" s="10" t="e">
        <f t="shared" si="41"/>
        <v>#REF!</v>
      </c>
      <c r="Q331" s="108">
        <v>0.95599999999999996</v>
      </c>
      <c r="R331" s="105" t="e">
        <f t="shared" si="43"/>
        <v>#REF!</v>
      </c>
      <c r="S331" s="103" t="e">
        <f t="shared" si="42"/>
        <v>#REF!</v>
      </c>
      <c r="T331" s="106" t="e">
        <f t="shared" si="44"/>
        <v>#REF!</v>
      </c>
      <c r="U331" s="106" t="e">
        <f t="shared" si="45"/>
        <v>#REF!</v>
      </c>
    </row>
    <row r="332" spans="1:21" ht="17.25" customHeight="1">
      <c r="A332" s="99">
        <v>106</v>
      </c>
      <c r="B332" s="5" t="s">
        <v>38</v>
      </c>
      <c r="C332" s="6" t="s">
        <v>308</v>
      </c>
      <c r="D332" s="6"/>
      <c r="E332" s="110" t="s">
        <v>435</v>
      </c>
      <c r="F332" s="110"/>
      <c r="G332" s="100"/>
      <c r="H332" s="111"/>
      <c r="I332" s="8">
        <v>1017</v>
      </c>
      <c r="J332" s="102">
        <v>0</v>
      </c>
      <c r="K332" s="102">
        <v>1</v>
      </c>
      <c r="L332" s="103">
        <f t="shared" si="39"/>
        <v>0</v>
      </c>
      <c r="M332" s="103">
        <f t="shared" si="40"/>
        <v>1017</v>
      </c>
      <c r="N332" s="104" t="s">
        <v>548</v>
      </c>
      <c r="O332" s="115" t="e">
        <f t="shared" si="38"/>
        <v>#REF!</v>
      </c>
      <c r="P332" s="10" t="e">
        <f t="shared" si="41"/>
        <v>#REF!</v>
      </c>
      <c r="Q332" s="108">
        <v>0.95599999999999996</v>
      </c>
      <c r="R332" s="105" t="e">
        <f t="shared" si="43"/>
        <v>#REF!</v>
      </c>
      <c r="S332" s="103" t="e">
        <f t="shared" si="42"/>
        <v>#REF!</v>
      </c>
      <c r="T332" s="106" t="e">
        <f t="shared" si="44"/>
        <v>#REF!</v>
      </c>
      <c r="U332" s="106" t="e">
        <f t="shared" si="45"/>
        <v>#REF!</v>
      </c>
    </row>
    <row r="333" spans="1:21" ht="17.25" customHeight="1">
      <c r="A333" s="99">
        <v>58</v>
      </c>
      <c r="B333" s="5" t="s">
        <v>38</v>
      </c>
      <c r="C333" s="6" t="s">
        <v>360</v>
      </c>
      <c r="D333" s="6"/>
      <c r="E333" s="110" t="s">
        <v>436</v>
      </c>
      <c r="F333" s="110"/>
      <c r="G333" s="100"/>
      <c r="H333" s="111"/>
      <c r="I333" s="8">
        <v>980</v>
      </c>
      <c r="J333" s="102">
        <v>0</v>
      </c>
      <c r="K333" s="102">
        <v>1</v>
      </c>
      <c r="L333" s="103">
        <f t="shared" si="39"/>
        <v>0</v>
      </c>
      <c r="M333" s="103">
        <f t="shared" si="40"/>
        <v>980</v>
      </c>
      <c r="N333" s="104" t="s">
        <v>548</v>
      </c>
      <c r="O333" s="115" t="e">
        <f t="shared" si="38"/>
        <v>#REF!</v>
      </c>
      <c r="P333" s="10" t="e">
        <f t="shared" si="41"/>
        <v>#REF!</v>
      </c>
      <c r="Q333" s="108">
        <v>0.95599999999999996</v>
      </c>
      <c r="R333" s="105" t="e">
        <f t="shared" si="43"/>
        <v>#REF!</v>
      </c>
      <c r="S333" s="103" t="e">
        <f t="shared" si="42"/>
        <v>#REF!</v>
      </c>
      <c r="T333" s="106" t="e">
        <f t="shared" si="44"/>
        <v>#REF!</v>
      </c>
      <c r="U333" s="106" t="e">
        <f t="shared" si="45"/>
        <v>#REF!</v>
      </c>
    </row>
    <row r="334" spans="1:21" ht="17.25" customHeight="1">
      <c r="A334" s="99">
        <v>156</v>
      </c>
      <c r="B334" s="5" t="s">
        <v>47</v>
      </c>
      <c r="C334" s="6" t="s">
        <v>246</v>
      </c>
      <c r="D334" s="6"/>
      <c r="E334" s="110" t="s">
        <v>437</v>
      </c>
      <c r="F334" s="110"/>
      <c r="G334" s="100"/>
      <c r="H334" s="111"/>
      <c r="I334" s="8">
        <v>848</v>
      </c>
      <c r="J334" s="102">
        <v>0</v>
      </c>
      <c r="K334" s="102">
        <v>1</v>
      </c>
      <c r="L334" s="103">
        <f t="shared" si="39"/>
        <v>0</v>
      </c>
      <c r="M334" s="103">
        <f t="shared" si="40"/>
        <v>848</v>
      </c>
      <c r="N334" s="104" t="s">
        <v>548</v>
      </c>
      <c r="O334" s="115" t="e">
        <f t="shared" si="38"/>
        <v>#REF!</v>
      </c>
      <c r="P334" s="10" t="e">
        <f t="shared" si="41"/>
        <v>#REF!</v>
      </c>
      <c r="Q334" s="108">
        <v>0.95599999999999996</v>
      </c>
      <c r="R334" s="105" t="e">
        <f t="shared" si="43"/>
        <v>#REF!</v>
      </c>
      <c r="S334" s="103" t="e">
        <f t="shared" si="42"/>
        <v>#REF!</v>
      </c>
      <c r="T334" s="106" t="e">
        <f t="shared" si="44"/>
        <v>#REF!</v>
      </c>
      <c r="U334" s="106" t="e">
        <f t="shared" si="45"/>
        <v>#REF!</v>
      </c>
    </row>
    <row r="335" spans="1:21" ht="17.25" customHeight="1">
      <c r="A335" s="99">
        <v>68</v>
      </c>
      <c r="B335" s="5" t="s">
        <v>38</v>
      </c>
      <c r="C335" s="6" t="s">
        <v>293</v>
      </c>
      <c r="D335" s="6"/>
      <c r="E335" s="110" t="s">
        <v>438</v>
      </c>
      <c r="F335" s="110"/>
      <c r="G335" s="100"/>
      <c r="H335" s="111"/>
      <c r="I335" s="8">
        <v>684</v>
      </c>
      <c r="J335" s="102">
        <v>0</v>
      </c>
      <c r="K335" s="102">
        <v>1</v>
      </c>
      <c r="L335" s="103">
        <f t="shared" si="39"/>
        <v>0</v>
      </c>
      <c r="M335" s="103">
        <f t="shared" si="40"/>
        <v>684</v>
      </c>
      <c r="N335" s="104" t="s">
        <v>548</v>
      </c>
      <c r="O335" s="115" t="e">
        <f t="shared" si="38"/>
        <v>#REF!</v>
      </c>
      <c r="P335" s="10" t="e">
        <f t="shared" si="41"/>
        <v>#REF!</v>
      </c>
      <c r="Q335" s="108">
        <v>0.95599999999999996</v>
      </c>
      <c r="R335" s="105" t="e">
        <f t="shared" si="43"/>
        <v>#REF!</v>
      </c>
      <c r="S335" s="103" t="e">
        <f t="shared" si="42"/>
        <v>#REF!</v>
      </c>
      <c r="T335" s="106" t="e">
        <f t="shared" si="44"/>
        <v>#REF!</v>
      </c>
      <c r="U335" s="106" t="e">
        <f t="shared" si="45"/>
        <v>#REF!</v>
      </c>
    </row>
    <row r="336" spans="1:21" ht="17.25" customHeight="1">
      <c r="A336" s="99">
        <v>163</v>
      </c>
      <c r="B336" s="11" t="s">
        <v>20</v>
      </c>
      <c r="C336" s="6" t="s">
        <v>301</v>
      </c>
      <c r="D336" s="6"/>
      <c r="E336" s="110" t="s">
        <v>439</v>
      </c>
      <c r="F336" s="110"/>
      <c r="G336" s="100"/>
      <c r="H336" s="111"/>
      <c r="I336" s="8">
        <v>616</v>
      </c>
      <c r="J336" s="102">
        <v>0</v>
      </c>
      <c r="K336" s="102">
        <v>1</v>
      </c>
      <c r="L336" s="103">
        <f t="shared" si="39"/>
        <v>0</v>
      </c>
      <c r="M336" s="103">
        <f t="shared" si="40"/>
        <v>616</v>
      </c>
      <c r="N336" s="104" t="s">
        <v>548</v>
      </c>
      <c r="O336" s="115" t="e">
        <f t="shared" si="38"/>
        <v>#REF!</v>
      </c>
      <c r="P336" s="10" t="e">
        <f t="shared" si="41"/>
        <v>#REF!</v>
      </c>
      <c r="Q336" s="108">
        <v>0.95599999999999996</v>
      </c>
      <c r="R336" s="105" t="e">
        <f t="shared" si="43"/>
        <v>#REF!</v>
      </c>
      <c r="S336" s="103" t="e">
        <f t="shared" si="42"/>
        <v>#REF!</v>
      </c>
      <c r="T336" s="106" t="e">
        <f t="shared" si="44"/>
        <v>#REF!</v>
      </c>
      <c r="U336" s="106" t="e">
        <f t="shared" si="45"/>
        <v>#REF!</v>
      </c>
    </row>
    <row r="337" spans="1:21" ht="17.25" customHeight="1">
      <c r="A337" s="99">
        <v>44</v>
      </c>
      <c r="B337" s="5" t="s">
        <v>38</v>
      </c>
      <c r="C337" s="6" t="s">
        <v>440</v>
      </c>
      <c r="D337" s="6"/>
      <c r="E337" s="110" t="s">
        <v>360</v>
      </c>
      <c r="F337" s="110"/>
      <c r="G337" s="100"/>
      <c r="H337" s="111"/>
      <c r="I337" s="8">
        <v>557</v>
      </c>
      <c r="J337" s="102">
        <v>0</v>
      </c>
      <c r="K337" s="102">
        <v>1</v>
      </c>
      <c r="L337" s="103">
        <f t="shared" si="39"/>
        <v>0</v>
      </c>
      <c r="M337" s="103">
        <f t="shared" si="40"/>
        <v>557</v>
      </c>
      <c r="N337" s="104" t="s">
        <v>548</v>
      </c>
      <c r="O337" s="115" t="e">
        <f t="shared" si="38"/>
        <v>#REF!</v>
      </c>
      <c r="P337" s="10" t="e">
        <f t="shared" si="41"/>
        <v>#REF!</v>
      </c>
      <c r="Q337" s="108">
        <v>0.95599999999999996</v>
      </c>
      <c r="R337" s="105" t="e">
        <f t="shared" si="43"/>
        <v>#REF!</v>
      </c>
      <c r="S337" s="103" t="e">
        <f t="shared" si="42"/>
        <v>#REF!</v>
      </c>
      <c r="T337" s="106" t="e">
        <f t="shared" si="44"/>
        <v>#REF!</v>
      </c>
      <c r="U337" s="106" t="e">
        <f t="shared" si="45"/>
        <v>#REF!</v>
      </c>
    </row>
    <row r="338" spans="1:21" ht="17.25" customHeight="1">
      <c r="A338" s="99">
        <v>292</v>
      </c>
      <c r="B338" s="5" t="s">
        <v>38</v>
      </c>
      <c r="C338" s="6" t="s">
        <v>440</v>
      </c>
      <c r="D338" s="6"/>
      <c r="E338" s="110" t="s">
        <v>441</v>
      </c>
      <c r="F338" s="110"/>
      <c r="G338" s="100"/>
      <c r="H338" s="111"/>
      <c r="I338" s="8">
        <v>535</v>
      </c>
      <c r="J338" s="102">
        <v>0</v>
      </c>
      <c r="K338" s="102">
        <v>1</v>
      </c>
      <c r="L338" s="103">
        <f t="shared" si="39"/>
        <v>0</v>
      </c>
      <c r="M338" s="103">
        <f t="shared" si="40"/>
        <v>535</v>
      </c>
      <c r="N338" s="104" t="s">
        <v>548</v>
      </c>
      <c r="O338" s="115" t="e">
        <f t="shared" si="38"/>
        <v>#REF!</v>
      </c>
      <c r="P338" s="10" t="e">
        <f t="shared" si="41"/>
        <v>#REF!</v>
      </c>
      <c r="Q338" s="108">
        <v>0.95599999999999996</v>
      </c>
      <c r="R338" s="105" t="e">
        <f t="shared" si="43"/>
        <v>#REF!</v>
      </c>
      <c r="S338" s="103" t="e">
        <f t="shared" si="42"/>
        <v>#REF!</v>
      </c>
      <c r="T338" s="106" t="e">
        <f t="shared" si="44"/>
        <v>#REF!</v>
      </c>
      <c r="U338" s="106" t="e">
        <f t="shared" si="45"/>
        <v>#REF!</v>
      </c>
    </row>
    <row r="339" spans="1:21" ht="17.25" customHeight="1">
      <c r="A339" s="99">
        <v>88</v>
      </c>
      <c r="B339" s="5" t="s">
        <v>38</v>
      </c>
      <c r="C339" s="6" t="s">
        <v>308</v>
      </c>
      <c r="D339" s="6"/>
      <c r="E339" s="110" t="s">
        <v>442</v>
      </c>
      <c r="F339" s="110"/>
      <c r="G339" s="100"/>
      <c r="H339" s="111"/>
      <c r="I339" s="8">
        <v>530</v>
      </c>
      <c r="J339" s="102">
        <v>0</v>
      </c>
      <c r="K339" s="102">
        <v>1</v>
      </c>
      <c r="L339" s="103">
        <f t="shared" si="39"/>
        <v>0</v>
      </c>
      <c r="M339" s="103">
        <f t="shared" si="40"/>
        <v>530</v>
      </c>
      <c r="N339" s="104" t="s">
        <v>548</v>
      </c>
      <c r="O339" s="115" t="e">
        <f t="shared" si="38"/>
        <v>#REF!</v>
      </c>
      <c r="P339" s="10" t="e">
        <f t="shared" si="41"/>
        <v>#REF!</v>
      </c>
      <c r="Q339" s="108">
        <v>0.95599999999999996</v>
      </c>
      <c r="R339" s="105" t="e">
        <f t="shared" si="43"/>
        <v>#REF!</v>
      </c>
      <c r="S339" s="103" t="e">
        <f t="shared" si="42"/>
        <v>#REF!</v>
      </c>
      <c r="T339" s="106" t="e">
        <f t="shared" si="44"/>
        <v>#REF!</v>
      </c>
      <c r="U339" s="106" t="e">
        <f t="shared" si="45"/>
        <v>#REF!</v>
      </c>
    </row>
    <row r="340" spans="1:21" ht="17.25" customHeight="1">
      <c r="A340" s="99">
        <v>338</v>
      </c>
      <c r="B340" s="5" t="s">
        <v>38</v>
      </c>
      <c r="C340" s="6" t="s">
        <v>308</v>
      </c>
      <c r="D340" s="6"/>
      <c r="E340" s="110" t="s">
        <v>443</v>
      </c>
      <c r="F340" s="110"/>
      <c r="G340" s="100"/>
      <c r="H340" s="111"/>
      <c r="I340" s="8">
        <v>419</v>
      </c>
      <c r="J340" s="102">
        <v>0</v>
      </c>
      <c r="K340" s="102">
        <v>1</v>
      </c>
      <c r="L340" s="103">
        <f t="shared" si="39"/>
        <v>0</v>
      </c>
      <c r="M340" s="103">
        <f t="shared" si="40"/>
        <v>419</v>
      </c>
      <c r="N340" s="104" t="s">
        <v>548</v>
      </c>
      <c r="O340" s="115" t="e">
        <f t="shared" si="38"/>
        <v>#REF!</v>
      </c>
      <c r="P340" s="10" t="e">
        <f t="shared" si="41"/>
        <v>#REF!</v>
      </c>
      <c r="Q340" s="108">
        <v>0.95599999999999996</v>
      </c>
      <c r="R340" s="105" t="e">
        <f t="shared" si="43"/>
        <v>#REF!</v>
      </c>
      <c r="S340" s="103" t="e">
        <f t="shared" si="42"/>
        <v>#REF!</v>
      </c>
      <c r="T340" s="106" t="e">
        <f t="shared" si="44"/>
        <v>#REF!</v>
      </c>
      <c r="U340" s="106" t="e">
        <f t="shared" si="45"/>
        <v>#REF!</v>
      </c>
    </row>
    <row r="341" spans="1:21" ht="17.25" customHeight="1">
      <c r="A341" s="99">
        <v>138</v>
      </c>
      <c r="B341" s="5" t="s">
        <v>38</v>
      </c>
      <c r="C341" s="6" t="s">
        <v>440</v>
      </c>
      <c r="D341" s="6"/>
      <c r="E341" s="110" t="s">
        <v>444</v>
      </c>
      <c r="F341" s="110"/>
      <c r="G341" s="100"/>
      <c r="H341" s="111"/>
      <c r="I341" s="8">
        <v>381</v>
      </c>
      <c r="J341" s="102">
        <v>0</v>
      </c>
      <c r="K341" s="102">
        <v>1</v>
      </c>
      <c r="L341" s="103">
        <f t="shared" si="39"/>
        <v>0</v>
      </c>
      <c r="M341" s="103">
        <f t="shared" si="40"/>
        <v>381</v>
      </c>
      <c r="N341" s="104" t="s">
        <v>548</v>
      </c>
      <c r="O341" s="115" t="e">
        <f t="shared" si="38"/>
        <v>#REF!</v>
      </c>
      <c r="P341" s="10" t="e">
        <f t="shared" si="41"/>
        <v>#REF!</v>
      </c>
      <c r="Q341" s="108">
        <v>0.95599999999999996</v>
      </c>
      <c r="R341" s="105" t="e">
        <f t="shared" si="43"/>
        <v>#REF!</v>
      </c>
      <c r="S341" s="103" t="e">
        <f t="shared" si="42"/>
        <v>#REF!</v>
      </c>
      <c r="T341" s="106" t="e">
        <f t="shared" si="44"/>
        <v>#REF!</v>
      </c>
      <c r="U341" s="106" t="e">
        <f t="shared" si="45"/>
        <v>#REF!</v>
      </c>
    </row>
    <row r="342" spans="1:21" ht="24" customHeight="1">
      <c r="A342" s="118"/>
      <c r="B342" s="119"/>
      <c r="C342" s="118"/>
      <c r="D342" s="118"/>
      <c r="E342" s="118"/>
      <c r="F342" s="118"/>
      <c r="G342" s="118"/>
      <c r="H342" s="120"/>
      <c r="I342" s="121"/>
      <c r="J342" s="121"/>
      <c r="K342" s="121"/>
      <c r="L342" s="121"/>
      <c r="M342" s="121"/>
      <c r="N342" s="122"/>
    </row>
    <row r="343" spans="1:21" ht="21" customHeight="1">
      <c r="A343" s="99"/>
    </row>
    <row r="344" spans="1:21" ht="20.25" customHeight="1">
      <c r="A344" s="99"/>
      <c r="I344" s="128">
        <f>+SUM(I3:I341)</f>
        <v>12006031</v>
      </c>
      <c r="O344" s="129" t="e">
        <f>+P344*1000/I344</f>
        <v>#REF!</v>
      </c>
      <c r="P344" s="130" t="e">
        <f>+SUM(P3:P341)</f>
        <v>#REF!</v>
      </c>
      <c r="Q344" s="131"/>
      <c r="R344" s="131"/>
      <c r="S344" s="132" t="e">
        <f>SUM(S3:S341)</f>
        <v>#REF!</v>
      </c>
      <c r="T344" s="132" t="e">
        <f>SUM(T3:T341)</f>
        <v>#REF!</v>
      </c>
      <c r="U344" s="132" t="e">
        <f>SUM(U3:U341)</f>
        <v>#REF!</v>
      </c>
    </row>
    <row r="345" spans="1:21" ht="4.5" customHeight="1">
      <c r="A345" s="99"/>
      <c r="U345" s="133"/>
    </row>
    <row r="350" spans="1:21">
      <c r="Q350" s="123"/>
      <c r="R350" s="123"/>
      <c r="U350" s="126"/>
    </row>
    <row r="351" spans="1:21">
      <c r="Q351" s="123"/>
      <c r="R351" s="123"/>
    </row>
    <row r="352" spans="1:21">
      <c r="Q352" s="123"/>
      <c r="R352" s="123"/>
    </row>
    <row r="353" spans="17:21">
      <c r="Q353" s="123"/>
      <c r="R353" s="123"/>
    </row>
    <row r="355" spans="17:21">
      <c r="Q355" s="123"/>
      <c r="R355" s="123"/>
    </row>
    <row r="358" spans="17:21">
      <c r="Q358" s="123"/>
      <c r="R358" s="123"/>
      <c r="U358" s="126"/>
    </row>
    <row r="359" spans="17:21">
      <c r="Q359" s="123"/>
      <c r="R359" s="123"/>
    </row>
    <row r="360" spans="17:21">
      <c r="Q360" s="123"/>
      <c r="R360" s="123"/>
    </row>
    <row r="361" spans="17:21">
      <c r="Q361" s="123"/>
      <c r="R361" s="123"/>
    </row>
    <row r="362" spans="17:21">
      <c r="Q362" s="123"/>
      <c r="R362" s="123"/>
    </row>
    <row r="363" spans="17:21">
      <c r="Q363" s="123"/>
      <c r="R363" s="123"/>
    </row>
    <row r="366" spans="17:21">
      <c r="Q366" s="134"/>
      <c r="R366" s="134"/>
    </row>
    <row r="367" spans="17:21">
      <c r="Q367" s="134"/>
      <c r="R367" s="134"/>
    </row>
    <row r="368" spans="17:21">
      <c r="Q368" s="134"/>
      <c r="R368" s="134"/>
    </row>
    <row r="369" spans="10:21">
      <c r="J369" s="123"/>
      <c r="Q369" s="134"/>
      <c r="R369" s="134"/>
    </row>
    <row r="370" spans="10:21">
      <c r="Q370" s="134"/>
      <c r="R370" s="134"/>
    </row>
    <row r="371" spans="10:21">
      <c r="Q371" s="134"/>
      <c r="R371" s="134"/>
    </row>
    <row r="372" spans="10:21">
      <c r="Q372" s="134"/>
      <c r="R372" s="134"/>
    </row>
    <row r="377" spans="10:21">
      <c r="T377" s="91" t="s">
        <v>551</v>
      </c>
    </row>
    <row r="378" spans="10:21">
      <c r="T378" s="91" t="s">
        <v>552</v>
      </c>
    </row>
    <row r="379" spans="10:21">
      <c r="T379" s="91" t="s">
        <v>552</v>
      </c>
    </row>
    <row r="380" spans="10:21">
      <c r="T380" s="91" t="s">
        <v>552</v>
      </c>
    </row>
    <row r="381" spans="10:21">
      <c r="T381" s="91" t="s">
        <v>553</v>
      </c>
    </row>
    <row r="382" spans="10:21">
      <c r="T382" s="91" t="s">
        <v>553</v>
      </c>
      <c r="U382" s="91" t="s">
        <v>554</v>
      </c>
    </row>
    <row r="383" spans="10:21">
      <c r="T383" s="91" t="s">
        <v>553</v>
      </c>
    </row>
    <row r="384" spans="10:21">
      <c r="T384" s="91" t="s">
        <v>553</v>
      </c>
    </row>
    <row r="385" spans="20:20">
      <c r="T385" s="91" t="s">
        <v>553</v>
      </c>
    </row>
    <row r="387" spans="20:20">
      <c r="T387" s="91" t="s">
        <v>555</v>
      </c>
    </row>
  </sheetData>
  <mergeCells count="1">
    <mergeCell ref="A1:N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ECFC-FE37-4054-8DE6-28952CAFF89D}">
  <dimension ref="A1:D363"/>
  <sheetViews>
    <sheetView workbookViewId="0">
      <selection activeCell="B12" sqref="B12"/>
    </sheetView>
  </sheetViews>
  <sheetFormatPr baseColWidth="10" defaultColWidth="11.5546875" defaultRowHeight="14.4" outlineLevelRow="2"/>
  <cols>
    <col min="1" max="1" width="28" customWidth="1"/>
    <col min="2" max="2" width="22.6640625" customWidth="1"/>
    <col min="3" max="3" width="24.5546875" customWidth="1"/>
    <col min="4" max="4" width="18" customWidth="1"/>
  </cols>
  <sheetData>
    <row r="1" spans="1:4" ht="15.6" customHeight="1"/>
    <row r="2" spans="1:4" ht="17.399999999999999" customHeight="1"/>
    <row r="4" spans="1:4" ht="18" customHeight="1"/>
    <row r="5" spans="1:4" ht="18" customHeight="1">
      <c r="A5" s="29" t="s">
        <v>454</v>
      </c>
    </row>
    <row r="6" spans="1:4" ht="18" customHeight="1">
      <c r="A6" s="30" t="s">
        <v>455</v>
      </c>
    </row>
    <row r="7" spans="1:4" ht="18" customHeight="1">
      <c r="A7" s="31" t="s">
        <v>456</v>
      </c>
    </row>
    <row r="8" spans="1:4" ht="9.6" customHeight="1"/>
    <row r="9" spans="1:4" ht="26.25" customHeight="1">
      <c r="A9" s="32" t="s">
        <v>457</v>
      </c>
      <c r="B9" s="33" t="s">
        <v>458</v>
      </c>
    </row>
    <row r="10" spans="1:4">
      <c r="A10" s="34" t="s">
        <v>446</v>
      </c>
      <c r="B10" s="35">
        <v>11312620</v>
      </c>
      <c r="D10" s="36"/>
    </row>
    <row r="11" spans="1:4" outlineLevel="1">
      <c r="A11" s="37" t="s">
        <v>27</v>
      </c>
      <c r="B11" s="38">
        <v>600132</v>
      </c>
      <c r="D11" s="36"/>
    </row>
    <row r="12" spans="1:4" outlineLevel="2">
      <c r="A12" s="39" t="s">
        <v>29</v>
      </c>
      <c r="B12" s="40">
        <v>296125</v>
      </c>
      <c r="D12" s="36"/>
    </row>
    <row r="13" spans="1:4" outlineLevel="2">
      <c r="A13" s="39" t="s">
        <v>284</v>
      </c>
      <c r="B13" s="40">
        <v>9241</v>
      </c>
      <c r="D13" s="36"/>
    </row>
    <row r="14" spans="1:4" outlineLevel="2">
      <c r="A14" s="39" t="s">
        <v>320</v>
      </c>
      <c r="B14" s="40">
        <v>13640</v>
      </c>
      <c r="D14" s="36"/>
    </row>
    <row r="15" spans="1:4" outlineLevel="2">
      <c r="A15" s="39" t="s">
        <v>92</v>
      </c>
      <c r="B15" s="40">
        <v>7861</v>
      </c>
      <c r="D15" s="36"/>
    </row>
    <row r="16" spans="1:4" outlineLevel="2">
      <c r="A16" s="39" t="s">
        <v>123</v>
      </c>
      <c r="B16" s="40">
        <v>16470</v>
      </c>
      <c r="D16" s="36"/>
    </row>
    <row r="17" spans="1:4" outlineLevel="2">
      <c r="A17" s="39" t="s">
        <v>244</v>
      </c>
      <c r="B17" s="40">
        <v>12687</v>
      </c>
      <c r="D17" s="36"/>
    </row>
    <row r="18" spans="1:4" outlineLevel="2">
      <c r="A18" s="39" t="s">
        <v>335</v>
      </c>
      <c r="B18" s="40">
        <v>12023</v>
      </c>
      <c r="D18" s="36"/>
    </row>
    <row r="19" spans="1:4" outlineLevel="2">
      <c r="A19" s="39" t="s">
        <v>358</v>
      </c>
      <c r="B19" s="40">
        <v>8971</v>
      </c>
      <c r="D19" s="36"/>
    </row>
    <row r="20" spans="1:4" outlineLevel="2">
      <c r="A20" s="39" t="s">
        <v>355</v>
      </c>
      <c r="B20" s="40">
        <v>8854</v>
      </c>
      <c r="D20" s="36"/>
    </row>
    <row r="21" spans="1:4" outlineLevel="2">
      <c r="A21" s="39" t="s">
        <v>82</v>
      </c>
      <c r="B21" s="40">
        <v>7542</v>
      </c>
      <c r="D21" s="36"/>
    </row>
    <row r="22" spans="1:4" outlineLevel="2">
      <c r="A22" s="39" t="s">
        <v>235</v>
      </c>
      <c r="B22" s="40">
        <v>8341</v>
      </c>
      <c r="D22" s="36"/>
    </row>
    <row r="23" spans="1:4" outlineLevel="2">
      <c r="A23" s="39" t="s">
        <v>233</v>
      </c>
      <c r="B23" s="40">
        <v>6886</v>
      </c>
      <c r="D23" s="36"/>
    </row>
    <row r="24" spans="1:4" outlineLevel="2">
      <c r="A24" s="39" t="s">
        <v>234</v>
      </c>
      <c r="B24" s="40">
        <v>3752</v>
      </c>
      <c r="D24" s="36"/>
    </row>
    <row r="25" spans="1:4" outlineLevel="2">
      <c r="A25" s="39" t="s">
        <v>241</v>
      </c>
      <c r="B25" s="40">
        <v>5636</v>
      </c>
      <c r="D25" s="36"/>
    </row>
    <row r="26" spans="1:4" outlineLevel="2">
      <c r="A26" s="39" t="s">
        <v>122</v>
      </c>
      <c r="B26" s="40">
        <v>24487</v>
      </c>
      <c r="D26" s="36"/>
    </row>
    <row r="27" spans="1:4" outlineLevel="2">
      <c r="A27" s="39" t="s">
        <v>352</v>
      </c>
      <c r="B27" s="40">
        <v>7201</v>
      </c>
      <c r="D27" s="36"/>
    </row>
    <row r="28" spans="1:4" outlineLevel="2">
      <c r="A28" s="39" t="s">
        <v>217</v>
      </c>
      <c r="B28" s="40">
        <v>13251</v>
      </c>
      <c r="D28" s="36"/>
    </row>
    <row r="29" spans="1:4" outlineLevel="2">
      <c r="A29" s="39" t="s">
        <v>285</v>
      </c>
      <c r="B29" s="40">
        <v>8537</v>
      </c>
      <c r="D29" s="36"/>
    </row>
    <row r="30" spans="1:4" outlineLevel="2">
      <c r="A30" s="39" t="s">
        <v>142</v>
      </c>
      <c r="B30" s="40">
        <v>14712</v>
      </c>
      <c r="D30" s="36"/>
    </row>
    <row r="31" spans="1:4" outlineLevel="2">
      <c r="A31" s="39" t="s">
        <v>163</v>
      </c>
      <c r="B31" s="40">
        <v>26486</v>
      </c>
      <c r="D31" s="36"/>
    </row>
    <row r="32" spans="1:4" outlineLevel="2">
      <c r="A32" s="39" t="s">
        <v>143</v>
      </c>
      <c r="B32" s="40">
        <v>16311</v>
      </c>
      <c r="D32" s="36"/>
    </row>
    <row r="33" spans="1:4" outlineLevel="2">
      <c r="A33" s="39" t="s">
        <v>218</v>
      </c>
      <c r="B33" s="40">
        <v>13924</v>
      </c>
      <c r="D33" s="36"/>
    </row>
    <row r="34" spans="1:4" outlineLevel="2">
      <c r="A34" s="39" t="s">
        <v>51</v>
      </c>
      <c r="B34" s="40">
        <v>8961</v>
      </c>
      <c r="D34" s="36"/>
    </row>
    <row r="35" spans="1:4" outlineLevel="2">
      <c r="A35" s="39" t="s">
        <v>245</v>
      </c>
      <c r="B35" s="40">
        <v>5371</v>
      </c>
      <c r="D35" s="36"/>
    </row>
    <row r="36" spans="1:4" outlineLevel="2">
      <c r="A36" s="39" t="s">
        <v>193</v>
      </c>
      <c r="B36" s="40">
        <v>14868</v>
      </c>
      <c r="D36" s="36"/>
    </row>
    <row r="37" spans="1:4" outlineLevel="2">
      <c r="A37" s="39" t="s">
        <v>410</v>
      </c>
      <c r="B37" s="40">
        <v>5007</v>
      </c>
      <c r="D37" s="36"/>
    </row>
    <row r="38" spans="1:4" outlineLevel="2">
      <c r="A38" s="39" t="s">
        <v>230</v>
      </c>
      <c r="B38" s="40">
        <v>13196</v>
      </c>
      <c r="D38" s="36"/>
    </row>
    <row r="39" spans="1:4" outlineLevel="2">
      <c r="A39" s="39" t="s">
        <v>417</v>
      </c>
      <c r="B39" s="40">
        <v>2546</v>
      </c>
      <c r="D39" s="36"/>
    </row>
    <row r="40" spans="1:4" outlineLevel="2">
      <c r="A40" s="39" t="s">
        <v>289</v>
      </c>
      <c r="B40" s="40">
        <v>7245</v>
      </c>
      <c r="D40" s="36"/>
    </row>
    <row r="41" spans="1:4" outlineLevel="1">
      <c r="A41" s="37" t="s">
        <v>20</v>
      </c>
      <c r="B41" s="38">
        <v>3022566</v>
      </c>
      <c r="D41" s="36"/>
    </row>
    <row r="42" spans="1:4" outlineLevel="2">
      <c r="A42" s="39" t="s">
        <v>30</v>
      </c>
      <c r="B42" s="40">
        <v>755732</v>
      </c>
      <c r="D42" s="36"/>
    </row>
    <row r="43" spans="1:4" outlineLevel="2">
      <c r="A43" s="39" t="s">
        <v>321</v>
      </c>
      <c r="B43" s="40">
        <v>21641</v>
      </c>
      <c r="D43" s="36"/>
    </row>
    <row r="44" spans="1:4" outlineLevel="2">
      <c r="A44" s="39" t="s">
        <v>160</v>
      </c>
      <c r="B44" s="40">
        <v>20455</v>
      </c>
      <c r="D44" s="36"/>
    </row>
    <row r="45" spans="1:4" outlineLevel="2">
      <c r="A45" s="39" t="s">
        <v>171</v>
      </c>
      <c r="B45" s="40">
        <v>46068</v>
      </c>
      <c r="D45" s="36"/>
    </row>
    <row r="46" spans="1:4" outlineLevel="2">
      <c r="A46" s="39" t="s">
        <v>22</v>
      </c>
      <c r="B46" s="40">
        <v>885035</v>
      </c>
      <c r="D46" s="36"/>
    </row>
    <row r="47" spans="1:4" outlineLevel="2">
      <c r="A47" s="39" t="s">
        <v>140</v>
      </c>
      <c r="B47" s="40">
        <v>47064</v>
      </c>
      <c r="D47" s="36"/>
    </row>
    <row r="48" spans="1:4" outlineLevel="2">
      <c r="A48" s="39" t="s">
        <v>254</v>
      </c>
      <c r="B48" s="40">
        <v>16900</v>
      </c>
      <c r="D48" s="36"/>
    </row>
    <row r="49" spans="1:4" outlineLevel="2">
      <c r="A49" s="39" t="s">
        <v>363</v>
      </c>
      <c r="B49" s="40">
        <v>8657</v>
      </c>
      <c r="D49" s="36"/>
    </row>
    <row r="50" spans="1:4" outlineLevel="2">
      <c r="A50" s="39" t="s">
        <v>356</v>
      </c>
      <c r="B50" s="40">
        <v>9258</v>
      </c>
      <c r="D50" s="36"/>
    </row>
    <row r="51" spans="1:4" outlineLevel="2">
      <c r="A51" s="39" t="s">
        <v>391</v>
      </c>
      <c r="B51" s="40">
        <v>5096</v>
      </c>
      <c r="D51" s="36"/>
    </row>
    <row r="52" spans="1:4" outlineLevel="2">
      <c r="A52" s="39" t="s">
        <v>383</v>
      </c>
      <c r="B52" s="40">
        <v>7183</v>
      </c>
      <c r="D52" s="36"/>
    </row>
    <row r="53" spans="1:4" outlineLevel="2">
      <c r="A53" s="39" t="s">
        <v>341</v>
      </c>
      <c r="B53" s="40">
        <v>13395</v>
      </c>
      <c r="D53" s="36"/>
    </row>
    <row r="54" spans="1:4" outlineLevel="2">
      <c r="A54" s="39" t="s">
        <v>328</v>
      </c>
      <c r="B54" s="40">
        <v>15464</v>
      </c>
      <c r="D54" s="36"/>
    </row>
    <row r="55" spans="1:4" outlineLevel="2">
      <c r="A55" s="39" t="s">
        <v>357</v>
      </c>
      <c r="B55" s="40">
        <v>12057</v>
      </c>
      <c r="D55" s="36"/>
    </row>
    <row r="56" spans="1:4" outlineLevel="2">
      <c r="A56" s="39" t="s">
        <v>302</v>
      </c>
      <c r="B56" s="40">
        <v>5201</v>
      </c>
      <c r="D56" s="36"/>
    </row>
    <row r="57" spans="1:4" outlineLevel="2">
      <c r="A57" s="39" t="s">
        <v>389</v>
      </c>
      <c r="B57" s="40">
        <v>4124</v>
      </c>
      <c r="D57" s="36"/>
    </row>
    <row r="58" spans="1:4" outlineLevel="2">
      <c r="A58" s="39" t="s">
        <v>411</v>
      </c>
      <c r="B58" s="40">
        <v>6557</v>
      </c>
      <c r="D58" s="36"/>
    </row>
    <row r="59" spans="1:4" outlineLevel="2">
      <c r="A59" s="39" t="s">
        <v>439</v>
      </c>
      <c r="B59" s="40">
        <v>3990</v>
      </c>
      <c r="D59" s="36"/>
    </row>
    <row r="60" spans="1:4" outlineLevel="2">
      <c r="A60" s="39" t="s">
        <v>375</v>
      </c>
      <c r="B60" s="40">
        <v>7965</v>
      </c>
      <c r="D60" s="36"/>
    </row>
    <row r="61" spans="1:4" outlineLevel="2">
      <c r="A61" s="39" t="s">
        <v>162</v>
      </c>
      <c r="B61" s="40">
        <v>13940</v>
      </c>
      <c r="D61" s="36"/>
    </row>
    <row r="62" spans="1:4" outlineLevel="2">
      <c r="A62" s="39" t="s">
        <v>326</v>
      </c>
      <c r="B62" s="40">
        <v>17653</v>
      </c>
      <c r="D62" s="36"/>
    </row>
    <row r="63" spans="1:4" outlineLevel="2">
      <c r="A63" s="39" t="s">
        <v>251</v>
      </c>
      <c r="B63" s="40">
        <v>17248</v>
      </c>
      <c r="D63" s="36"/>
    </row>
    <row r="64" spans="1:4" outlineLevel="2">
      <c r="A64" s="39" t="s">
        <v>379</v>
      </c>
      <c r="B64" s="40">
        <v>5615</v>
      </c>
      <c r="D64" s="36"/>
    </row>
    <row r="65" spans="1:4" outlineLevel="2">
      <c r="A65" s="39" t="s">
        <v>366</v>
      </c>
      <c r="B65" s="40">
        <v>8810</v>
      </c>
      <c r="D65" s="36"/>
    </row>
    <row r="66" spans="1:4" outlineLevel="2">
      <c r="A66" s="39" t="s">
        <v>338</v>
      </c>
      <c r="B66" s="40">
        <v>17671</v>
      </c>
      <c r="D66" s="36"/>
    </row>
    <row r="67" spans="1:4" outlineLevel="2">
      <c r="A67" s="39" t="s">
        <v>350</v>
      </c>
      <c r="B67" s="40">
        <v>8957</v>
      </c>
      <c r="D67" s="36"/>
    </row>
    <row r="68" spans="1:4" outlineLevel="2">
      <c r="A68" s="39" t="s">
        <v>374</v>
      </c>
      <c r="B68" s="40">
        <v>6720</v>
      </c>
      <c r="D68" s="36"/>
    </row>
    <row r="69" spans="1:4" outlineLevel="2">
      <c r="A69" s="39" t="s">
        <v>129</v>
      </c>
      <c r="B69" s="40">
        <v>30020</v>
      </c>
      <c r="D69" s="36"/>
    </row>
    <row r="70" spans="1:4" outlineLevel="2">
      <c r="A70" s="39" t="s">
        <v>159</v>
      </c>
      <c r="B70" s="40">
        <v>16373</v>
      </c>
      <c r="D70" s="36"/>
    </row>
    <row r="71" spans="1:4" outlineLevel="2">
      <c r="A71" s="39" t="s">
        <v>354</v>
      </c>
      <c r="B71" s="40">
        <v>9705</v>
      </c>
      <c r="D71" s="36"/>
    </row>
    <row r="72" spans="1:4" outlineLevel="2">
      <c r="A72" s="39" t="s">
        <v>418</v>
      </c>
      <c r="B72" s="40">
        <v>4221</v>
      </c>
      <c r="D72" s="36"/>
    </row>
    <row r="73" spans="1:4" outlineLevel="2">
      <c r="A73" s="39" t="s">
        <v>430</v>
      </c>
      <c r="B73" s="40">
        <v>3502</v>
      </c>
      <c r="D73" s="36"/>
    </row>
    <row r="74" spans="1:4" outlineLevel="2">
      <c r="A74" s="39" t="s">
        <v>258</v>
      </c>
      <c r="B74" s="40">
        <v>7640</v>
      </c>
      <c r="D74" s="36"/>
    </row>
    <row r="75" spans="1:4" outlineLevel="2">
      <c r="A75" s="39" t="s">
        <v>322</v>
      </c>
      <c r="B75" s="40">
        <v>21805</v>
      </c>
      <c r="D75" s="36"/>
    </row>
    <row r="76" spans="1:4" outlineLevel="2">
      <c r="A76" s="39" t="s">
        <v>348</v>
      </c>
      <c r="B76" s="40">
        <v>13469</v>
      </c>
      <c r="D76" s="36"/>
    </row>
    <row r="77" spans="1:4" outlineLevel="2">
      <c r="A77" s="39" t="s">
        <v>156</v>
      </c>
      <c r="B77" s="40">
        <v>19047</v>
      </c>
      <c r="D77" s="36"/>
    </row>
    <row r="78" spans="1:4" outlineLevel="2">
      <c r="A78" s="39" t="s">
        <v>365</v>
      </c>
      <c r="B78" s="40">
        <v>8993</v>
      </c>
      <c r="D78" s="36"/>
    </row>
    <row r="79" spans="1:4" outlineLevel="2">
      <c r="A79" s="39" t="s">
        <v>75</v>
      </c>
      <c r="B79" s="40">
        <v>113453</v>
      </c>
      <c r="D79" s="36"/>
    </row>
    <row r="80" spans="1:4" outlineLevel="2">
      <c r="A80" s="39" t="s">
        <v>260</v>
      </c>
      <c r="B80" s="40">
        <v>8599</v>
      </c>
      <c r="D80" s="36"/>
    </row>
    <row r="81" spans="1:4" outlineLevel="2">
      <c r="A81" s="39" t="s">
        <v>286</v>
      </c>
      <c r="B81" s="40">
        <v>13568</v>
      </c>
      <c r="D81" s="36"/>
    </row>
    <row r="82" spans="1:4" outlineLevel="2">
      <c r="A82" s="39" t="s">
        <v>275</v>
      </c>
      <c r="B82" s="40">
        <v>7867</v>
      </c>
      <c r="D82" s="36"/>
    </row>
    <row r="83" spans="1:4" outlineLevel="2">
      <c r="A83" s="39" t="s">
        <v>271</v>
      </c>
      <c r="B83" s="40">
        <v>7832</v>
      </c>
      <c r="D83" s="36"/>
    </row>
    <row r="84" spans="1:4" outlineLevel="2">
      <c r="A84" s="39" t="s">
        <v>221</v>
      </c>
      <c r="B84" s="40">
        <v>16957</v>
      </c>
      <c r="D84" s="36"/>
    </row>
    <row r="85" spans="1:4" outlineLevel="2">
      <c r="A85" s="39" t="s">
        <v>376</v>
      </c>
      <c r="B85" s="40">
        <v>7511</v>
      </c>
      <c r="D85" s="36"/>
    </row>
    <row r="86" spans="1:4" outlineLevel="2">
      <c r="A86" s="39" t="s">
        <v>332</v>
      </c>
      <c r="B86" s="40">
        <v>10581</v>
      </c>
      <c r="D86" s="36"/>
    </row>
    <row r="87" spans="1:4" outlineLevel="2">
      <c r="A87" s="39" t="s">
        <v>333</v>
      </c>
      <c r="B87" s="40">
        <v>16420</v>
      </c>
      <c r="D87" s="36"/>
    </row>
    <row r="88" spans="1:4" outlineLevel="2">
      <c r="A88" s="39" t="s">
        <v>362</v>
      </c>
      <c r="B88" s="40">
        <v>12303</v>
      </c>
      <c r="D88" s="36"/>
    </row>
    <row r="89" spans="1:4" outlineLevel="2">
      <c r="A89" s="39" t="s">
        <v>409</v>
      </c>
      <c r="B89" s="40">
        <v>4866</v>
      </c>
      <c r="D89" s="36"/>
    </row>
    <row r="90" spans="1:4" outlineLevel="2">
      <c r="A90" s="39" t="s">
        <v>340</v>
      </c>
      <c r="B90" s="40">
        <v>13657</v>
      </c>
      <c r="D90" s="36"/>
    </row>
    <row r="91" spans="1:4" outlineLevel="2">
      <c r="A91" s="39" t="s">
        <v>157</v>
      </c>
      <c r="B91" s="40">
        <v>18764</v>
      </c>
      <c r="D91" s="36"/>
    </row>
    <row r="92" spans="1:4" outlineLevel="2">
      <c r="A92" s="39" t="s">
        <v>291</v>
      </c>
      <c r="B92" s="40">
        <v>11184</v>
      </c>
      <c r="D92" s="36"/>
    </row>
    <row r="93" spans="1:4" outlineLevel="2">
      <c r="A93" s="39" t="s">
        <v>329</v>
      </c>
      <c r="B93" s="40">
        <v>15485</v>
      </c>
      <c r="D93" s="36"/>
    </row>
    <row r="94" spans="1:4" outlineLevel="2">
      <c r="A94" s="39" t="s">
        <v>158</v>
      </c>
      <c r="B94" s="40">
        <v>23456</v>
      </c>
      <c r="D94" s="36"/>
    </row>
    <row r="95" spans="1:4" outlineLevel="2">
      <c r="A95" s="39" t="s">
        <v>373</v>
      </c>
      <c r="B95" s="40">
        <v>9536</v>
      </c>
      <c r="D95" s="36"/>
    </row>
    <row r="96" spans="1:4" outlineLevel="2">
      <c r="A96" s="39" t="s">
        <v>406</v>
      </c>
      <c r="B96" s="40">
        <v>7791</v>
      </c>
      <c r="D96" s="36"/>
    </row>
    <row r="97" spans="1:4" outlineLevel="2">
      <c r="A97" s="39" t="s">
        <v>69</v>
      </c>
      <c r="B97" s="40">
        <v>18278</v>
      </c>
      <c r="D97" s="36"/>
    </row>
    <row r="98" spans="1:4" outlineLevel="2">
      <c r="A98" s="39" t="s">
        <v>89</v>
      </c>
      <c r="B98" s="40">
        <v>23076</v>
      </c>
      <c r="D98" s="36"/>
    </row>
    <row r="99" spans="1:4" outlineLevel="2">
      <c r="A99" s="39" t="s">
        <v>377</v>
      </c>
      <c r="B99" s="40">
        <v>7583</v>
      </c>
      <c r="D99" s="36"/>
    </row>
    <row r="100" spans="1:4" outlineLevel="2">
      <c r="A100" s="39" t="s">
        <v>152</v>
      </c>
      <c r="B100" s="40">
        <v>26995</v>
      </c>
      <c r="D100" s="36"/>
    </row>
    <row r="101" spans="1:4" outlineLevel="2">
      <c r="A101" s="39" t="s">
        <v>311</v>
      </c>
      <c r="B101" s="40">
        <v>45586</v>
      </c>
      <c r="D101" s="36"/>
    </row>
    <row r="102" spans="1:4" outlineLevel="2">
      <c r="A102" s="39" t="s">
        <v>119</v>
      </c>
      <c r="B102" s="40">
        <v>49701</v>
      </c>
      <c r="D102" s="36"/>
    </row>
    <row r="103" spans="1:4" outlineLevel="2">
      <c r="A103" s="39" t="s">
        <v>154</v>
      </c>
      <c r="B103" s="40">
        <v>38612</v>
      </c>
      <c r="D103" s="36"/>
    </row>
    <row r="104" spans="1:4" outlineLevel="2">
      <c r="A104" s="39" t="s">
        <v>191</v>
      </c>
      <c r="B104" s="40">
        <v>20503</v>
      </c>
      <c r="D104" s="36"/>
    </row>
    <row r="105" spans="1:4" outlineLevel="2">
      <c r="A105" s="39" t="s">
        <v>261</v>
      </c>
      <c r="B105" s="40">
        <v>7874</v>
      </c>
      <c r="D105" s="36"/>
    </row>
    <row r="106" spans="1:4" outlineLevel="2">
      <c r="A106" s="39" t="s">
        <v>153</v>
      </c>
      <c r="B106" s="40">
        <v>33546</v>
      </c>
      <c r="D106" s="36"/>
    </row>
    <row r="107" spans="1:4" outlineLevel="2">
      <c r="A107" s="39" t="s">
        <v>349</v>
      </c>
      <c r="B107" s="40">
        <v>9021</v>
      </c>
      <c r="D107" s="36"/>
    </row>
    <row r="108" spans="1:4" outlineLevel="2">
      <c r="A108" s="39" t="s">
        <v>257</v>
      </c>
      <c r="B108" s="40">
        <v>11251</v>
      </c>
      <c r="D108" s="36"/>
    </row>
    <row r="109" spans="1:4" outlineLevel="2">
      <c r="A109" s="39" t="s">
        <v>170</v>
      </c>
      <c r="B109" s="40">
        <v>15279</v>
      </c>
      <c r="D109" s="36"/>
    </row>
    <row r="110" spans="1:4" outlineLevel="2">
      <c r="A110" s="39" t="s">
        <v>151</v>
      </c>
      <c r="B110" s="40">
        <v>25049</v>
      </c>
      <c r="D110" s="36"/>
    </row>
    <row r="111" spans="1:4" outlineLevel="2">
      <c r="A111" s="39" t="s">
        <v>259</v>
      </c>
      <c r="B111" s="40">
        <v>12344</v>
      </c>
      <c r="D111" s="36"/>
    </row>
    <row r="112" spans="1:4" outlineLevel="2">
      <c r="A112" s="39" t="s">
        <v>290</v>
      </c>
      <c r="B112" s="40">
        <v>5525</v>
      </c>
      <c r="D112" s="36"/>
    </row>
    <row r="113" spans="1:4" outlineLevel="2">
      <c r="A113" s="39" t="s">
        <v>64</v>
      </c>
      <c r="B113" s="40">
        <v>27531</v>
      </c>
      <c r="D113" s="36"/>
    </row>
    <row r="114" spans="1:4" outlineLevel="2">
      <c r="A114" s="39" t="s">
        <v>115</v>
      </c>
      <c r="B114" s="40">
        <v>23910</v>
      </c>
      <c r="D114" s="36"/>
    </row>
    <row r="115" spans="1:4" outlineLevel="2">
      <c r="A115" s="39" t="s">
        <v>339</v>
      </c>
      <c r="B115" s="40">
        <v>12487</v>
      </c>
      <c r="D115" s="36"/>
    </row>
    <row r="116" spans="1:4" outlineLevel="2">
      <c r="A116" s="39" t="s">
        <v>253</v>
      </c>
      <c r="B116" s="40">
        <v>10115</v>
      </c>
      <c r="D116" s="36"/>
    </row>
    <row r="117" spans="1:4" outlineLevel="2">
      <c r="A117" s="39" t="s">
        <v>256</v>
      </c>
      <c r="B117" s="40">
        <v>15854</v>
      </c>
      <c r="D117" s="36"/>
    </row>
    <row r="118" spans="1:4" outlineLevel="2">
      <c r="A118" s="39" t="s">
        <v>403</v>
      </c>
      <c r="B118" s="40">
        <v>6423</v>
      </c>
      <c r="D118" s="36"/>
    </row>
    <row r="119" spans="1:4" outlineLevel="2">
      <c r="A119" s="39" t="s">
        <v>195</v>
      </c>
      <c r="B119" s="40">
        <v>17431</v>
      </c>
      <c r="D119" s="36"/>
    </row>
    <row r="120" spans="1:4" outlineLevel="2">
      <c r="A120" s="39" t="s">
        <v>276</v>
      </c>
      <c r="B120" s="40">
        <v>9097</v>
      </c>
      <c r="D120" s="36"/>
    </row>
    <row r="121" spans="1:4" outlineLevel="2">
      <c r="A121" s="39" t="s">
        <v>307</v>
      </c>
      <c r="B121" s="40">
        <v>7512</v>
      </c>
      <c r="D121" s="36"/>
    </row>
    <row r="122" spans="1:4" outlineLevel="2">
      <c r="A122" s="39" t="s">
        <v>369</v>
      </c>
      <c r="B122" s="40">
        <v>9044</v>
      </c>
      <c r="D122" s="36"/>
    </row>
    <row r="123" spans="1:4" outlineLevel="2">
      <c r="A123" s="39" t="s">
        <v>378</v>
      </c>
      <c r="B123" s="40">
        <v>6222</v>
      </c>
      <c r="D123" s="36"/>
    </row>
    <row r="124" spans="1:4" outlineLevel="2">
      <c r="A124" s="39" t="s">
        <v>419</v>
      </c>
      <c r="B124" s="40">
        <v>2031</v>
      </c>
      <c r="D124" s="36"/>
    </row>
    <row r="125" spans="1:4" outlineLevel="2">
      <c r="A125" s="39" t="s">
        <v>385</v>
      </c>
      <c r="B125" s="40">
        <v>6766</v>
      </c>
      <c r="D125" s="36"/>
    </row>
    <row r="126" spans="1:4" outlineLevel="2">
      <c r="A126" s="39" t="s">
        <v>428</v>
      </c>
      <c r="B126" s="40">
        <v>5326</v>
      </c>
      <c r="D126" s="36"/>
    </row>
    <row r="127" spans="1:4" outlineLevel="2">
      <c r="A127" s="39" t="s">
        <v>114</v>
      </c>
      <c r="B127" s="40">
        <v>59034</v>
      </c>
      <c r="D127" s="36"/>
    </row>
    <row r="128" spans="1:4" outlineLevel="2">
      <c r="A128" s="39" t="s">
        <v>346</v>
      </c>
      <c r="B128" s="40">
        <v>10499</v>
      </c>
      <c r="D128" s="36"/>
    </row>
    <row r="129" spans="1:4" outlineLevel="1">
      <c r="A129" s="37" t="s">
        <v>23</v>
      </c>
      <c r="B129" s="38">
        <v>2005373</v>
      </c>
      <c r="D129" s="36"/>
    </row>
    <row r="130" spans="1:4" outlineLevel="2">
      <c r="A130" s="39" t="s">
        <v>25</v>
      </c>
      <c r="B130" s="40">
        <v>661484</v>
      </c>
      <c r="D130" s="36"/>
    </row>
    <row r="131" spans="1:4" outlineLevel="2">
      <c r="A131" s="39" t="s">
        <v>190</v>
      </c>
      <c r="B131" s="40">
        <v>23000</v>
      </c>
      <c r="D131" s="36"/>
    </row>
    <row r="132" spans="1:4" outlineLevel="2">
      <c r="A132" s="39" t="s">
        <v>413</v>
      </c>
      <c r="B132" s="40">
        <v>6468</v>
      </c>
      <c r="D132" s="36"/>
    </row>
    <row r="133" spans="1:4" outlineLevel="2">
      <c r="A133" s="39" t="s">
        <v>392</v>
      </c>
      <c r="B133" s="40">
        <v>6678</v>
      </c>
      <c r="D133" s="36"/>
    </row>
    <row r="134" spans="1:4" outlineLevel="2">
      <c r="A134" s="39" t="s">
        <v>111</v>
      </c>
      <c r="B134" s="40">
        <v>21717</v>
      </c>
      <c r="D134" s="36"/>
    </row>
    <row r="135" spans="1:4" outlineLevel="2">
      <c r="A135" s="39" t="s">
        <v>113</v>
      </c>
      <c r="B135" s="40">
        <v>14598</v>
      </c>
      <c r="D135" s="36"/>
    </row>
    <row r="136" spans="1:4" outlineLevel="2">
      <c r="A136" s="39" t="s">
        <v>315</v>
      </c>
      <c r="B136" s="40">
        <v>19467</v>
      </c>
      <c r="D136" s="36"/>
    </row>
    <row r="137" spans="1:4" outlineLevel="2">
      <c r="A137" s="39" t="s">
        <v>131</v>
      </c>
      <c r="B137" s="40">
        <v>11235</v>
      </c>
      <c r="D137" s="36"/>
    </row>
    <row r="138" spans="1:4" outlineLevel="2">
      <c r="A138" s="39" t="s">
        <v>265</v>
      </c>
      <c r="B138" s="40">
        <v>7322</v>
      </c>
      <c r="D138" s="36"/>
    </row>
    <row r="139" spans="1:4" outlineLevel="2">
      <c r="A139" s="39" t="s">
        <v>180</v>
      </c>
      <c r="B139" s="40">
        <v>30454</v>
      </c>
      <c r="D139" s="36"/>
    </row>
    <row r="140" spans="1:4" outlineLevel="2">
      <c r="A140" s="39" t="s">
        <v>280</v>
      </c>
      <c r="B140" s="40">
        <v>4953</v>
      </c>
      <c r="D140" s="36"/>
    </row>
    <row r="141" spans="1:4" outlineLevel="2">
      <c r="A141" s="39" t="s">
        <v>231</v>
      </c>
      <c r="B141" s="40">
        <v>11411</v>
      </c>
      <c r="D141" s="36"/>
    </row>
    <row r="142" spans="1:4" outlineLevel="2">
      <c r="A142" s="39" t="s">
        <v>232</v>
      </c>
      <c r="B142" s="40">
        <v>8425</v>
      </c>
      <c r="D142" s="36"/>
    </row>
    <row r="143" spans="1:4" outlineLevel="2">
      <c r="A143" s="39" t="s">
        <v>336</v>
      </c>
      <c r="B143" s="40">
        <v>10635</v>
      </c>
      <c r="D143" s="36"/>
    </row>
    <row r="144" spans="1:4" outlineLevel="2">
      <c r="A144" s="39" t="s">
        <v>364</v>
      </c>
      <c r="B144" s="40">
        <v>10549</v>
      </c>
      <c r="D144" s="36"/>
    </row>
    <row r="145" spans="1:4" outlineLevel="2">
      <c r="A145" s="39" t="s">
        <v>206</v>
      </c>
      <c r="B145" s="40">
        <v>19291</v>
      </c>
      <c r="D145" s="36"/>
    </row>
    <row r="146" spans="1:4" outlineLevel="2">
      <c r="A146" s="39" t="s">
        <v>281</v>
      </c>
      <c r="B146" s="40">
        <v>7868</v>
      </c>
      <c r="D146" s="36"/>
    </row>
    <row r="147" spans="1:4" outlineLevel="2">
      <c r="A147" s="39" t="s">
        <v>401</v>
      </c>
      <c r="B147" s="40">
        <v>3949</v>
      </c>
      <c r="D147" s="36"/>
    </row>
    <row r="148" spans="1:4" outlineLevel="2">
      <c r="A148" s="39" t="s">
        <v>177</v>
      </c>
      <c r="B148" s="40">
        <v>20877</v>
      </c>
      <c r="D148" s="36"/>
    </row>
    <row r="149" spans="1:4" outlineLevel="2">
      <c r="A149" s="39" t="s">
        <v>287</v>
      </c>
      <c r="B149" s="40">
        <v>7208</v>
      </c>
      <c r="D149" s="36"/>
    </row>
    <row r="150" spans="1:4" outlineLevel="2">
      <c r="A150" s="39" t="s">
        <v>263</v>
      </c>
      <c r="B150" s="40">
        <v>7372</v>
      </c>
      <c r="D150" s="36"/>
    </row>
    <row r="151" spans="1:4" outlineLevel="2">
      <c r="A151" s="39" t="s">
        <v>26</v>
      </c>
      <c r="B151" s="40">
        <v>165830</v>
      </c>
      <c r="D151" s="36"/>
    </row>
    <row r="152" spans="1:4" outlineLevel="2">
      <c r="A152" s="39" t="s">
        <v>200</v>
      </c>
      <c r="B152" s="40">
        <v>55601</v>
      </c>
      <c r="D152" s="36"/>
    </row>
    <row r="153" spans="1:4" outlineLevel="2">
      <c r="A153" s="39" t="s">
        <v>172</v>
      </c>
      <c r="B153" s="40">
        <v>61600</v>
      </c>
      <c r="D153" s="36"/>
    </row>
    <row r="154" spans="1:4" outlineLevel="2">
      <c r="A154" s="39" t="s">
        <v>173</v>
      </c>
      <c r="B154" s="40">
        <v>55773</v>
      </c>
      <c r="D154" s="36"/>
    </row>
    <row r="155" spans="1:4" outlineLevel="2">
      <c r="A155" s="39" t="s">
        <v>174</v>
      </c>
      <c r="B155" s="40">
        <v>66235</v>
      </c>
      <c r="D155" s="36"/>
    </row>
    <row r="156" spans="1:4" outlineLevel="2">
      <c r="A156" s="39" t="s">
        <v>43</v>
      </c>
      <c r="B156" s="40">
        <v>218502</v>
      </c>
      <c r="D156" s="36"/>
    </row>
    <row r="157" spans="1:4" outlineLevel="2">
      <c r="A157" s="39" t="s">
        <v>112</v>
      </c>
      <c r="B157" s="40">
        <v>19318</v>
      </c>
      <c r="D157" s="36"/>
    </row>
    <row r="158" spans="1:4" outlineLevel="2">
      <c r="A158" s="39" t="s">
        <v>54</v>
      </c>
      <c r="B158" s="40">
        <v>95588</v>
      </c>
      <c r="D158" s="36"/>
    </row>
    <row r="159" spans="1:4" outlineLevel="2">
      <c r="A159" s="39" t="s">
        <v>313</v>
      </c>
      <c r="B159" s="40">
        <v>24534</v>
      </c>
      <c r="D159" s="36"/>
    </row>
    <row r="160" spans="1:4" outlineLevel="2">
      <c r="A160" s="39" t="s">
        <v>319</v>
      </c>
      <c r="B160" s="40">
        <v>14766</v>
      </c>
      <c r="D160" s="36"/>
    </row>
    <row r="161" spans="1:4" outlineLevel="2">
      <c r="A161" s="39" t="s">
        <v>334</v>
      </c>
      <c r="B161" s="40">
        <v>11840</v>
      </c>
      <c r="D161" s="36"/>
    </row>
    <row r="162" spans="1:4" outlineLevel="2">
      <c r="A162" s="39" t="s">
        <v>343</v>
      </c>
      <c r="B162" s="40">
        <v>12216</v>
      </c>
      <c r="D162" s="36"/>
    </row>
    <row r="163" spans="1:4" outlineLevel="2">
      <c r="A163" s="39" t="s">
        <v>101</v>
      </c>
      <c r="B163" s="40">
        <v>27374</v>
      </c>
      <c r="D163" s="36"/>
    </row>
    <row r="164" spans="1:4" outlineLevel="2">
      <c r="A164" s="39" t="s">
        <v>53</v>
      </c>
      <c r="B164" s="40">
        <v>64345</v>
      </c>
      <c r="D164" s="36"/>
    </row>
    <row r="165" spans="1:4" outlineLevel="2">
      <c r="A165" s="39" t="s">
        <v>83</v>
      </c>
      <c r="B165" s="40">
        <v>45520</v>
      </c>
      <c r="D165" s="36"/>
    </row>
    <row r="166" spans="1:4" outlineLevel="2">
      <c r="A166" s="39" t="s">
        <v>67</v>
      </c>
      <c r="B166" s="40">
        <v>19846</v>
      </c>
      <c r="D166" s="36"/>
    </row>
    <row r="167" spans="1:4" outlineLevel="2">
      <c r="A167" s="39" t="s">
        <v>393</v>
      </c>
      <c r="B167" s="40">
        <v>5220</v>
      </c>
      <c r="D167" s="36"/>
    </row>
    <row r="168" spans="1:4" outlineLevel="2">
      <c r="A168" s="39" t="s">
        <v>416</v>
      </c>
      <c r="B168" s="40">
        <v>3461</v>
      </c>
      <c r="D168" s="36"/>
    </row>
    <row r="169" spans="1:4" outlineLevel="2">
      <c r="A169" s="39" t="s">
        <v>459</v>
      </c>
      <c r="B169" s="40">
        <v>8007</v>
      </c>
      <c r="D169" s="36"/>
    </row>
    <row r="170" spans="1:4" outlineLevel="2">
      <c r="A170" s="39" t="s">
        <v>99</v>
      </c>
      <c r="B170" s="40">
        <v>34813</v>
      </c>
      <c r="D170" s="36"/>
    </row>
    <row r="171" spans="1:4" outlineLevel="2">
      <c r="A171" s="39" t="s">
        <v>264</v>
      </c>
      <c r="B171" s="40">
        <v>8551</v>
      </c>
      <c r="D171" s="36"/>
    </row>
    <row r="172" spans="1:4" outlineLevel="2">
      <c r="A172" s="39" t="s">
        <v>211</v>
      </c>
      <c r="B172" s="40">
        <v>12924</v>
      </c>
      <c r="D172" s="36"/>
    </row>
    <row r="173" spans="1:4" outlineLevel="2">
      <c r="A173" s="39" t="s">
        <v>306</v>
      </c>
      <c r="B173" s="40">
        <v>1276</v>
      </c>
      <c r="D173" s="36"/>
    </row>
    <row r="174" spans="1:4" outlineLevel="2">
      <c r="A174" s="39" t="s">
        <v>305</v>
      </c>
      <c r="B174" s="40">
        <v>3818</v>
      </c>
      <c r="D174" s="36"/>
    </row>
    <row r="175" spans="1:4" outlineLevel="2">
      <c r="A175" s="39" t="s">
        <v>240</v>
      </c>
      <c r="B175" s="40">
        <v>8197</v>
      </c>
      <c r="D175" s="36"/>
    </row>
    <row r="176" spans="1:4" outlineLevel="2">
      <c r="A176" s="39" t="s">
        <v>90</v>
      </c>
      <c r="B176" s="40">
        <v>18190</v>
      </c>
      <c r="D176" s="36"/>
    </row>
    <row r="177" spans="1:4" outlineLevel="2">
      <c r="A177" s="39" t="s">
        <v>91</v>
      </c>
      <c r="B177" s="40">
        <v>27067</v>
      </c>
      <c r="D177" s="36"/>
    </row>
    <row r="178" spans="1:4" outlineLevel="1">
      <c r="A178" s="37" t="s">
        <v>38</v>
      </c>
      <c r="B178" s="38">
        <v>570194</v>
      </c>
      <c r="D178" s="36"/>
    </row>
    <row r="179" spans="1:4" outlineLevel="2">
      <c r="A179" s="39" t="s">
        <v>39</v>
      </c>
      <c r="B179" s="40">
        <v>297497</v>
      </c>
      <c r="D179" s="36"/>
    </row>
    <row r="180" spans="1:4" outlineLevel="2">
      <c r="A180" s="39" t="s">
        <v>215</v>
      </c>
      <c r="B180" s="40">
        <v>23068</v>
      </c>
      <c r="D180" s="36"/>
    </row>
    <row r="181" spans="1:4" outlineLevel="2">
      <c r="A181" s="39" t="s">
        <v>300</v>
      </c>
      <c r="B181" s="40">
        <v>10393</v>
      </c>
      <c r="D181" s="36"/>
    </row>
    <row r="182" spans="1:4" outlineLevel="2">
      <c r="A182" s="39" t="s">
        <v>327</v>
      </c>
      <c r="B182" s="40">
        <v>15675</v>
      </c>
      <c r="D182" s="36"/>
    </row>
    <row r="183" spans="1:4" outlineLevel="2">
      <c r="A183" s="39" t="s">
        <v>223</v>
      </c>
      <c r="B183" s="40">
        <v>35339</v>
      </c>
      <c r="D183" s="36"/>
    </row>
    <row r="184" spans="1:4" outlineLevel="2">
      <c r="A184" s="39" t="s">
        <v>402</v>
      </c>
      <c r="B184" s="40">
        <v>5105</v>
      </c>
      <c r="D184" s="36"/>
    </row>
    <row r="185" spans="1:4" outlineLevel="2">
      <c r="A185" s="39" t="s">
        <v>361</v>
      </c>
      <c r="B185" s="40">
        <v>16020</v>
      </c>
      <c r="D185" s="36"/>
    </row>
    <row r="186" spans="1:4" outlineLevel="2">
      <c r="A186" s="39" t="s">
        <v>436</v>
      </c>
      <c r="B186" s="40">
        <v>2980</v>
      </c>
      <c r="D186" s="36"/>
    </row>
    <row r="187" spans="1:4" outlineLevel="2">
      <c r="A187" s="39" t="s">
        <v>299</v>
      </c>
      <c r="B187" s="40">
        <v>6671</v>
      </c>
      <c r="D187" s="36"/>
    </row>
    <row r="188" spans="1:4" outlineLevel="2">
      <c r="A188" s="39" t="s">
        <v>405</v>
      </c>
      <c r="B188" s="40">
        <v>5277</v>
      </c>
      <c r="D188" s="36"/>
    </row>
    <row r="189" spans="1:4" outlineLevel="2">
      <c r="A189" s="39" t="s">
        <v>309</v>
      </c>
      <c r="B189" s="40">
        <v>3974</v>
      </c>
      <c r="D189" s="36"/>
    </row>
    <row r="190" spans="1:4" outlineLevel="2">
      <c r="A190" s="39" t="s">
        <v>433</v>
      </c>
      <c r="B190" s="40">
        <v>4194</v>
      </c>
      <c r="D190" s="36"/>
    </row>
    <row r="191" spans="1:4" outlineLevel="2">
      <c r="A191" s="39" t="s">
        <v>442</v>
      </c>
      <c r="B191" s="40">
        <v>1511</v>
      </c>
      <c r="D191" s="36"/>
    </row>
    <row r="192" spans="1:4" outlineLevel="2">
      <c r="A192" s="39" t="s">
        <v>443</v>
      </c>
      <c r="B192" s="40">
        <v>882</v>
      </c>
      <c r="D192" s="36"/>
    </row>
    <row r="193" spans="1:4" outlineLevel="2">
      <c r="A193" s="39" t="s">
        <v>435</v>
      </c>
      <c r="B193" s="40">
        <v>3883</v>
      </c>
      <c r="D193" s="36"/>
    </row>
    <row r="194" spans="1:4" outlineLevel="2">
      <c r="A194" s="39" t="s">
        <v>288</v>
      </c>
      <c r="B194" s="40">
        <v>9152</v>
      </c>
      <c r="D194" s="36"/>
    </row>
    <row r="195" spans="1:4" outlineLevel="2">
      <c r="A195" s="39" t="s">
        <v>295</v>
      </c>
      <c r="B195" s="40">
        <v>4220</v>
      </c>
      <c r="D195" s="36"/>
    </row>
    <row r="196" spans="1:4" outlineLevel="2">
      <c r="A196" s="39" t="s">
        <v>278</v>
      </c>
      <c r="B196" s="40">
        <v>3614</v>
      </c>
      <c r="D196" s="36"/>
    </row>
    <row r="197" spans="1:4" outlineLevel="2">
      <c r="A197" s="39" t="s">
        <v>183</v>
      </c>
      <c r="B197" s="40">
        <v>20028</v>
      </c>
      <c r="D197" s="36"/>
    </row>
    <row r="198" spans="1:4" outlineLevel="2">
      <c r="A198" s="39" t="s">
        <v>294</v>
      </c>
      <c r="B198" s="40">
        <v>6096</v>
      </c>
      <c r="D198" s="36"/>
    </row>
    <row r="199" spans="1:4" outlineLevel="2">
      <c r="A199" s="39" t="s">
        <v>460</v>
      </c>
      <c r="B199" s="40">
        <v>15906</v>
      </c>
      <c r="D199" s="36"/>
    </row>
    <row r="200" spans="1:4" outlineLevel="2">
      <c r="A200" s="39" t="s">
        <v>283</v>
      </c>
      <c r="B200" s="40">
        <v>3180</v>
      </c>
      <c r="D200" s="36"/>
    </row>
    <row r="201" spans="1:4" outlineLevel="2">
      <c r="A201" s="39" t="s">
        <v>293</v>
      </c>
      <c r="B201" s="40">
        <v>15387</v>
      </c>
      <c r="D201" s="36"/>
    </row>
    <row r="202" spans="1:4" outlineLevel="2">
      <c r="A202" s="39" t="s">
        <v>438</v>
      </c>
      <c r="B202" s="40">
        <v>1405</v>
      </c>
      <c r="D202" s="36"/>
    </row>
    <row r="203" spans="1:4" outlineLevel="2">
      <c r="A203" s="39" t="s">
        <v>426</v>
      </c>
      <c r="B203" s="40">
        <v>2366</v>
      </c>
      <c r="D203" s="36"/>
    </row>
    <row r="204" spans="1:4" outlineLevel="2">
      <c r="A204" s="39" t="s">
        <v>304</v>
      </c>
      <c r="B204" s="40">
        <v>12115</v>
      </c>
      <c r="D204" s="36"/>
    </row>
    <row r="205" spans="1:4" outlineLevel="2">
      <c r="A205" s="39" t="s">
        <v>297</v>
      </c>
      <c r="B205" s="40">
        <v>5443</v>
      </c>
      <c r="D205" s="36"/>
    </row>
    <row r="206" spans="1:4" outlineLevel="2">
      <c r="A206" s="39" t="s">
        <v>395</v>
      </c>
      <c r="B206" s="40">
        <v>6300</v>
      </c>
      <c r="D206" s="36"/>
    </row>
    <row r="207" spans="1:4" outlineLevel="2">
      <c r="A207" s="39" t="s">
        <v>432</v>
      </c>
      <c r="B207" s="40">
        <v>2996</v>
      </c>
      <c r="D207" s="36"/>
    </row>
    <row r="208" spans="1:4" outlineLevel="2">
      <c r="A208" s="39" t="s">
        <v>390</v>
      </c>
      <c r="B208" s="40">
        <v>6570</v>
      </c>
      <c r="D208" s="36"/>
    </row>
    <row r="209" spans="1:4" outlineLevel="2">
      <c r="A209" s="39" t="s">
        <v>250</v>
      </c>
      <c r="B209" s="40">
        <v>13439</v>
      </c>
      <c r="D209" s="36"/>
    </row>
    <row r="210" spans="1:4" outlineLevel="2">
      <c r="A210" s="39" t="s">
        <v>444</v>
      </c>
      <c r="B210" s="40">
        <v>1266</v>
      </c>
      <c r="D210" s="36"/>
    </row>
    <row r="211" spans="1:4" outlineLevel="2">
      <c r="A211" s="39" t="s">
        <v>441</v>
      </c>
      <c r="B211" s="40">
        <v>1132</v>
      </c>
      <c r="D211" s="36"/>
    </row>
    <row r="212" spans="1:4" outlineLevel="2">
      <c r="A212" s="39" t="s">
        <v>360</v>
      </c>
      <c r="B212" s="40">
        <v>1130</v>
      </c>
      <c r="D212" s="36"/>
    </row>
    <row r="213" spans="1:4" outlineLevel="2">
      <c r="A213" s="39" t="s">
        <v>387</v>
      </c>
      <c r="B213" s="40">
        <v>5980</v>
      </c>
      <c r="D213" s="36"/>
    </row>
    <row r="214" spans="1:4" outlineLevel="1">
      <c r="A214" s="37" t="s">
        <v>47</v>
      </c>
      <c r="B214" s="38">
        <v>856419</v>
      </c>
      <c r="D214" s="36"/>
    </row>
    <row r="215" spans="1:4" outlineLevel="2">
      <c r="A215" s="39" t="s">
        <v>49</v>
      </c>
      <c r="B215" s="40">
        <v>218336</v>
      </c>
      <c r="D215" s="36"/>
    </row>
    <row r="216" spans="1:4" outlineLevel="2">
      <c r="A216" s="39" t="s">
        <v>447</v>
      </c>
      <c r="B216" s="40">
        <v>28829</v>
      </c>
      <c r="D216" s="36"/>
    </row>
    <row r="217" spans="1:4" outlineLevel="2">
      <c r="A217" s="39" t="s">
        <v>359</v>
      </c>
      <c r="B217" s="40">
        <v>11119</v>
      </c>
      <c r="D217" s="36"/>
    </row>
    <row r="218" spans="1:4" outlineLevel="2">
      <c r="A218" s="39" t="s">
        <v>422</v>
      </c>
      <c r="B218" s="40">
        <v>3162</v>
      </c>
      <c r="D218" s="36"/>
    </row>
    <row r="219" spans="1:4" outlineLevel="2">
      <c r="A219" s="39" t="s">
        <v>184</v>
      </c>
      <c r="B219" s="40">
        <v>22673</v>
      </c>
      <c r="D219" s="36"/>
    </row>
    <row r="220" spans="1:4" outlineLevel="2">
      <c r="A220" s="39" t="s">
        <v>84</v>
      </c>
      <c r="B220" s="40">
        <v>16008</v>
      </c>
      <c r="D220" s="36"/>
    </row>
    <row r="221" spans="1:4" outlineLevel="2">
      <c r="A221" s="39" t="s">
        <v>181</v>
      </c>
      <c r="B221" s="40">
        <v>41571</v>
      </c>
      <c r="D221" s="36"/>
    </row>
    <row r="222" spans="1:4" outlineLevel="2">
      <c r="A222" s="39" t="s">
        <v>351</v>
      </c>
      <c r="B222" s="40">
        <v>8170</v>
      </c>
      <c r="D222" s="36"/>
    </row>
    <row r="223" spans="1:4" outlineLevel="2">
      <c r="A223" s="39" t="s">
        <v>138</v>
      </c>
      <c r="B223" s="40">
        <v>31772</v>
      </c>
      <c r="D223" s="36"/>
    </row>
    <row r="224" spans="1:4" outlineLevel="2">
      <c r="A224" s="39" t="s">
        <v>347</v>
      </c>
      <c r="B224" s="40">
        <v>9262</v>
      </c>
      <c r="D224" s="36"/>
    </row>
    <row r="225" spans="1:4" outlineLevel="2">
      <c r="A225" s="39" t="s">
        <v>342</v>
      </c>
      <c r="B225" s="40">
        <v>14208</v>
      </c>
      <c r="D225" s="36"/>
    </row>
    <row r="226" spans="1:4" outlineLevel="2">
      <c r="A226" s="39" t="s">
        <v>85</v>
      </c>
      <c r="B226" s="40">
        <v>16163</v>
      </c>
      <c r="D226" s="36"/>
    </row>
    <row r="227" spans="1:4" outlineLevel="2">
      <c r="A227" s="39" t="s">
        <v>210</v>
      </c>
      <c r="B227" s="40">
        <v>16728</v>
      </c>
      <c r="D227" s="36"/>
    </row>
    <row r="228" spans="1:4" outlineLevel="2">
      <c r="A228" s="39" t="s">
        <v>97</v>
      </c>
      <c r="B228" s="40">
        <v>32307</v>
      </c>
      <c r="D228" s="36"/>
    </row>
    <row r="229" spans="1:4" outlineLevel="2">
      <c r="A229" s="39" t="s">
        <v>185</v>
      </c>
      <c r="B229" s="40">
        <v>14367</v>
      </c>
      <c r="D229" s="36"/>
    </row>
    <row r="230" spans="1:4" outlineLevel="2">
      <c r="A230" s="39" t="s">
        <v>461</v>
      </c>
      <c r="B230" s="40">
        <v>20933</v>
      </c>
      <c r="D230" s="36"/>
    </row>
    <row r="231" spans="1:4" outlineLevel="2">
      <c r="A231" s="39" t="s">
        <v>312</v>
      </c>
      <c r="B231" s="40">
        <v>27961</v>
      </c>
      <c r="D231" s="36"/>
    </row>
    <row r="232" spans="1:4" outlineLevel="2">
      <c r="A232" s="39" t="s">
        <v>208</v>
      </c>
      <c r="B232" s="40">
        <v>10719</v>
      </c>
      <c r="D232" s="36"/>
    </row>
    <row r="233" spans="1:4" outlineLevel="2">
      <c r="A233" s="39" t="s">
        <v>127</v>
      </c>
      <c r="B233" s="40">
        <v>29070</v>
      </c>
      <c r="D233" s="36"/>
    </row>
    <row r="234" spans="1:4" outlineLevel="2">
      <c r="A234" s="39" t="s">
        <v>239</v>
      </c>
      <c r="B234" s="40">
        <v>10102</v>
      </c>
      <c r="D234" s="36"/>
    </row>
    <row r="235" spans="1:4" outlineLevel="2">
      <c r="A235" s="39" t="s">
        <v>448</v>
      </c>
      <c r="B235" s="40">
        <v>17188</v>
      </c>
      <c r="D235" s="36"/>
    </row>
    <row r="236" spans="1:4" outlineLevel="2">
      <c r="A236" s="39" t="s">
        <v>345</v>
      </c>
      <c r="B236" s="40">
        <v>8427</v>
      </c>
      <c r="D236" s="36"/>
    </row>
    <row r="237" spans="1:4" outlineLevel="2">
      <c r="A237" s="39" t="s">
        <v>202</v>
      </c>
      <c r="B237" s="40">
        <v>45531</v>
      </c>
      <c r="D237" s="36"/>
    </row>
    <row r="238" spans="1:4" outlineLevel="2">
      <c r="A238" s="39" t="s">
        <v>214</v>
      </c>
      <c r="B238" s="40">
        <v>9364</v>
      </c>
      <c r="D238" s="36"/>
    </row>
    <row r="239" spans="1:4" outlineLevel="2">
      <c r="A239" s="39" t="s">
        <v>226</v>
      </c>
      <c r="B239" s="40">
        <v>12638</v>
      </c>
      <c r="D239" s="36"/>
    </row>
    <row r="240" spans="1:4" outlineLevel="2">
      <c r="A240" s="39" t="s">
        <v>310</v>
      </c>
      <c r="B240" s="40">
        <v>1603</v>
      </c>
      <c r="D240" s="36"/>
    </row>
    <row r="241" spans="1:4" outlineLevel="2">
      <c r="A241" s="39" t="s">
        <v>404</v>
      </c>
      <c r="B241" s="40">
        <v>3136</v>
      </c>
      <c r="D241" s="36"/>
    </row>
    <row r="242" spans="1:4" outlineLevel="2">
      <c r="A242" s="39" t="s">
        <v>437</v>
      </c>
      <c r="B242" s="40">
        <v>1022</v>
      </c>
      <c r="D242" s="36"/>
    </row>
    <row r="243" spans="1:4" outlineLevel="2">
      <c r="A243" s="39" t="s">
        <v>247</v>
      </c>
      <c r="B243" s="40">
        <v>1941</v>
      </c>
      <c r="D243" s="36"/>
    </row>
    <row r="244" spans="1:4" outlineLevel="2">
      <c r="A244" s="39" t="s">
        <v>133</v>
      </c>
      <c r="B244" s="40">
        <v>16350</v>
      </c>
      <c r="D244" s="36"/>
    </row>
    <row r="245" spans="1:4" outlineLevel="2">
      <c r="A245" s="39" t="s">
        <v>330</v>
      </c>
      <c r="B245" s="40">
        <v>12891</v>
      </c>
      <c r="D245" s="36"/>
    </row>
    <row r="246" spans="1:4" outlineLevel="2">
      <c r="A246" s="39" t="s">
        <v>318</v>
      </c>
      <c r="B246" s="40">
        <v>14301</v>
      </c>
      <c r="D246" s="36"/>
    </row>
    <row r="247" spans="1:4" outlineLevel="2">
      <c r="A247" s="39" t="s">
        <v>179</v>
      </c>
      <c r="B247" s="40">
        <v>35118</v>
      </c>
      <c r="D247" s="36"/>
    </row>
    <row r="248" spans="1:4" outlineLevel="2">
      <c r="A248" s="39" t="s">
        <v>323</v>
      </c>
      <c r="B248" s="40">
        <v>7811</v>
      </c>
      <c r="D248" s="36"/>
    </row>
    <row r="249" spans="1:4" outlineLevel="2">
      <c r="A249" s="39" t="s">
        <v>224</v>
      </c>
      <c r="B249" s="40">
        <v>14626</v>
      </c>
      <c r="D249" s="36"/>
    </row>
    <row r="250" spans="1:4" outlineLevel="2">
      <c r="A250" s="39" t="s">
        <v>462</v>
      </c>
      <c r="B250" s="40">
        <v>5813</v>
      </c>
      <c r="D250" s="36"/>
    </row>
    <row r="251" spans="1:4" outlineLevel="2">
      <c r="A251" s="39" t="s">
        <v>388</v>
      </c>
      <c r="B251" s="40">
        <v>3623</v>
      </c>
      <c r="D251" s="36"/>
    </row>
    <row r="252" spans="1:4" outlineLevel="2">
      <c r="A252" s="39" t="s">
        <v>382</v>
      </c>
      <c r="B252" s="40">
        <v>4434</v>
      </c>
      <c r="D252" s="36"/>
    </row>
    <row r="253" spans="1:4" outlineLevel="2">
      <c r="A253" s="39" t="s">
        <v>398</v>
      </c>
      <c r="B253" s="40">
        <v>4150</v>
      </c>
      <c r="D253" s="36"/>
    </row>
    <row r="254" spans="1:4" outlineLevel="2">
      <c r="A254" s="39" t="s">
        <v>429</v>
      </c>
      <c r="B254" s="40">
        <v>1561</v>
      </c>
      <c r="D254" s="36"/>
    </row>
    <row r="255" spans="1:4" outlineLevel="2">
      <c r="A255" s="39" t="s">
        <v>87</v>
      </c>
      <c r="B255" s="40">
        <v>49312</v>
      </c>
      <c r="D255" s="36"/>
    </row>
    <row r="256" spans="1:4" outlineLevel="2">
      <c r="A256" s="39" t="s">
        <v>424</v>
      </c>
      <c r="B256" s="40">
        <v>2119</v>
      </c>
      <c r="D256" s="36"/>
    </row>
    <row r="257" spans="1:4" outlineLevel="1">
      <c r="A257" s="37" t="s">
        <v>31</v>
      </c>
      <c r="B257" s="38">
        <v>534348</v>
      </c>
      <c r="D257" s="36"/>
    </row>
    <row r="258" spans="1:4" outlineLevel="2">
      <c r="A258" s="39" t="s">
        <v>32</v>
      </c>
      <c r="B258" s="40">
        <v>238942</v>
      </c>
      <c r="D258" s="36"/>
    </row>
    <row r="259" spans="1:4" outlineLevel="2">
      <c r="A259" s="39" t="s">
        <v>220</v>
      </c>
      <c r="B259" s="40">
        <v>17783</v>
      </c>
      <c r="D259" s="36"/>
    </row>
    <row r="260" spans="1:4" outlineLevel="2">
      <c r="A260" s="39" t="s">
        <v>125</v>
      </c>
      <c r="B260" s="40">
        <v>36967</v>
      </c>
      <c r="D260" s="36"/>
    </row>
    <row r="261" spans="1:4" outlineLevel="2">
      <c r="A261" s="39" t="s">
        <v>34</v>
      </c>
      <c r="B261" s="40">
        <v>97577</v>
      </c>
      <c r="D261" s="36"/>
    </row>
    <row r="262" spans="1:4" outlineLevel="2">
      <c r="A262" s="39" t="s">
        <v>168</v>
      </c>
      <c r="B262" s="40">
        <v>15650</v>
      </c>
      <c r="D262" s="36"/>
    </row>
    <row r="263" spans="1:4" outlineLevel="2">
      <c r="A263" s="39" t="s">
        <v>95</v>
      </c>
      <c r="B263" s="40">
        <v>46010</v>
      </c>
      <c r="D263" s="36"/>
    </row>
    <row r="264" spans="1:4" outlineLevel="2">
      <c r="A264" s="39" t="s">
        <v>228</v>
      </c>
      <c r="B264" s="40">
        <v>15954</v>
      </c>
      <c r="D264" s="36"/>
    </row>
    <row r="265" spans="1:4" outlineLevel="2">
      <c r="A265" s="39" t="s">
        <v>380</v>
      </c>
      <c r="B265" s="40">
        <v>4763</v>
      </c>
      <c r="D265" s="36"/>
    </row>
    <row r="266" spans="1:4" outlineLevel="2">
      <c r="A266" s="39" t="s">
        <v>94</v>
      </c>
      <c r="B266" s="40">
        <v>30352</v>
      </c>
      <c r="D266" s="36"/>
    </row>
    <row r="267" spans="1:4" outlineLevel="2">
      <c r="A267" s="39" t="s">
        <v>106</v>
      </c>
      <c r="B267" s="40">
        <v>9504</v>
      </c>
      <c r="D267" s="36"/>
    </row>
    <row r="268" spans="1:4" outlineLevel="2">
      <c r="A268" s="39" t="s">
        <v>213</v>
      </c>
      <c r="B268" s="40">
        <v>20846</v>
      </c>
      <c r="D268" s="36"/>
    </row>
    <row r="269" spans="1:4" outlineLevel="1">
      <c r="A269" s="37" t="s">
        <v>17</v>
      </c>
      <c r="B269" s="38">
        <v>3115386</v>
      </c>
      <c r="D269" s="36"/>
    </row>
    <row r="270" spans="1:4" outlineLevel="2">
      <c r="A270" s="39" t="s">
        <v>19</v>
      </c>
      <c r="B270" s="40">
        <v>1606671</v>
      </c>
      <c r="D270" s="36"/>
    </row>
    <row r="271" spans="1:4" outlineLevel="2">
      <c r="A271" s="39" t="s">
        <v>55</v>
      </c>
      <c r="B271" s="40">
        <v>106292</v>
      </c>
      <c r="D271" s="36"/>
    </row>
    <row r="272" spans="1:4" outlineLevel="2">
      <c r="A272" s="39" t="s">
        <v>76</v>
      </c>
      <c r="B272" s="40">
        <v>23016</v>
      </c>
      <c r="D272" s="36"/>
    </row>
    <row r="273" spans="1:4" outlineLevel="2">
      <c r="A273" s="39" t="s">
        <v>37</v>
      </c>
      <c r="B273" s="40">
        <v>147622</v>
      </c>
      <c r="D273" s="36"/>
    </row>
    <row r="274" spans="1:4" outlineLevel="2">
      <c r="A274" s="39" t="s">
        <v>77</v>
      </c>
      <c r="B274" s="40">
        <v>55558</v>
      </c>
      <c r="D274" s="36"/>
    </row>
    <row r="275" spans="1:4" outlineLevel="2">
      <c r="A275" s="39" t="s">
        <v>44</v>
      </c>
      <c r="B275" s="40">
        <v>150803</v>
      </c>
      <c r="D275" s="36"/>
    </row>
    <row r="276" spans="1:4" outlineLevel="2">
      <c r="A276" s="39" t="s">
        <v>107</v>
      </c>
      <c r="B276" s="40">
        <v>10508</v>
      </c>
      <c r="D276" s="36"/>
    </row>
    <row r="277" spans="1:4" outlineLevel="2">
      <c r="A277" s="39" t="s">
        <v>120</v>
      </c>
      <c r="B277" s="40">
        <v>67610</v>
      </c>
      <c r="D277" s="36"/>
    </row>
    <row r="278" spans="1:4" outlineLevel="2">
      <c r="A278" s="39" t="s">
        <v>109</v>
      </c>
      <c r="B278" s="40">
        <v>15177</v>
      </c>
      <c r="D278" s="36"/>
    </row>
    <row r="279" spans="1:4" outlineLevel="2">
      <c r="A279" s="39" t="s">
        <v>238</v>
      </c>
      <c r="B279" s="40">
        <v>8786</v>
      </c>
      <c r="D279" s="36"/>
    </row>
    <row r="280" spans="1:4" outlineLevel="2">
      <c r="A280" s="39" t="s">
        <v>116</v>
      </c>
      <c r="B280" s="40">
        <v>13586</v>
      </c>
      <c r="D280" s="36"/>
    </row>
    <row r="281" spans="1:4" outlineLevel="2">
      <c r="A281" s="39" t="s">
        <v>73</v>
      </c>
      <c r="B281" s="40">
        <v>18998</v>
      </c>
      <c r="D281" s="36"/>
    </row>
    <row r="282" spans="1:4" outlineLevel="2">
      <c r="A282" s="39" t="s">
        <v>88</v>
      </c>
      <c r="B282" s="40">
        <v>57683</v>
      </c>
      <c r="D282" s="36"/>
    </row>
    <row r="283" spans="1:4" outlineLevel="2">
      <c r="A283" s="39" t="s">
        <v>135</v>
      </c>
      <c r="B283" s="40">
        <v>10206</v>
      </c>
      <c r="D283" s="36"/>
    </row>
    <row r="284" spans="1:4" outlineLevel="2">
      <c r="A284" s="39" t="s">
        <v>102</v>
      </c>
      <c r="B284" s="40">
        <v>40961</v>
      </c>
      <c r="D284" s="36"/>
    </row>
    <row r="285" spans="1:4" outlineLevel="2">
      <c r="A285" s="39" t="s">
        <v>57</v>
      </c>
      <c r="B285" s="40">
        <v>54357</v>
      </c>
      <c r="D285" s="36"/>
    </row>
    <row r="286" spans="1:4" outlineLevel="2">
      <c r="A286" s="39" t="s">
        <v>103</v>
      </c>
      <c r="B286" s="40">
        <v>18701</v>
      </c>
      <c r="D286" s="36"/>
    </row>
    <row r="287" spans="1:4" outlineLevel="2">
      <c r="A287" s="39" t="s">
        <v>79</v>
      </c>
      <c r="B287" s="40">
        <v>20709</v>
      </c>
      <c r="D287" s="36"/>
    </row>
    <row r="288" spans="1:4" outlineLevel="2">
      <c r="A288" s="39" t="s">
        <v>104</v>
      </c>
      <c r="B288" s="40">
        <v>17984</v>
      </c>
      <c r="D288" s="36"/>
    </row>
    <row r="289" spans="1:4" outlineLevel="2">
      <c r="A289" s="39" t="s">
        <v>372</v>
      </c>
      <c r="B289" s="40">
        <v>6020</v>
      </c>
      <c r="D289" s="36"/>
    </row>
    <row r="290" spans="1:4" outlineLevel="2">
      <c r="A290" s="39" t="s">
        <v>242</v>
      </c>
      <c r="B290" s="40">
        <v>5910</v>
      </c>
      <c r="D290" s="36"/>
    </row>
    <row r="291" spans="1:4" outlineLevel="2">
      <c r="A291" s="39" t="s">
        <v>212</v>
      </c>
      <c r="B291" s="40">
        <v>39262</v>
      </c>
      <c r="D291" s="36"/>
    </row>
    <row r="292" spans="1:4" outlineLevel="2">
      <c r="A292" s="39" t="s">
        <v>136</v>
      </c>
      <c r="B292" s="40">
        <v>31160</v>
      </c>
      <c r="D292" s="36"/>
    </row>
    <row r="293" spans="1:4" outlineLevel="2">
      <c r="A293" s="39" t="s">
        <v>248</v>
      </c>
      <c r="B293" s="40">
        <v>4953</v>
      </c>
      <c r="D293" s="36"/>
    </row>
    <row r="294" spans="1:4" outlineLevel="2">
      <c r="A294" s="39" t="s">
        <v>463</v>
      </c>
      <c r="B294" s="40">
        <v>15169</v>
      </c>
      <c r="D294" s="36"/>
    </row>
    <row r="295" spans="1:4" outlineLevel="2">
      <c r="A295" s="39" t="s">
        <v>66</v>
      </c>
      <c r="B295" s="40">
        <v>32656</v>
      </c>
      <c r="D295" s="36"/>
    </row>
    <row r="296" spans="1:4" outlineLevel="2">
      <c r="A296" s="39" t="s">
        <v>243</v>
      </c>
      <c r="B296" s="40">
        <v>5603</v>
      </c>
      <c r="D296" s="36"/>
    </row>
    <row r="297" spans="1:4" outlineLevel="2">
      <c r="A297" s="39" t="s">
        <v>117</v>
      </c>
      <c r="B297" s="40">
        <v>17172</v>
      </c>
      <c r="D297" s="36"/>
    </row>
    <row r="298" spans="1:4" outlineLevel="2">
      <c r="A298" s="39" t="s">
        <v>431</v>
      </c>
      <c r="B298" s="40">
        <v>2367</v>
      </c>
      <c r="D298" s="36"/>
    </row>
    <row r="299" spans="1:4" outlineLevel="2">
      <c r="A299" s="39" t="s">
        <v>415</v>
      </c>
      <c r="B299" s="40">
        <v>2811</v>
      </c>
      <c r="D299" s="36"/>
    </row>
    <row r="300" spans="1:4" outlineLevel="2">
      <c r="A300" s="39" t="s">
        <v>421</v>
      </c>
      <c r="B300" s="40">
        <v>1796</v>
      </c>
      <c r="D300" s="36"/>
    </row>
    <row r="301" spans="1:4" outlineLevel="2">
      <c r="A301" s="39" t="s">
        <v>427</v>
      </c>
      <c r="B301" s="40">
        <v>2009</v>
      </c>
      <c r="D301" s="36"/>
    </row>
    <row r="302" spans="1:4" outlineLevel="2">
      <c r="A302" s="39" t="s">
        <v>71</v>
      </c>
      <c r="B302" s="40">
        <v>11814</v>
      </c>
      <c r="D302" s="36"/>
    </row>
    <row r="303" spans="1:4" outlineLevel="2">
      <c r="A303" s="39" t="s">
        <v>236</v>
      </c>
      <c r="B303" s="40">
        <v>9650</v>
      </c>
      <c r="D303" s="36"/>
    </row>
    <row r="304" spans="1:4" outlineLevel="2">
      <c r="A304" s="39" t="s">
        <v>219</v>
      </c>
      <c r="B304" s="40">
        <v>12732</v>
      </c>
      <c r="D304" s="36"/>
    </row>
    <row r="305" spans="1:4" outlineLevel="2">
      <c r="A305" s="39" t="s">
        <v>420</v>
      </c>
      <c r="B305" s="40">
        <v>3095</v>
      </c>
      <c r="D305" s="36"/>
    </row>
    <row r="306" spans="1:4" outlineLevel="2">
      <c r="A306" s="39" t="s">
        <v>46</v>
      </c>
      <c r="B306" s="40">
        <v>127544</v>
      </c>
      <c r="D306" s="36"/>
    </row>
    <row r="307" spans="1:4" outlineLevel="2">
      <c r="A307" s="39" t="s">
        <v>316</v>
      </c>
      <c r="B307" s="40">
        <v>16043</v>
      </c>
      <c r="D307" s="36"/>
    </row>
    <row r="308" spans="1:4" outlineLevel="2">
      <c r="A308" s="39" t="s">
        <v>169</v>
      </c>
      <c r="B308" s="40">
        <v>22731</v>
      </c>
      <c r="D308" s="36"/>
    </row>
    <row r="309" spans="1:4" outlineLevel="2">
      <c r="A309" s="39" t="s">
        <v>100</v>
      </c>
      <c r="B309" s="40">
        <v>14625</v>
      </c>
      <c r="D309" s="36"/>
    </row>
    <row r="310" spans="1:4" outlineLevel="2">
      <c r="A310" s="39" t="s">
        <v>317</v>
      </c>
      <c r="B310" s="40">
        <v>15158</v>
      </c>
      <c r="D310" s="36"/>
    </row>
    <row r="311" spans="1:4" outlineLevel="2">
      <c r="A311" s="39" t="s">
        <v>59</v>
      </c>
      <c r="B311" s="40">
        <v>30109</v>
      </c>
      <c r="D311" s="36"/>
    </row>
    <row r="312" spans="1:4" outlineLevel="2">
      <c r="A312" s="39" t="s">
        <v>105</v>
      </c>
      <c r="B312" s="40">
        <v>14897</v>
      </c>
      <c r="D312" s="36"/>
    </row>
    <row r="313" spans="1:4" outlineLevel="2">
      <c r="A313" s="39" t="s">
        <v>96</v>
      </c>
      <c r="B313" s="40">
        <v>44635</v>
      </c>
      <c r="D313" s="36"/>
    </row>
    <row r="314" spans="1:4" outlineLevel="2">
      <c r="A314" s="39" t="s">
        <v>371</v>
      </c>
      <c r="B314" s="40">
        <v>6346</v>
      </c>
      <c r="D314" s="36"/>
    </row>
    <row r="315" spans="1:4" outlineLevel="2">
      <c r="A315" s="39" t="s">
        <v>237</v>
      </c>
      <c r="B315" s="40">
        <v>8427</v>
      </c>
      <c r="D315" s="36"/>
    </row>
    <row r="316" spans="1:4" outlineLevel="2">
      <c r="A316" s="39" t="s">
        <v>209</v>
      </c>
      <c r="B316" s="40">
        <v>25260</v>
      </c>
      <c r="D316" s="36"/>
    </row>
    <row r="317" spans="1:4" outlineLevel="2">
      <c r="A317" s="39" t="s">
        <v>167</v>
      </c>
      <c r="B317" s="40">
        <v>15336</v>
      </c>
      <c r="D317" s="36"/>
    </row>
    <row r="318" spans="1:4" outlineLevel="2">
      <c r="A318" s="39" t="s">
        <v>165</v>
      </c>
      <c r="B318" s="40">
        <v>17132</v>
      </c>
      <c r="D318" s="36"/>
    </row>
    <row r="319" spans="1:4" outlineLevel="2">
      <c r="A319" s="39" t="s">
        <v>367</v>
      </c>
      <c r="B319" s="40">
        <v>6057</v>
      </c>
      <c r="D319" s="36"/>
    </row>
    <row r="320" spans="1:4" outlineLevel="2">
      <c r="A320" s="39" t="s">
        <v>61</v>
      </c>
      <c r="B320" s="40">
        <v>17378</v>
      </c>
      <c r="D320" s="36"/>
    </row>
    <row r="321" spans="1:4" outlineLevel="2">
      <c r="A321" s="39" t="s">
        <v>62</v>
      </c>
      <c r="B321" s="40">
        <v>17826</v>
      </c>
      <c r="D321" s="36"/>
    </row>
    <row r="322" spans="1:4" outlineLevel="2">
      <c r="A322" s="39" t="s">
        <v>370</v>
      </c>
      <c r="B322" s="40">
        <v>8731</v>
      </c>
      <c r="D322" s="36"/>
    </row>
    <row r="323" spans="1:4" outlineLevel="2">
      <c r="A323" s="39" t="s">
        <v>81</v>
      </c>
      <c r="B323" s="40">
        <v>34002</v>
      </c>
      <c r="D323" s="36"/>
    </row>
    <row r="324" spans="1:4" outlineLevel="2">
      <c r="A324" s="39" t="s">
        <v>353</v>
      </c>
      <c r="B324" s="40">
        <v>6528</v>
      </c>
      <c r="D324" s="36"/>
    </row>
    <row r="325" spans="1:4" outlineLevel="2">
      <c r="A325" s="39" t="s">
        <v>106</v>
      </c>
      <c r="B325" s="40">
        <v>17214</v>
      </c>
      <c r="D325" s="36"/>
    </row>
    <row r="326" spans="1:4" outlineLevel="1">
      <c r="A326" s="37" t="s">
        <v>35</v>
      </c>
      <c r="B326" s="38">
        <v>477441</v>
      </c>
      <c r="D326" s="36"/>
    </row>
    <row r="327" spans="1:4" outlineLevel="2">
      <c r="A327" s="39" t="s">
        <v>36</v>
      </c>
      <c r="B327" s="40">
        <v>124357</v>
      </c>
      <c r="D327" s="36"/>
    </row>
    <row r="328" spans="1:4" outlineLevel="2">
      <c r="A328" s="39" t="s">
        <v>105</v>
      </c>
      <c r="B328" s="40">
        <v>7654</v>
      </c>
      <c r="D328" s="36"/>
    </row>
    <row r="329" spans="1:4" outlineLevel="2">
      <c r="A329" s="39" t="s">
        <v>41</v>
      </c>
      <c r="B329" s="40">
        <v>107141</v>
      </c>
      <c r="D329" s="36"/>
    </row>
    <row r="330" spans="1:4" outlineLevel="2">
      <c r="A330" s="39" t="s">
        <v>144</v>
      </c>
      <c r="B330" s="40">
        <v>40759</v>
      </c>
      <c r="D330" s="36"/>
    </row>
    <row r="331" spans="1:4" outlineLevel="2">
      <c r="A331" s="39" t="s">
        <v>148</v>
      </c>
      <c r="B331" s="40">
        <v>11274</v>
      </c>
      <c r="D331" s="36"/>
    </row>
    <row r="332" spans="1:4" outlineLevel="2">
      <c r="A332" s="39" t="s">
        <v>175</v>
      </c>
      <c r="B332" s="40">
        <v>45562</v>
      </c>
      <c r="D332" s="36"/>
    </row>
    <row r="333" spans="1:4" outlineLevel="2">
      <c r="A333" s="39" t="s">
        <v>149</v>
      </c>
      <c r="B333" s="40">
        <v>10910</v>
      </c>
      <c r="D333" s="36"/>
    </row>
    <row r="334" spans="1:4" outlineLevel="2">
      <c r="A334" s="39" t="s">
        <v>205</v>
      </c>
      <c r="B334" s="40">
        <v>21018</v>
      </c>
      <c r="D334" s="36"/>
    </row>
    <row r="335" spans="1:4" outlineLevel="2">
      <c r="A335" s="39" t="s">
        <v>146</v>
      </c>
      <c r="B335" s="40">
        <v>18102</v>
      </c>
      <c r="D335" s="36"/>
    </row>
    <row r="336" spans="1:4" outlineLevel="2">
      <c r="A336" s="39" t="s">
        <v>399</v>
      </c>
      <c r="B336" s="40">
        <v>7890</v>
      </c>
      <c r="D336" s="36"/>
    </row>
    <row r="337" spans="1:4" outlineLevel="2">
      <c r="A337" s="39" t="s">
        <v>204</v>
      </c>
      <c r="B337" s="40">
        <v>21578</v>
      </c>
      <c r="D337" s="36"/>
    </row>
    <row r="338" spans="1:4" outlineLevel="2">
      <c r="A338" s="39" t="s">
        <v>412</v>
      </c>
      <c r="B338" s="40">
        <v>4263</v>
      </c>
      <c r="D338" s="36"/>
    </row>
    <row r="339" spans="1:4" outlineLevel="2">
      <c r="A339" s="39" t="s">
        <v>325</v>
      </c>
      <c r="B339" s="40">
        <v>15635</v>
      </c>
      <c r="D339" s="36"/>
    </row>
    <row r="340" spans="1:4" outlineLevel="2">
      <c r="A340" s="39" t="s">
        <v>273</v>
      </c>
      <c r="B340" s="40">
        <v>6851</v>
      </c>
      <c r="D340" s="36"/>
    </row>
    <row r="341" spans="1:4" outlineLevel="2">
      <c r="A341" s="39" t="s">
        <v>237</v>
      </c>
      <c r="B341" s="40">
        <v>5441</v>
      </c>
      <c r="D341" s="36"/>
    </row>
    <row r="342" spans="1:4" outlineLevel="2">
      <c r="A342" s="39" t="s">
        <v>434</v>
      </c>
      <c r="B342" s="40">
        <v>1095</v>
      </c>
      <c r="D342" s="36"/>
    </row>
    <row r="343" spans="1:4" outlineLevel="2">
      <c r="A343" s="39" t="s">
        <v>199</v>
      </c>
      <c r="B343" s="40">
        <v>12769</v>
      </c>
      <c r="D343" s="36"/>
    </row>
    <row r="344" spans="1:4" outlineLevel="2">
      <c r="A344" s="39" t="s">
        <v>274</v>
      </c>
      <c r="B344" s="40">
        <v>6564</v>
      </c>
      <c r="D344" s="36"/>
    </row>
    <row r="345" spans="1:4" outlineLevel="2">
      <c r="A345" s="39" t="s">
        <v>400</v>
      </c>
      <c r="B345" s="40">
        <v>4628</v>
      </c>
      <c r="D345" s="36"/>
    </row>
    <row r="346" spans="1:4" outlineLevel="2">
      <c r="A346" s="39" t="s">
        <v>464</v>
      </c>
      <c r="B346" s="40">
        <v>3950</v>
      </c>
      <c r="D346" s="36"/>
    </row>
    <row r="347" spans="1:4" outlineLevel="1">
      <c r="A347" s="37" t="s">
        <v>186</v>
      </c>
      <c r="B347" s="38">
        <v>130761</v>
      </c>
      <c r="D347" s="36"/>
    </row>
    <row r="348" spans="1:4" outlineLevel="2">
      <c r="A348" s="39" t="s">
        <v>188</v>
      </c>
      <c r="B348" s="40">
        <v>54386</v>
      </c>
      <c r="D348" s="36"/>
    </row>
    <row r="349" spans="1:4" outlineLevel="2">
      <c r="A349" s="39" t="s">
        <v>262</v>
      </c>
      <c r="B349" s="40">
        <v>8970</v>
      </c>
      <c r="D349" s="36"/>
    </row>
    <row r="350" spans="1:4" outlineLevel="2">
      <c r="A350" s="39" t="s">
        <v>270</v>
      </c>
      <c r="B350" s="40">
        <v>2390</v>
      </c>
      <c r="D350" s="36"/>
    </row>
    <row r="351" spans="1:4" outlineLevel="2">
      <c r="A351" s="39" t="s">
        <v>396</v>
      </c>
      <c r="B351" s="40">
        <v>3632</v>
      </c>
      <c r="D351" s="36"/>
    </row>
    <row r="352" spans="1:4" outlineLevel="2">
      <c r="A352" s="39" t="s">
        <v>197</v>
      </c>
      <c r="B352" s="40">
        <v>7217</v>
      </c>
      <c r="D352" s="36"/>
    </row>
    <row r="353" spans="1:4" outlineLevel="2">
      <c r="A353" s="39" t="s">
        <v>317</v>
      </c>
      <c r="B353" s="40">
        <v>3239</v>
      </c>
      <c r="D353" s="36"/>
    </row>
    <row r="354" spans="1:4" outlineLevel="2">
      <c r="A354" s="39" t="s">
        <v>266</v>
      </c>
      <c r="B354" s="40">
        <v>7941</v>
      </c>
      <c r="D354" s="36"/>
    </row>
    <row r="355" spans="1:4" outlineLevel="2">
      <c r="A355" s="39" t="s">
        <v>268</v>
      </c>
      <c r="B355" s="40">
        <v>12006</v>
      </c>
      <c r="D355" s="36"/>
    </row>
    <row r="356" spans="1:4" outlineLevel="2">
      <c r="A356" s="39" t="s">
        <v>344</v>
      </c>
      <c r="B356" s="40">
        <v>9203</v>
      </c>
      <c r="D356" s="36"/>
    </row>
    <row r="357" spans="1:4" outlineLevel="2">
      <c r="A357" s="39" t="s">
        <v>279</v>
      </c>
      <c r="B357" s="40">
        <v>10264</v>
      </c>
      <c r="D357" s="36"/>
    </row>
    <row r="358" spans="1:4" outlineLevel="2">
      <c r="A358" s="39" t="s">
        <v>149</v>
      </c>
      <c r="B358" s="40">
        <v>2855</v>
      </c>
      <c r="D358" s="36"/>
    </row>
    <row r="359" spans="1:4" outlineLevel="2">
      <c r="A359" s="39" t="s">
        <v>74</v>
      </c>
      <c r="B359" s="40">
        <v>2584</v>
      </c>
      <c r="D359" s="36"/>
    </row>
    <row r="360" spans="1:4" outlineLevel="2">
      <c r="A360" s="39" t="s">
        <v>425</v>
      </c>
      <c r="B360" s="40">
        <v>1390</v>
      </c>
      <c r="D360" s="36"/>
    </row>
    <row r="361" spans="1:4" outlineLevel="2">
      <c r="A361" s="39" t="s">
        <v>408</v>
      </c>
      <c r="B361" s="40">
        <v>2500</v>
      </c>
      <c r="D361" s="36"/>
    </row>
    <row r="362" spans="1:4" outlineLevel="2">
      <c r="A362" s="39" t="s">
        <v>414</v>
      </c>
      <c r="B362" s="40">
        <v>2184</v>
      </c>
      <c r="D362" s="36"/>
    </row>
    <row r="363" spans="1:4" ht="13.5" customHeight="1" outlineLevel="1">
      <c r="A363" s="41" t="s">
        <v>465</v>
      </c>
      <c r="B363" s="4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7318-8539-44A3-AA5D-F98980B565A7}">
  <dimension ref="A2:I2"/>
  <sheetViews>
    <sheetView workbookViewId="0">
      <selection activeCell="F20" sqref="F20"/>
    </sheetView>
  </sheetViews>
  <sheetFormatPr baseColWidth="10" defaultRowHeight="14.4"/>
  <sheetData>
    <row r="2" spans="1:9">
      <c r="A2" s="347" t="s">
        <v>10</v>
      </c>
      <c r="B2" s="347"/>
      <c r="C2" s="347"/>
      <c r="D2" s="347"/>
      <c r="E2" s="347"/>
      <c r="F2" s="347"/>
      <c r="G2" s="347"/>
      <c r="I2" t="s">
        <v>11</v>
      </c>
    </row>
  </sheetData>
  <mergeCells count="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BOLIVIA ESC. 1</vt:lpstr>
      <vt:lpstr>BOLIVIA ESC. 0</vt:lpstr>
      <vt:lpstr>programas escenario 1</vt:lpstr>
      <vt:lpstr>SISGP</vt:lpstr>
      <vt:lpstr>PIB</vt:lpstr>
      <vt:lpstr>POB 2012 - 2022</vt:lpstr>
      <vt:lpstr>PPC DIAG NAC. 2022</vt:lpstr>
      <vt:lpstr>POB CENSO 2024</vt:lpstr>
      <vt:lpstr>FUENTE BIBLIO. COMP. RS</vt:lpstr>
      <vt:lpstr>EDAD RELLENOS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MAURICIO MORALES</dc:creator>
  <cp:lastModifiedBy>SERGIO MAURICIO MORALES</cp:lastModifiedBy>
  <dcterms:created xsi:type="dcterms:W3CDTF">2025-05-09T22:56:07Z</dcterms:created>
  <dcterms:modified xsi:type="dcterms:W3CDTF">2025-07-14T23:10:27Z</dcterms:modified>
</cp:coreProperties>
</file>