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yeung/Documents/GitHub/S2-2020/QBUS3350/"/>
    </mc:Choice>
  </mc:AlternateContent>
  <xr:revisionPtr revIDLastSave="0" documentId="8_{3A4F6B40-710F-1C4F-93AF-F6CF3F842930}" xr6:coauthVersionLast="45" xr6:coauthVersionMax="45" xr10:uidLastSave="{00000000-0000-0000-0000-000000000000}"/>
  <bookViews>
    <workbookView xWindow="12860" yWindow="880" windowWidth="13620" windowHeight="15420" activeTab="2" xr2:uid="{D1B55FDC-47C5-E340-BB20-BD3BE69C7504}"/>
  </bookViews>
  <sheets>
    <sheet name="Q1" sheetId="1" r:id="rId1"/>
    <sheet name="Q2" sheetId="2" r:id="rId2"/>
    <sheet name="Q3" sheetId="3" r:id="rId3"/>
  </sheets>
  <definedNames>
    <definedName name="solver_adj" localSheetId="1" hidden="1">'Q2'!$G$37:$Q$37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itr" localSheetId="1" hidden="1">2147483647</definedName>
    <definedName name="solver_lhs1" localSheetId="1" hidden="1">'Q2'!$T$41:$T$52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opt" localSheetId="1" hidden="1">'Q2'!$T$39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hs1" localSheetId="1" hidden="1">'Q2'!$S$41:$S$52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7" i="3" l="1"/>
  <c r="F148" i="3"/>
  <c r="E146" i="3"/>
  <c r="D147" i="3"/>
  <c r="E150" i="3"/>
  <c r="D150" i="3"/>
  <c r="E149" i="3"/>
  <c r="D149" i="3"/>
  <c r="E148" i="3"/>
  <c r="D148" i="3"/>
  <c r="F146" i="3"/>
  <c r="D146" i="3"/>
  <c r="F149" i="3"/>
  <c r="E145" i="3"/>
  <c r="F145" i="3" s="1"/>
  <c r="D145" i="3"/>
  <c r="F144" i="3"/>
  <c r="E144" i="3"/>
  <c r="D144" i="3"/>
  <c r="G140" i="3"/>
  <c r="G139" i="3"/>
  <c r="G138" i="3"/>
  <c r="G137" i="3"/>
  <c r="G136" i="3"/>
  <c r="G135" i="3"/>
  <c r="E130" i="3"/>
  <c r="F130" i="3" s="1"/>
  <c r="D130" i="3"/>
  <c r="F129" i="3"/>
  <c r="E129" i="3"/>
  <c r="D129" i="3"/>
  <c r="E128" i="3"/>
  <c r="F128" i="3" s="1"/>
  <c r="D128" i="3"/>
  <c r="E127" i="3"/>
  <c r="F127" i="3" s="1"/>
  <c r="D127" i="3"/>
  <c r="E126" i="3"/>
  <c r="F126" i="3" s="1"/>
  <c r="D126" i="3"/>
  <c r="K119" i="3"/>
  <c r="J119" i="3"/>
  <c r="L100" i="3"/>
  <c r="K100" i="3"/>
  <c r="J100" i="3"/>
  <c r="K80" i="3"/>
  <c r="J80" i="3"/>
  <c r="K60" i="3"/>
  <c r="J39" i="3"/>
  <c r="J60" i="3"/>
  <c r="K39" i="3"/>
  <c r="E125" i="3"/>
  <c r="D125" i="3"/>
  <c r="L22" i="3"/>
  <c r="K22" i="3"/>
  <c r="M6" i="3"/>
  <c r="M7" i="3"/>
  <c r="M8" i="3"/>
  <c r="M9" i="3"/>
  <c r="M10" i="3"/>
  <c r="M5" i="3"/>
  <c r="T39" i="2"/>
  <c r="T45" i="2"/>
  <c r="T44" i="2"/>
  <c r="T43" i="2"/>
  <c r="T42" i="2"/>
  <c r="T46" i="2"/>
  <c r="T47" i="2"/>
  <c r="T48" i="2"/>
  <c r="T49" i="2"/>
  <c r="T50" i="2"/>
  <c r="T51" i="2"/>
  <c r="T52" i="2"/>
  <c r="T41" i="2"/>
  <c r="Q20" i="1"/>
  <c r="Q10" i="1"/>
  <c r="M20" i="1"/>
  <c r="M10" i="1"/>
  <c r="I20" i="1"/>
  <c r="I10" i="1"/>
  <c r="W13" i="1"/>
  <c r="S13" i="1"/>
  <c r="O18" i="1"/>
  <c r="O13" i="1"/>
  <c r="O8" i="1"/>
  <c r="K18" i="1"/>
  <c r="K13" i="1"/>
  <c r="K8" i="1"/>
  <c r="G18" i="1"/>
  <c r="G13" i="1"/>
  <c r="G8" i="1"/>
  <c r="C13" i="1"/>
  <c r="C14" i="1"/>
  <c r="E14" i="1"/>
  <c r="G19" i="1"/>
  <c r="G14" i="1"/>
  <c r="G9" i="1"/>
  <c r="I19" i="1"/>
  <c r="I14" i="1"/>
  <c r="I9" i="1"/>
  <c r="K19" i="1"/>
  <c r="K14" i="1"/>
  <c r="K9" i="1"/>
  <c r="M19" i="1"/>
  <c r="M14" i="1"/>
  <c r="M9" i="1"/>
  <c r="O19" i="1"/>
  <c r="O14" i="1"/>
  <c r="O9" i="1"/>
  <c r="Q19" i="1"/>
  <c r="Q14" i="1"/>
  <c r="Q9" i="1"/>
  <c r="S14" i="1"/>
  <c r="U14" i="1"/>
  <c r="W14" i="1"/>
  <c r="Y14" i="1"/>
  <c r="Y12" i="1"/>
  <c r="W12" i="1"/>
  <c r="U12" i="1"/>
  <c r="S12" i="1"/>
  <c r="Q17" i="1"/>
  <c r="Q12" i="1"/>
  <c r="Q7" i="1"/>
  <c r="O17" i="1"/>
  <c r="O12" i="1"/>
  <c r="O7" i="1"/>
  <c r="M17" i="1"/>
  <c r="M12" i="1"/>
  <c r="M7" i="1"/>
  <c r="K17" i="1"/>
  <c r="K12" i="1"/>
  <c r="K7" i="1"/>
  <c r="I17" i="1"/>
  <c r="I12" i="1"/>
  <c r="I7" i="1"/>
  <c r="G17" i="1"/>
  <c r="G12" i="1"/>
  <c r="G7" i="1"/>
  <c r="E12" i="1"/>
  <c r="F147" i="3" l="1"/>
  <c r="F150" i="3"/>
  <c r="F125" i="3"/>
  <c r="M22" i="3"/>
  <c r="L80" i="3"/>
  <c r="L39" i="3"/>
  <c r="L60" i="3"/>
  <c r="L119" i="3" l="1"/>
</calcChain>
</file>

<file path=xl/sharedStrings.xml><?xml version="1.0" encoding="utf-8"?>
<sst xmlns="http://schemas.openxmlformats.org/spreadsheetml/2006/main" count="413" uniqueCount="149">
  <si>
    <t>ES</t>
    <phoneticPr fontId="1" type="noConversion"/>
  </si>
  <si>
    <t>Code</t>
    <phoneticPr fontId="1" type="noConversion"/>
  </si>
  <si>
    <t>EF</t>
    <phoneticPr fontId="1" type="noConversion"/>
  </si>
  <si>
    <t>LF</t>
    <phoneticPr fontId="1" type="noConversion"/>
  </si>
  <si>
    <t>Duration</t>
  </si>
  <si>
    <t>Duration</t>
    <phoneticPr fontId="1" type="noConversion"/>
  </si>
  <si>
    <t>LS</t>
    <phoneticPr fontId="1" type="noConversion"/>
  </si>
  <si>
    <t>TS</t>
    <phoneticPr fontId="1" type="noConversion"/>
  </si>
  <si>
    <t>Activity Name</t>
    <phoneticPr fontId="1" type="noConversion"/>
  </si>
  <si>
    <t>ID</t>
  </si>
  <si>
    <t>Description</t>
  </si>
  <si>
    <t>Predecessor</t>
  </si>
  <si>
    <t>Time (days)</t>
  </si>
  <si>
    <t>Cost</t>
  </si>
  <si>
    <t>A</t>
  </si>
  <si>
    <t>System designs</t>
  </si>
  <si>
    <t>None</t>
  </si>
  <si>
    <t>B</t>
  </si>
  <si>
    <t>Subsystem A design</t>
  </si>
  <si>
    <t>C</t>
  </si>
  <si>
    <t>Subsystem B design</t>
  </si>
  <si>
    <t>D</t>
  </si>
  <si>
    <t>Subsystem C design</t>
  </si>
  <si>
    <t>E</t>
  </si>
  <si>
    <t>Program A</t>
  </si>
  <si>
    <t>F</t>
  </si>
  <si>
    <t>Program B</t>
  </si>
  <si>
    <t>G</t>
  </si>
  <si>
    <t>Program C</t>
  </si>
  <si>
    <t>H</t>
  </si>
  <si>
    <t>Subsystem A test</t>
  </si>
  <si>
    <t>I</t>
  </si>
  <si>
    <t>Subsystem B test</t>
  </si>
  <si>
    <t>J</t>
  </si>
  <si>
    <t>Subsystem C test</t>
  </si>
  <si>
    <t>K</t>
  </si>
  <si>
    <t>Integration</t>
  </si>
  <si>
    <t>H,I,J</t>
  </si>
  <si>
    <t>L</t>
  </si>
  <si>
    <t>Final test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</si>
  <si>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</si>
  <si>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</si>
  <si>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</si>
  <si>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</si>
  <si>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</si>
  <si>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</si>
  <si>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</si>
  <si>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</si>
  <si>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</si>
  <si>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</si>
  <si>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</si>
  <si>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</si>
  <si>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Subsystem A design</t>
    <phoneticPr fontId="1" type="noConversion"/>
  </si>
  <si>
    <t>Subsystem B design</t>
    <phoneticPr fontId="1" type="noConversion"/>
  </si>
  <si>
    <t>Program A</t>
    <phoneticPr fontId="1" type="noConversion"/>
  </si>
  <si>
    <t>a) It will take 17 days for the project to finish</t>
    <phoneticPr fontId="1" type="noConversion"/>
  </si>
  <si>
    <t>b)</t>
    <phoneticPr fontId="1" type="noConversion"/>
  </si>
  <si>
    <t>Non-critical activity</t>
    <phoneticPr fontId="1" type="noConversion"/>
  </si>
  <si>
    <t>FS</t>
    <phoneticPr fontId="1" type="noConversion"/>
  </si>
  <si>
    <t>Total slcak = LS - ES = LF - LS</t>
    <phoneticPr fontId="1" type="noConversion"/>
  </si>
  <si>
    <t>Free slack = ES of next node - EF of current node</t>
    <phoneticPr fontId="1" type="noConversion"/>
  </si>
  <si>
    <t>AON model</t>
    <phoneticPr fontId="1" type="noConversion"/>
  </si>
  <si>
    <t>Conver AON (Activity on node) to AOA (Activity on arc)</t>
  </si>
  <si>
    <t>variable</t>
    <phoneticPr fontId="1" type="noConversion"/>
  </si>
  <si>
    <t>x_i (i=1,2,3,,…,10)(x_i is non-negative</t>
    <phoneticPr fontId="1" type="noConversion"/>
  </si>
  <si>
    <t>Objective</t>
    <phoneticPr fontId="1" type="noConversion"/>
  </si>
  <si>
    <t>Minimize x_10</t>
    <phoneticPr fontId="1" type="noConversion"/>
  </si>
  <si>
    <t>(Minimize the project duration)</t>
    <phoneticPr fontId="1" type="noConversion"/>
  </si>
  <si>
    <t>Constraints:</t>
    <phoneticPr fontId="1" type="noConversion"/>
  </si>
  <si>
    <t>x_1 - x_0 &gt;=2</t>
    <phoneticPr fontId="1" type="noConversion"/>
  </si>
  <si>
    <t>x_2 - x_2 &gt;=1</t>
    <phoneticPr fontId="1" type="noConversion"/>
  </si>
  <si>
    <t>x_3 - x_1 &gt;=1</t>
    <phoneticPr fontId="1" type="noConversion"/>
  </si>
  <si>
    <t>x_4 - x_1 &gt;=1</t>
    <phoneticPr fontId="1" type="noConversion"/>
  </si>
  <si>
    <t>x_5 - x_2 &gt;=2</t>
    <phoneticPr fontId="1" type="noConversion"/>
  </si>
  <si>
    <t>x_6 - x_3 &gt;=10</t>
    <phoneticPr fontId="1" type="noConversion"/>
  </si>
  <si>
    <t>x_7 - x_4 &gt;=2</t>
    <phoneticPr fontId="1" type="noConversion"/>
  </si>
  <si>
    <t>x_8 - x_5 &gt;=1</t>
    <phoneticPr fontId="1" type="noConversion"/>
  </si>
  <si>
    <t>x_8 - x_6 &gt;=1</t>
    <phoneticPr fontId="1" type="noConversion"/>
  </si>
  <si>
    <t>x_8 - x_7 &gt;=1</t>
    <phoneticPr fontId="1" type="noConversion"/>
  </si>
  <si>
    <t>x_9 - x_8 &gt;= 2</t>
    <phoneticPr fontId="1" type="noConversion"/>
  </si>
  <si>
    <t>x_10 - x_9 &gt;=1</t>
    <phoneticPr fontId="1" type="noConversion"/>
  </si>
  <si>
    <t>x_0</t>
    <phoneticPr fontId="1" type="noConversion"/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</si>
  <si>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</si>
  <si>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</si>
  <si>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</si>
  <si>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</si>
  <si>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</si>
  <si>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</si>
  <si>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</si>
  <si>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</si>
  <si>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</si>
  <si>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</si>
  <si>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Variables</t>
    <phoneticPr fontId="1" type="noConversion"/>
  </si>
  <si>
    <t>Constraints</t>
    <phoneticPr fontId="1" type="noConversion"/>
  </si>
  <si>
    <t>&gt;=</t>
    <phoneticPr fontId="1" type="noConversion"/>
  </si>
  <si>
    <t>Activity</t>
  </si>
  <si>
    <t>Predecessor(s)</t>
  </si>
  <si>
    <t>Normal Cost</t>
  </si>
  <si>
    <t>Allowable Decrease</t>
  </si>
  <si>
    <t>Crashing Cost</t>
  </si>
  <si>
    <t>A+FS1</t>
  </si>
  <si>
    <t>C, D</t>
  </si>
  <si>
    <t>E, F</t>
  </si>
  <si>
    <t xml:space="preserve"> </t>
  </si>
  <si>
    <t>AEG</t>
    <phoneticPr fontId="1" type="noConversion"/>
  </si>
  <si>
    <t>ABCFG</t>
    <phoneticPr fontId="1" type="noConversion"/>
  </si>
  <si>
    <t>ADFG</t>
    <phoneticPr fontId="1" type="noConversion"/>
  </si>
  <si>
    <t>Activity</t>
    <phoneticPr fontId="1" type="noConversion"/>
  </si>
  <si>
    <t>Path</t>
    <phoneticPr fontId="1" type="noConversion"/>
  </si>
  <si>
    <t>Critical path</t>
    <phoneticPr fontId="1" type="noConversion"/>
  </si>
  <si>
    <t>Direct cost</t>
    <phoneticPr fontId="1" type="noConversion"/>
  </si>
  <si>
    <t>Indirect cost</t>
    <phoneticPr fontId="1" type="noConversion"/>
  </si>
  <si>
    <t>per week</t>
    <phoneticPr fontId="1" type="noConversion"/>
  </si>
  <si>
    <t>Total cost</t>
    <phoneticPr fontId="1" type="noConversion"/>
  </si>
  <si>
    <t>Slope</t>
    <phoneticPr fontId="1" type="noConversion"/>
  </si>
  <si>
    <t>Calculate he slope of eac activity</t>
    <phoneticPr fontId="1" type="noConversion"/>
  </si>
  <si>
    <t>n/a</t>
    <phoneticPr fontId="1" type="noConversion"/>
  </si>
  <si>
    <t>the allowable decrease = 0, we cannot crash activity A</t>
    <phoneticPr fontId="1" type="noConversion"/>
  </si>
  <si>
    <t>= (Crashing cost - Normal cost) / Allowable decrease</t>
    <phoneticPr fontId="1" type="noConversion"/>
  </si>
  <si>
    <t>Step 0: Draw project network and find critical path</t>
    <phoneticPr fontId="1" type="noConversion"/>
  </si>
  <si>
    <t>Step 1: Reduce Activity B for one week ( because B has the smallest slope and the allowable decrease of B is 1)</t>
    <phoneticPr fontId="1" type="noConversion"/>
  </si>
  <si>
    <t>(x)</t>
    <phoneticPr fontId="1" type="noConversion"/>
  </si>
  <si>
    <t>Direct cost = sum of normal cost + crashing cost of B</t>
    <phoneticPr fontId="1" type="noConversion"/>
  </si>
  <si>
    <t xml:space="preserve">Direct cost = sum of normal cost </t>
    <phoneticPr fontId="1" type="noConversion"/>
  </si>
  <si>
    <t>Indirect cost = duration * indirect cost per week</t>
    <phoneticPr fontId="1" type="noConversion"/>
  </si>
  <si>
    <t>1. Crash C &amp;D at the same time</t>
    <phoneticPr fontId="1" type="noConversion"/>
  </si>
  <si>
    <t>Cost</t>
    <phoneticPr fontId="1" type="noConversion"/>
  </si>
  <si>
    <t>Three options:</t>
    <phoneticPr fontId="1" type="noConversion"/>
  </si>
  <si>
    <t>2. Crash F individually</t>
    <phoneticPr fontId="1" type="noConversion"/>
  </si>
  <si>
    <t xml:space="preserve">3. Crash G individually </t>
    <phoneticPr fontId="1" type="noConversion"/>
  </si>
  <si>
    <t>Step 2: Reduce activity F for one week</t>
    <phoneticPr fontId="1" type="noConversion"/>
  </si>
  <si>
    <t xml:space="preserve">2. Crash G individually </t>
    <phoneticPr fontId="1" type="noConversion"/>
  </si>
  <si>
    <t>crash for 1 week</t>
    <phoneticPr fontId="1" type="noConversion"/>
  </si>
  <si>
    <t>Step 3: Reduct C and D for one week</t>
    <phoneticPr fontId="1" type="noConversion"/>
  </si>
  <si>
    <t>crashing C&amp;D doesn't change the duration, therefore crashing3 activities because we wanna change the duration</t>
    <phoneticPr fontId="1" type="noConversion"/>
  </si>
  <si>
    <t>Step 4: Reduct G for one week</t>
    <phoneticPr fontId="1" type="noConversion"/>
  </si>
  <si>
    <t>Two options:</t>
    <phoneticPr fontId="1" type="noConversion"/>
  </si>
  <si>
    <t>One options:</t>
    <phoneticPr fontId="1" type="noConversion"/>
  </si>
  <si>
    <t>1. Crash C, D &amp; E at the same time</t>
    <phoneticPr fontId="1" type="noConversion"/>
  </si>
  <si>
    <t>Summary</t>
    <phoneticPr fontId="1" type="noConversion"/>
  </si>
  <si>
    <t>Part 2</t>
    <phoneticPr fontId="1" type="noConversion"/>
  </si>
  <si>
    <t>Activity to crash</t>
    <phoneticPr fontId="1" type="noConversion"/>
  </si>
  <si>
    <t>C &amp; D</t>
    <phoneticPr fontId="1" type="noConversion"/>
  </si>
  <si>
    <t>C &amp; D &amp;G</t>
    <phoneticPr fontId="1" type="noConversion"/>
  </si>
  <si>
    <t>optimal</t>
    <phoneticPr fontId="1" type="noConversion"/>
  </si>
  <si>
    <t>Duration for the project will change to 11 weeks.</t>
    <phoneticPr fontId="1" type="noConversion"/>
  </si>
  <si>
    <t>Q4</t>
    <phoneticPr fontId="1" type="noConversion"/>
  </si>
  <si>
    <t>Resources-constrained: the objective is to minimize resourses</t>
    <phoneticPr fontId="1" type="noConversion"/>
  </si>
  <si>
    <t xml:space="preserve">Time-constrained: the objective is to minimize time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</si>
</sst>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等线"/>
      <family val="4"/>
      <charset val="134"/>
      <scheme val="minor"/>
    </font>
    <font>
      <sz val="12"/>
      <color rgb="FFFFFF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0" fontId="2" fillId="4" borderId="0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7</xdr:row>
      <xdr:rowOff>88900</xdr:rowOff>
    </xdr:from>
    <xdr:to>
      <xdr:col>5</xdr:col>
      <xdr:colOff>812800</xdr:colOff>
      <xdr:row>12</xdr:row>
      <xdr:rowOff>114300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FFF72DFD-C8F3-EC4C-AB5E-82B38BF4ABF1}"/>
            </a:ext>
          </a:extLst>
        </xdr:cNvPr>
        <xdr:cNvCxnSpPr/>
      </xdr:nvCxnSpPr>
      <xdr:spPr>
        <a:xfrm flipV="1">
          <a:off x="3289300" y="1104900"/>
          <a:ext cx="82550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12</xdr:row>
      <xdr:rowOff>152400</xdr:rowOff>
    </xdr:from>
    <xdr:to>
      <xdr:col>6</xdr:col>
      <xdr:colOff>0</xdr:colOff>
      <xdr:row>12</xdr:row>
      <xdr:rowOff>152400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740F03C1-57BD-944F-911B-D80DC94411C7}"/>
            </a:ext>
          </a:extLst>
        </xdr:cNvPr>
        <xdr:cNvCxnSpPr/>
      </xdr:nvCxnSpPr>
      <xdr:spPr>
        <a:xfrm>
          <a:off x="3276600" y="1981200"/>
          <a:ext cx="850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12</xdr:row>
      <xdr:rowOff>190500</xdr:rowOff>
    </xdr:from>
    <xdr:to>
      <xdr:col>5</xdr:col>
      <xdr:colOff>774700</xdr:colOff>
      <xdr:row>17</xdr:row>
      <xdr:rowOff>101600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F20F7915-DEE4-434A-830E-2328A262C3C5}"/>
            </a:ext>
          </a:extLst>
        </xdr:cNvPr>
        <xdr:cNvCxnSpPr/>
      </xdr:nvCxnSpPr>
      <xdr:spPr>
        <a:xfrm>
          <a:off x="3276600" y="2019300"/>
          <a:ext cx="8001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7</xdr:row>
      <xdr:rowOff>88900</xdr:rowOff>
    </xdr:from>
    <xdr:to>
      <xdr:col>9</xdr:col>
      <xdr:colOff>736600</xdr:colOff>
      <xdr:row>7</xdr:row>
      <xdr:rowOff>88900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7E65DD0E-5CD5-DD42-BC61-783AF1DCB99C}"/>
            </a:ext>
          </a:extLst>
        </xdr:cNvPr>
        <xdr:cNvCxnSpPr/>
      </xdr:nvCxnSpPr>
      <xdr:spPr>
        <a:xfrm>
          <a:off x="6642100" y="11049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12</xdr:row>
      <xdr:rowOff>114300</xdr:rowOff>
    </xdr:from>
    <xdr:to>
      <xdr:col>9</xdr:col>
      <xdr:colOff>787400</xdr:colOff>
      <xdr:row>12</xdr:row>
      <xdr:rowOff>114300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3CBBE773-21D2-554E-AA29-E4B58D53CB34}"/>
            </a:ext>
          </a:extLst>
        </xdr:cNvPr>
        <xdr:cNvCxnSpPr/>
      </xdr:nvCxnSpPr>
      <xdr:spPr>
        <a:xfrm>
          <a:off x="6692900" y="19431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17</xdr:row>
      <xdr:rowOff>127000</xdr:rowOff>
    </xdr:from>
    <xdr:to>
      <xdr:col>9</xdr:col>
      <xdr:colOff>762000</xdr:colOff>
      <xdr:row>17</xdr:row>
      <xdr:rowOff>127000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C00EE878-6CFE-DE46-A7AA-D749F6E3104B}"/>
            </a:ext>
          </a:extLst>
        </xdr:cNvPr>
        <xdr:cNvCxnSpPr/>
      </xdr:nvCxnSpPr>
      <xdr:spPr>
        <a:xfrm>
          <a:off x="6667500" y="27686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7</xdr:row>
      <xdr:rowOff>101600</xdr:rowOff>
    </xdr:from>
    <xdr:to>
      <xdr:col>13</xdr:col>
      <xdr:colOff>762000</xdr:colOff>
      <xdr:row>7</xdr:row>
      <xdr:rowOff>101600</xdr:rowOff>
    </xdr:to>
    <xdr:cxnSp macro="">
      <xdr:nvCxnSpPr>
        <xdr:cNvPr id="16" name="直线箭头连接符 15">
          <a:extLst>
            <a:ext uri="{FF2B5EF4-FFF2-40B4-BE49-F238E27FC236}">
              <a16:creationId xmlns:a16="http://schemas.microsoft.com/office/drawing/2014/main" id="{9A0296D4-2B1A-A545-82CE-80B773FAB6BA}"/>
            </a:ext>
          </a:extLst>
        </xdr:cNvPr>
        <xdr:cNvCxnSpPr/>
      </xdr:nvCxnSpPr>
      <xdr:spPr>
        <a:xfrm>
          <a:off x="9969500" y="11176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12</xdr:row>
      <xdr:rowOff>88900</xdr:rowOff>
    </xdr:from>
    <xdr:to>
      <xdr:col>13</xdr:col>
      <xdr:colOff>774700</xdr:colOff>
      <xdr:row>12</xdr:row>
      <xdr:rowOff>88900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A94123EE-D057-2A40-B346-4D52568A3234}"/>
            </a:ext>
          </a:extLst>
        </xdr:cNvPr>
        <xdr:cNvCxnSpPr/>
      </xdr:nvCxnSpPr>
      <xdr:spPr>
        <a:xfrm>
          <a:off x="9982200" y="19177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17</xdr:row>
      <xdr:rowOff>101600</xdr:rowOff>
    </xdr:from>
    <xdr:to>
      <xdr:col>13</xdr:col>
      <xdr:colOff>762000</xdr:colOff>
      <xdr:row>17</xdr:row>
      <xdr:rowOff>101600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894913DB-B28E-8E49-A666-112BD14AD9AC}"/>
            </a:ext>
          </a:extLst>
        </xdr:cNvPr>
        <xdr:cNvCxnSpPr/>
      </xdr:nvCxnSpPr>
      <xdr:spPr>
        <a:xfrm>
          <a:off x="9969500" y="27432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25400</xdr:colOff>
      <xdr:row>12</xdr:row>
      <xdr:rowOff>101600</xdr:rowOff>
    </xdr:from>
    <xdr:to>
      <xdr:col>17</xdr:col>
      <xdr:colOff>723900</xdr:colOff>
      <xdr:row>12</xdr:row>
      <xdr:rowOff>101600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736FAA07-6A9C-2A48-8AD6-2802EC2A9796}"/>
            </a:ext>
          </a:extLst>
        </xdr:cNvPr>
        <xdr:cNvCxnSpPr/>
      </xdr:nvCxnSpPr>
      <xdr:spPr>
        <a:xfrm>
          <a:off x="13233400" y="19304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50800</xdr:colOff>
      <xdr:row>7</xdr:row>
      <xdr:rowOff>76200</xdr:rowOff>
    </xdr:from>
    <xdr:to>
      <xdr:col>17</xdr:col>
      <xdr:colOff>711200</xdr:colOff>
      <xdr:row>12</xdr:row>
      <xdr:rowOff>12700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8072622F-FCF6-954D-A762-4D68BB4CEEF6}"/>
            </a:ext>
          </a:extLst>
        </xdr:cNvPr>
        <xdr:cNvCxnSpPr/>
      </xdr:nvCxnSpPr>
      <xdr:spPr>
        <a:xfrm>
          <a:off x="13258800" y="1092200"/>
          <a:ext cx="66040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50800</xdr:colOff>
      <xdr:row>13</xdr:row>
      <xdr:rowOff>12700</xdr:rowOff>
    </xdr:from>
    <xdr:to>
      <xdr:col>17</xdr:col>
      <xdr:colOff>736600</xdr:colOff>
      <xdr:row>17</xdr:row>
      <xdr:rowOff>114300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0C1A89BA-D681-9A41-B636-08682A68F304}"/>
            </a:ext>
          </a:extLst>
        </xdr:cNvPr>
        <xdr:cNvCxnSpPr/>
      </xdr:nvCxnSpPr>
      <xdr:spPr>
        <a:xfrm flipV="1">
          <a:off x="13258800" y="2044700"/>
          <a:ext cx="68580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50800</xdr:colOff>
      <xdr:row>12</xdr:row>
      <xdr:rowOff>101600</xdr:rowOff>
    </xdr:from>
    <xdr:to>
      <xdr:col>21</xdr:col>
      <xdr:colOff>749300</xdr:colOff>
      <xdr:row>12</xdr:row>
      <xdr:rowOff>101600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15CB617B-8512-5348-A9CD-CB2503E86547}"/>
            </a:ext>
          </a:extLst>
        </xdr:cNvPr>
        <xdr:cNvCxnSpPr/>
      </xdr:nvCxnSpPr>
      <xdr:spPr>
        <a:xfrm>
          <a:off x="16560800" y="19304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24</xdr:row>
      <xdr:rowOff>88900</xdr:rowOff>
    </xdr:from>
    <xdr:to>
      <xdr:col>3</xdr:col>
      <xdr:colOff>749300</xdr:colOff>
      <xdr:row>24</xdr:row>
      <xdr:rowOff>88900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FFF914C2-1B95-9045-A4EA-2C0D78EB524F}"/>
            </a:ext>
          </a:extLst>
        </xdr:cNvPr>
        <xdr:cNvCxnSpPr/>
      </xdr:nvCxnSpPr>
      <xdr:spPr>
        <a:xfrm>
          <a:off x="2463800" y="51435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24</xdr:row>
      <xdr:rowOff>88900</xdr:rowOff>
    </xdr:from>
    <xdr:to>
      <xdr:col>5</xdr:col>
      <xdr:colOff>762000</xdr:colOff>
      <xdr:row>24</xdr:row>
      <xdr:rowOff>88900</xdr:rowOff>
    </xdr:to>
    <xdr:cxnSp macro="">
      <xdr:nvCxnSpPr>
        <xdr:cNvPr id="4" name="直线箭头连接符 3">
          <a:extLst>
            <a:ext uri="{FF2B5EF4-FFF2-40B4-BE49-F238E27FC236}">
              <a16:creationId xmlns:a16="http://schemas.microsoft.com/office/drawing/2014/main" id="{E0025EF5-3715-174D-A2BA-D5763A14C085}"/>
            </a:ext>
          </a:extLst>
        </xdr:cNvPr>
        <xdr:cNvCxnSpPr/>
      </xdr:nvCxnSpPr>
      <xdr:spPr>
        <a:xfrm>
          <a:off x="4127500" y="51435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24</xdr:row>
      <xdr:rowOff>101600</xdr:rowOff>
    </xdr:from>
    <xdr:to>
      <xdr:col>7</xdr:col>
      <xdr:colOff>749300</xdr:colOff>
      <xdr:row>24</xdr:row>
      <xdr:rowOff>101600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2FBE62DC-1CB5-8E45-B687-6B90C39F45D3}"/>
            </a:ext>
          </a:extLst>
        </xdr:cNvPr>
        <xdr:cNvCxnSpPr/>
      </xdr:nvCxnSpPr>
      <xdr:spPr>
        <a:xfrm>
          <a:off x="5765800" y="51562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20</xdr:row>
      <xdr:rowOff>101600</xdr:rowOff>
    </xdr:from>
    <xdr:to>
      <xdr:col>7</xdr:col>
      <xdr:colOff>749300</xdr:colOff>
      <xdr:row>20</xdr:row>
      <xdr:rowOff>101600</xdr:rowOff>
    </xdr:to>
    <xdr:cxnSp macro="">
      <xdr:nvCxnSpPr>
        <xdr:cNvPr id="6" name="直线箭头连接符 5">
          <a:extLst>
            <a:ext uri="{FF2B5EF4-FFF2-40B4-BE49-F238E27FC236}">
              <a16:creationId xmlns:a16="http://schemas.microsoft.com/office/drawing/2014/main" id="{31AE201D-547E-024C-BDBC-3B791F5A5E5B}"/>
            </a:ext>
          </a:extLst>
        </xdr:cNvPr>
        <xdr:cNvCxnSpPr/>
      </xdr:nvCxnSpPr>
      <xdr:spPr>
        <a:xfrm>
          <a:off x="5765800" y="45466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28</xdr:row>
      <xdr:rowOff>101600</xdr:rowOff>
    </xdr:from>
    <xdr:to>
      <xdr:col>7</xdr:col>
      <xdr:colOff>774700</xdr:colOff>
      <xdr:row>28</xdr:row>
      <xdr:rowOff>101600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663F3315-F46F-D641-870C-927E8DC7F111}"/>
            </a:ext>
          </a:extLst>
        </xdr:cNvPr>
        <xdr:cNvCxnSpPr/>
      </xdr:nvCxnSpPr>
      <xdr:spPr>
        <a:xfrm>
          <a:off x="5791200" y="57658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24</xdr:row>
      <xdr:rowOff>101600</xdr:rowOff>
    </xdr:from>
    <xdr:to>
      <xdr:col>9</xdr:col>
      <xdr:colOff>774700</xdr:colOff>
      <xdr:row>24</xdr:row>
      <xdr:rowOff>101600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9A36FF84-8FAF-CD41-9CD9-F965F32E453C}"/>
            </a:ext>
          </a:extLst>
        </xdr:cNvPr>
        <xdr:cNvCxnSpPr/>
      </xdr:nvCxnSpPr>
      <xdr:spPr>
        <a:xfrm>
          <a:off x="7442200" y="51562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24</xdr:row>
      <xdr:rowOff>114300</xdr:rowOff>
    </xdr:from>
    <xdr:to>
      <xdr:col>11</xdr:col>
      <xdr:colOff>736600</xdr:colOff>
      <xdr:row>24</xdr:row>
      <xdr:rowOff>114300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0C6BCB98-8054-A444-845E-697A98447513}"/>
            </a:ext>
          </a:extLst>
        </xdr:cNvPr>
        <xdr:cNvCxnSpPr/>
      </xdr:nvCxnSpPr>
      <xdr:spPr>
        <a:xfrm>
          <a:off x="9055100" y="51689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88900</xdr:colOff>
      <xdr:row>24</xdr:row>
      <xdr:rowOff>101600</xdr:rowOff>
    </xdr:from>
    <xdr:to>
      <xdr:col>13</xdr:col>
      <xdr:colOff>787400</xdr:colOff>
      <xdr:row>24</xdr:row>
      <xdr:rowOff>101600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A8E8E25F-CD0B-434A-A30D-EE7DC582419A}"/>
            </a:ext>
          </a:extLst>
        </xdr:cNvPr>
        <xdr:cNvCxnSpPr/>
      </xdr:nvCxnSpPr>
      <xdr:spPr>
        <a:xfrm>
          <a:off x="10756900" y="51562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20</xdr:row>
      <xdr:rowOff>139700</xdr:rowOff>
    </xdr:from>
    <xdr:to>
      <xdr:col>5</xdr:col>
      <xdr:colOff>787400</xdr:colOff>
      <xdr:row>24</xdr:row>
      <xdr:rowOff>50800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8D553D0F-153F-CE46-8C21-AA642740A1AC}"/>
            </a:ext>
          </a:extLst>
        </xdr:cNvPr>
        <xdr:cNvCxnSpPr/>
      </xdr:nvCxnSpPr>
      <xdr:spPr>
        <a:xfrm flipV="1">
          <a:off x="4127500" y="4584700"/>
          <a:ext cx="723900" cy="52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24</xdr:row>
      <xdr:rowOff>139700</xdr:rowOff>
    </xdr:from>
    <xdr:to>
      <xdr:col>5</xdr:col>
      <xdr:colOff>762000</xdr:colOff>
      <xdr:row>28</xdr:row>
      <xdr:rowOff>63500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045296D3-D53C-7246-B881-6F6E6025DDA4}"/>
            </a:ext>
          </a:extLst>
        </xdr:cNvPr>
        <xdr:cNvCxnSpPr/>
      </xdr:nvCxnSpPr>
      <xdr:spPr>
        <a:xfrm>
          <a:off x="4152900" y="5194300"/>
          <a:ext cx="6731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20</xdr:row>
      <xdr:rowOff>88900</xdr:rowOff>
    </xdr:from>
    <xdr:to>
      <xdr:col>9</xdr:col>
      <xdr:colOff>749300</xdr:colOff>
      <xdr:row>24</xdr:row>
      <xdr:rowOff>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2EE7283C-03FB-0748-A786-4D45B0174F7D}"/>
            </a:ext>
          </a:extLst>
        </xdr:cNvPr>
        <xdr:cNvCxnSpPr/>
      </xdr:nvCxnSpPr>
      <xdr:spPr>
        <a:xfrm>
          <a:off x="7442200" y="4533900"/>
          <a:ext cx="673100" cy="52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25</xdr:row>
      <xdr:rowOff>50800</xdr:rowOff>
    </xdr:from>
    <xdr:to>
      <xdr:col>9</xdr:col>
      <xdr:colOff>723900</xdr:colOff>
      <xdr:row>28</xdr:row>
      <xdr:rowOff>127000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913ED0D8-6C8A-AC46-B6CB-C97B8CF4C1B0}"/>
            </a:ext>
          </a:extLst>
        </xdr:cNvPr>
        <xdr:cNvCxnSpPr/>
      </xdr:nvCxnSpPr>
      <xdr:spPr>
        <a:xfrm flipV="1">
          <a:off x="7442200" y="5308600"/>
          <a:ext cx="64770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15</xdr:row>
      <xdr:rowOff>190500</xdr:rowOff>
    </xdr:from>
    <xdr:to>
      <xdr:col>2</xdr:col>
      <xdr:colOff>800100</xdr:colOff>
      <xdr:row>20</xdr:row>
      <xdr:rowOff>38100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EFA5F8D1-6045-4F41-BF9C-48C2D50ADCAD}"/>
            </a:ext>
          </a:extLst>
        </xdr:cNvPr>
        <xdr:cNvCxnSpPr/>
      </xdr:nvCxnSpPr>
      <xdr:spPr>
        <a:xfrm flipV="1">
          <a:off x="1689100" y="3263900"/>
          <a:ext cx="7620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</xdr:colOff>
      <xdr:row>20</xdr:row>
      <xdr:rowOff>88900</xdr:rowOff>
    </xdr:from>
    <xdr:to>
      <xdr:col>2</xdr:col>
      <xdr:colOff>723900</xdr:colOff>
      <xdr:row>20</xdr:row>
      <xdr:rowOff>101600</xdr:rowOff>
    </xdr:to>
    <xdr:cxnSp macro="">
      <xdr:nvCxnSpPr>
        <xdr:cNvPr id="4" name="直线箭头连接符 3">
          <a:extLst>
            <a:ext uri="{FF2B5EF4-FFF2-40B4-BE49-F238E27FC236}">
              <a16:creationId xmlns:a16="http://schemas.microsoft.com/office/drawing/2014/main" id="{EECD2B03-0302-7547-B4F5-3BF7E7BD656D}"/>
            </a:ext>
          </a:extLst>
        </xdr:cNvPr>
        <xdr:cNvCxnSpPr/>
      </xdr:nvCxnSpPr>
      <xdr:spPr>
        <a:xfrm>
          <a:off x="1701800" y="4178300"/>
          <a:ext cx="673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20</xdr:row>
      <xdr:rowOff>127000</xdr:rowOff>
    </xdr:from>
    <xdr:to>
      <xdr:col>2</xdr:col>
      <xdr:colOff>787400</xdr:colOff>
      <xdr:row>24</xdr:row>
      <xdr:rowOff>38100</xdr:rowOff>
    </xdr:to>
    <xdr:cxnSp macro="">
      <xdr:nvCxnSpPr>
        <xdr:cNvPr id="6" name="直线箭头连接符 5">
          <a:extLst>
            <a:ext uri="{FF2B5EF4-FFF2-40B4-BE49-F238E27FC236}">
              <a16:creationId xmlns:a16="http://schemas.microsoft.com/office/drawing/2014/main" id="{976A4461-71F1-F745-B7B1-8F8B42AA5471}"/>
            </a:ext>
          </a:extLst>
        </xdr:cNvPr>
        <xdr:cNvCxnSpPr/>
      </xdr:nvCxnSpPr>
      <xdr:spPr>
        <a:xfrm>
          <a:off x="1689100" y="4216400"/>
          <a:ext cx="7493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15</xdr:row>
      <xdr:rowOff>177800</xdr:rowOff>
    </xdr:from>
    <xdr:to>
      <xdr:col>4</xdr:col>
      <xdr:colOff>800100</xdr:colOff>
      <xdr:row>15</xdr:row>
      <xdr:rowOff>177800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CC3C45B3-407A-5F47-BAC8-3EC6544F962E}"/>
            </a:ext>
          </a:extLst>
        </xdr:cNvPr>
        <xdr:cNvCxnSpPr/>
      </xdr:nvCxnSpPr>
      <xdr:spPr>
        <a:xfrm>
          <a:off x="3517900" y="32512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19</xdr:row>
      <xdr:rowOff>190500</xdr:rowOff>
    </xdr:from>
    <xdr:to>
      <xdr:col>4</xdr:col>
      <xdr:colOff>800100</xdr:colOff>
      <xdr:row>20</xdr:row>
      <xdr:rowOff>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18EB8FEA-CC47-9A4C-94A9-F1B8970074A6}"/>
            </a:ext>
          </a:extLst>
        </xdr:cNvPr>
        <xdr:cNvCxnSpPr/>
      </xdr:nvCxnSpPr>
      <xdr:spPr>
        <a:xfrm flipV="1">
          <a:off x="3517900" y="4076700"/>
          <a:ext cx="749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17</xdr:row>
      <xdr:rowOff>50800</xdr:rowOff>
    </xdr:from>
    <xdr:to>
      <xdr:col>5</xdr:col>
      <xdr:colOff>419100</xdr:colOff>
      <xdr:row>18</xdr:row>
      <xdr:rowOff>152400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BF5E6BC4-8BE3-C443-AEB5-190A5FCF5336}"/>
            </a:ext>
          </a:extLst>
        </xdr:cNvPr>
        <xdr:cNvCxnSpPr/>
      </xdr:nvCxnSpPr>
      <xdr:spPr>
        <a:xfrm>
          <a:off x="4813300" y="35306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21</xdr:row>
      <xdr:rowOff>63500</xdr:rowOff>
    </xdr:from>
    <xdr:to>
      <xdr:col>7</xdr:col>
      <xdr:colOff>25400</xdr:colOff>
      <xdr:row>24</xdr:row>
      <xdr:rowOff>50800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A470E5A1-B678-EA4B-A997-E9495B58C919}"/>
            </a:ext>
          </a:extLst>
        </xdr:cNvPr>
        <xdr:cNvCxnSpPr/>
      </xdr:nvCxnSpPr>
      <xdr:spPr>
        <a:xfrm flipV="1">
          <a:off x="3581400" y="4356100"/>
          <a:ext cx="24892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20</xdr:row>
      <xdr:rowOff>12700</xdr:rowOff>
    </xdr:from>
    <xdr:to>
      <xdr:col>6</xdr:col>
      <xdr:colOff>800100</xdr:colOff>
      <xdr:row>20</xdr:row>
      <xdr:rowOff>12700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B6DE94C8-0221-7C47-BF53-07750784262D}"/>
            </a:ext>
          </a:extLst>
        </xdr:cNvPr>
        <xdr:cNvCxnSpPr/>
      </xdr:nvCxnSpPr>
      <xdr:spPr>
        <a:xfrm>
          <a:off x="5257800" y="41021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28</xdr:row>
      <xdr:rowOff>190500</xdr:rowOff>
    </xdr:from>
    <xdr:to>
      <xdr:col>2</xdr:col>
      <xdr:colOff>800100</xdr:colOff>
      <xdr:row>33</xdr:row>
      <xdr:rowOff>38100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F30BE3F2-116A-C943-B115-DF5471926E2B}"/>
            </a:ext>
          </a:extLst>
        </xdr:cNvPr>
        <xdr:cNvCxnSpPr/>
      </xdr:nvCxnSpPr>
      <xdr:spPr>
        <a:xfrm flipV="1">
          <a:off x="1689100" y="3467100"/>
          <a:ext cx="7620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</xdr:colOff>
      <xdr:row>33</xdr:row>
      <xdr:rowOff>88900</xdr:rowOff>
    </xdr:from>
    <xdr:to>
      <xdr:col>2</xdr:col>
      <xdr:colOff>723900</xdr:colOff>
      <xdr:row>33</xdr:row>
      <xdr:rowOff>101600</xdr:rowOff>
    </xdr:to>
    <xdr:cxnSp macro="">
      <xdr:nvCxnSpPr>
        <xdr:cNvPr id="31" name="直线箭头连接符 30">
          <a:extLst>
            <a:ext uri="{FF2B5EF4-FFF2-40B4-BE49-F238E27FC236}">
              <a16:creationId xmlns:a16="http://schemas.microsoft.com/office/drawing/2014/main" id="{1607AA70-9B76-D943-B39F-048F5561A1C6}"/>
            </a:ext>
          </a:extLst>
        </xdr:cNvPr>
        <xdr:cNvCxnSpPr/>
      </xdr:nvCxnSpPr>
      <xdr:spPr>
        <a:xfrm>
          <a:off x="1701800" y="4381500"/>
          <a:ext cx="673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33</xdr:row>
      <xdr:rowOff>127000</xdr:rowOff>
    </xdr:from>
    <xdr:to>
      <xdr:col>2</xdr:col>
      <xdr:colOff>787400</xdr:colOff>
      <xdr:row>37</xdr:row>
      <xdr:rowOff>38100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2297018D-6B88-EB4A-8F2C-59F75534A81B}"/>
            </a:ext>
          </a:extLst>
        </xdr:cNvPr>
        <xdr:cNvCxnSpPr/>
      </xdr:nvCxnSpPr>
      <xdr:spPr>
        <a:xfrm>
          <a:off x="1689100" y="4419600"/>
          <a:ext cx="7493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28</xdr:row>
      <xdr:rowOff>177800</xdr:rowOff>
    </xdr:from>
    <xdr:to>
      <xdr:col>4</xdr:col>
      <xdr:colOff>800100</xdr:colOff>
      <xdr:row>28</xdr:row>
      <xdr:rowOff>177800</xdr:rowOff>
    </xdr:to>
    <xdr:cxnSp macro="">
      <xdr:nvCxnSpPr>
        <xdr:cNvPr id="33" name="直线箭头连接符 32">
          <a:extLst>
            <a:ext uri="{FF2B5EF4-FFF2-40B4-BE49-F238E27FC236}">
              <a16:creationId xmlns:a16="http://schemas.microsoft.com/office/drawing/2014/main" id="{050B602E-18EF-7F48-A8D5-338EA858D4FE}"/>
            </a:ext>
          </a:extLst>
        </xdr:cNvPr>
        <xdr:cNvCxnSpPr/>
      </xdr:nvCxnSpPr>
      <xdr:spPr>
        <a:xfrm>
          <a:off x="3517900" y="34544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32</xdr:row>
      <xdr:rowOff>190500</xdr:rowOff>
    </xdr:from>
    <xdr:to>
      <xdr:col>4</xdr:col>
      <xdr:colOff>800100</xdr:colOff>
      <xdr:row>33</xdr:row>
      <xdr:rowOff>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F833FC56-91BB-C54B-89ED-43A769B51DD9}"/>
            </a:ext>
          </a:extLst>
        </xdr:cNvPr>
        <xdr:cNvCxnSpPr/>
      </xdr:nvCxnSpPr>
      <xdr:spPr>
        <a:xfrm flipV="1">
          <a:off x="3517900" y="4279900"/>
          <a:ext cx="749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30</xdr:row>
      <xdr:rowOff>50800</xdr:rowOff>
    </xdr:from>
    <xdr:to>
      <xdr:col>5</xdr:col>
      <xdr:colOff>419100</xdr:colOff>
      <xdr:row>31</xdr:row>
      <xdr:rowOff>152400</xdr:rowOff>
    </xdr:to>
    <xdr:cxnSp macro="">
      <xdr:nvCxnSpPr>
        <xdr:cNvPr id="35" name="直线箭头连接符 34">
          <a:extLst>
            <a:ext uri="{FF2B5EF4-FFF2-40B4-BE49-F238E27FC236}">
              <a16:creationId xmlns:a16="http://schemas.microsoft.com/office/drawing/2014/main" id="{1C235496-9B30-6048-8E65-62832EBFA9C1}"/>
            </a:ext>
          </a:extLst>
        </xdr:cNvPr>
        <xdr:cNvCxnSpPr/>
      </xdr:nvCxnSpPr>
      <xdr:spPr>
        <a:xfrm>
          <a:off x="4813300" y="37338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34</xdr:row>
      <xdr:rowOff>63500</xdr:rowOff>
    </xdr:from>
    <xdr:to>
      <xdr:col>7</xdr:col>
      <xdr:colOff>25400</xdr:colOff>
      <xdr:row>37</xdr:row>
      <xdr:rowOff>50800</xdr:rowOff>
    </xdr:to>
    <xdr:cxnSp macro="">
      <xdr:nvCxnSpPr>
        <xdr:cNvPr id="36" name="直线箭头连接符 35">
          <a:extLst>
            <a:ext uri="{FF2B5EF4-FFF2-40B4-BE49-F238E27FC236}">
              <a16:creationId xmlns:a16="http://schemas.microsoft.com/office/drawing/2014/main" id="{C7545A43-754D-9141-AD89-D0E5D0CB027C}"/>
            </a:ext>
          </a:extLst>
        </xdr:cNvPr>
        <xdr:cNvCxnSpPr/>
      </xdr:nvCxnSpPr>
      <xdr:spPr>
        <a:xfrm flipV="1">
          <a:off x="3581400" y="4559300"/>
          <a:ext cx="24892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33</xdr:row>
      <xdr:rowOff>12700</xdr:rowOff>
    </xdr:from>
    <xdr:to>
      <xdr:col>6</xdr:col>
      <xdr:colOff>800100</xdr:colOff>
      <xdr:row>33</xdr:row>
      <xdr:rowOff>12700</xdr:rowOff>
    </xdr:to>
    <xdr:cxnSp macro="">
      <xdr:nvCxnSpPr>
        <xdr:cNvPr id="37" name="直线箭头连接符 36">
          <a:extLst>
            <a:ext uri="{FF2B5EF4-FFF2-40B4-BE49-F238E27FC236}">
              <a16:creationId xmlns:a16="http://schemas.microsoft.com/office/drawing/2014/main" id="{116C5A39-2CCF-7F4F-BE06-6DCC514FC6C9}"/>
            </a:ext>
          </a:extLst>
        </xdr:cNvPr>
        <xdr:cNvCxnSpPr/>
      </xdr:nvCxnSpPr>
      <xdr:spPr>
        <a:xfrm>
          <a:off x="5257800" y="43053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49</xdr:row>
      <xdr:rowOff>190500</xdr:rowOff>
    </xdr:from>
    <xdr:to>
      <xdr:col>2</xdr:col>
      <xdr:colOff>800100</xdr:colOff>
      <xdr:row>54</xdr:row>
      <xdr:rowOff>38100</xdr:rowOff>
    </xdr:to>
    <xdr:cxnSp macro="">
      <xdr:nvCxnSpPr>
        <xdr:cNvPr id="38" name="直线箭头连接符 37">
          <a:extLst>
            <a:ext uri="{FF2B5EF4-FFF2-40B4-BE49-F238E27FC236}">
              <a16:creationId xmlns:a16="http://schemas.microsoft.com/office/drawing/2014/main" id="{758F8020-8F53-464B-8A9E-A85B7E0F2E6D}"/>
            </a:ext>
          </a:extLst>
        </xdr:cNvPr>
        <xdr:cNvCxnSpPr/>
      </xdr:nvCxnSpPr>
      <xdr:spPr>
        <a:xfrm flipV="1">
          <a:off x="1689100" y="6108700"/>
          <a:ext cx="7620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</xdr:colOff>
      <xdr:row>54</xdr:row>
      <xdr:rowOff>88900</xdr:rowOff>
    </xdr:from>
    <xdr:to>
      <xdr:col>2</xdr:col>
      <xdr:colOff>723900</xdr:colOff>
      <xdr:row>54</xdr:row>
      <xdr:rowOff>101600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DE03ABBF-BD37-1647-B8FE-069766D5B884}"/>
            </a:ext>
          </a:extLst>
        </xdr:cNvPr>
        <xdr:cNvCxnSpPr/>
      </xdr:nvCxnSpPr>
      <xdr:spPr>
        <a:xfrm>
          <a:off x="1701800" y="7023100"/>
          <a:ext cx="673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54</xdr:row>
      <xdr:rowOff>127000</xdr:rowOff>
    </xdr:from>
    <xdr:to>
      <xdr:col>2</xdr:col>
      <xdr:colOff>787400</xdr:colOff>
      <xdr:row>58</xdr:row>
      <xdr:rowOff>38100</xdr:rowOff>
    </xdr:to>
    <xdr:cxnSp macro="">
      <xdr:nvCxnSpPr>
        <xdr:cNvPr id="40" name="直线箭头连接符 39">
          <a:extLst>
            <a:ext uri="{FF2B5EF4-FFF2-40B4-BE49-F238E27FC236}">
              <a16:creationId xmlns:a16="http://schemas.microsoft.com/office/drawing/2014/main" id="{06C6D540-4EC5-8E43-8B4C-49BB43632BB2}"/>
            </a:ext>
          </a:extLst>
        </xdr:cNvPr>
        <xdr:cNvCxnSpPr/>
      </xdr:nvCxnSpPr>
      <xdr:spPr>
        <a:xfrm>
          <a:off x="1689100" y="7061200"/>
          <a:ext cx="7493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49</xdr:row>
      <xdr:rowOff>177800</xdr:rowOff>
    </xdr:from>
    <xdr:to>
      <xdr:col>4</xdr:col>
      <xdr:colOff>800100</xdr:colOff>
      <xdr:row>49</xdr:row>
      <xdr:rowOff>177800</xdr:rowOff>
    </xdr:to>
    <xdr:cxnSp macro="">
      <xdr:nvCxnSpPr>
        <xdr:cNvPr id="41" name="直线箭头连接符 40">
          <a:extLst>
            <a:ext uri="{FF2B5EF4-FFF2-40B4-BE49-F238E27FC236}">
              <a16:creationId xmlns:a16="http://schemas.microsoft.com/office/drawing/2014/main" id="{CF21788C-A23B-F64F-966A-FE8CD90DE138}"/>
            </a:ext>
          </a:extLst>
        </xdr:cNvPr>
        <xdr:cNvCxnSpPr/>
      </xdr:nvCxnSpPr>
      <xdr:spPr>
        <a:xfrm>
          <a:off x="3517900" y="60960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53</xdr:row>
      <xdr:rowOff>190500</xdr:rowOff>
    </xdr:from>
    <xdr:to>
      <xdr:col>4</xdr:col>
      <xdr:colOff>800100</xdr:colOff>
      <xdr:row>54</xdr:row>
      <xdr:rowOff>0</xdr:rowOff>
    </xdr:to>
    <xdr:cxnSp macro="">
      <xdr:nvCxnSpPr>
        <xdr:cNvPr id="42" name="直线箭头连接符 41">
          <a:extLst>
            <a:ext uri="{FF2B5EF4-FFF2-40B4-BE49-F238E27FC236}">
              <a16:creationId xmlns:a16="http://schemas.microsoft.com/office/drawing/2014/main" id="{ABC0954C-19C3-0049-934F-54D170DACA58}"/>
            </a:ext>
          </a:extLst>
        </xdr:cNvPr>
        <xdr:cNvCxnSpPr/>
      </xdr:nvCxnSpPr>
      <xdr:spPr>
        <a:xfrm flipV="1">
          <a:off x="3517900" y="6921500"/>
          <a:ext cx="749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51</xdr:row>
      <xdr:rowOff>50800</xdr:rowOff>
    </xdr:from>
    <xdr:to>
      <xdr:col>5</xdr:col>
      <xdr:colOff>419100</xdr:colOff>
      <xdr:row>52</xdr:row>
      <xdr:rowOff>152400</xdr:rowOff>
    </xdr:to>
    <xdr:cxnSp macro="">
      <xdr:nvCxnSpPr>
        <xdr:cNvPr id="43" name="直线箭头连接符 42">
          <a:extLst>
            <a:ext uri="{FF2B5EF4-FFF2-40B4-BE49-F238E27FC236}">
              <a16:creationId xmlns:a16="http://schemas.microsoft.com/office/drawing/2014/main" id="{6F531CDC-4054-8A40-A921-6B87A319F4E4}"/>
            </a:ext>
          </a:extLst>
        </xdr:cNvPr>
        <xdr:cNvCxnSpPr/>
      </xdr:nvCxnSpPr>
      <xdr:spPr>
        <a:xfrm>
          <a:off x="4813300" y="63754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55</xdr:row>
      <xdr:rowOff>63500</xdr:rowOff>
    </xdr:from>
    <xdr:to>
      <xdr:col>7</xdr:col>
      <xdr:colOff>25400</xdr:colOff>
      <xdr:row>58</xdr:row>
      <xdr:rowOff>50800</xdr:rowOff>
    </xdr:to>
    <xdr:cxnSp macro="">
      <xdr:nvCxnSpPr>
        <xdr:cNvPr id="44" name="直线箭头连接符 43">
          <a:extLst>
            <a:ext uri="{FF2B5EF4-FFF2-40B4-BE49-F238E27FC236}">
              <a16:creationId xmlns:a16="http://schemas.microsoft.com/office/drawing/2014/main" id="{4DDE5D67-7832-C840-809E-2D378566DA00}"/>
            </a:ext>
          </a:extLst>
        </xdr:cNvPr>
        <xdr:cNvCxnSpPr/>
      </xdr:nvCxnSpPr>
      <xdr:spPr>
        <a:xfrm flipV="1">
          <a:off x="3581400" y="7200900"/>
          <a:ext cx="24892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54</xdr:row>
      <xdr:rowOff>12700</xdr:rowOff>
    </xdr:from>
    <xdr:to>
      <xdr:col>6</xdr:col>
      <xdr:colOff>800100</xdr:colOff>
      <xdr:row>54</xdr:row>
      <xdr:rowOff>12700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C1259F4E-79F3-8640-AA34-49F67CB1CC5D}"/>
            </a:ext>
          </a:extLst>
        </xdr:cNvPr>
        <xdr:cNvCxnSpPr/>
      </xdr:nvCxnSpPr>
      <xdr:spPr>
        <a:xfrm>
          <a:off x="5257800" y="69469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69</xdr:row>
      <xdr:rowOff>190500</xdr:rowOff>
    </xdr:from>
    <xdr:to>
      <xdr:col>2</xdr:col>
      <xdr:colOff>800100</xdr:colOff>
      <xdr:row>74</xdr:row>
      <xdr:rowOff>38100</xdr:rowOff>
    </xdr:to>
    <xdr:cxnSp macro="">
      <xdr:nvCxnSpPr>
        <xdr:cNvPr id="46" name="直线箭头连接符 45">
          <a:extLst>
            <a:ext uri="{FF2B5EF4-FFF2-40B4-BE49-F238E27FC236}">
              <a16:creationId xmlns:a16="http://schemas.microsoft.com/office/drawing/2014/main" id="{3FAEA627-7152-A441-AF3B-B00F421B674A}"/>
            </a:ext>
          </a:extLst>
        </xdr:cNvPr>
        <xdr:cNvCxnSpPr/>
      </xdr:nvCxnSpPr>
      <xdr:spPr>
        <a:xfrm flipV="1">
          <a:off x="1689100" y="10375900"/>
          <a:ext cx="7620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</xdr:colOff>
      <xdr:row>74</xdr:row>
      <xdr:rowOff>88900</xdr:rowOff>
    </xdr:from>
    <xdr:to>
      <xdr:col>2</xdr:col>
      <xdr:colOff>723900</xdr:colOff>
      <xdr:row>74</xdr:row>
      <xdr:rowOff>101600</xdr:rowOff>
    </xdr:to>
    <xdr:cxnSp macro="">
      <xdr:nvCxnSpPr>
        <xdr:cNvPr id="47" name="直线箭头连接符 46">
          <a:extLst>
            <a:ext uri="{FF2B5EF4-FFF2-40B4-BE49-F238E27FC236}">
              <a16:creationId xmlns:a16="http://schemas.microsoft.com/office/drawing/2014/main" id="{438006F1-A4DE-784A-A9E9-CB9EEFF1B8F0}"/>
            </a:ext>
          </a:extLst>
        </xdr:cNvPr>
        <xdr:cNvCxnSpPr/>
      </xdr:nvCxnSpPr>
      <xdr:spPr>
        <a:xfrm>
          <a:off x="1701800" y="11290300"/>
          <a:ext cx="673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74</xdr:row>
      <xdr:rowOff>127000</xdr:rowOff>
    </xdr:from>
    <xdr:to>
      <xdr:col>2</xdr:col>
      <xdr:colOff>787400</xdr:colOff>
      <xdr:row>78</xdr:row>
      <xdr:rowOff>38100</xdr:rowOff>
    </xdr:to>
    <xdr:cxnSp macro="">
      <xdr:nvCxnSpPr>
        <xdr:cNvPr id="48" name="直线箭头连接符 47">
          <a:extLst>
            <a:ext uri="{FF2B5EF4-FFF2-40B4-BE49-F238E27FC236}">
              <a16:creationId xmlns:a16="http://schemas.microsoft.com/office/drawing/2014/main" id="{F085D09C-5414-4340-879F-6A84A9B3B327}"/>
            </a:ext>
          </a:extLst>
        </xdr:cNvPr>
        <xdr:cNvCxnSpPr/>
      </xdr:nvCxnSpPr>
      <xdr:spPr>
        <a:xfrm>
          <a:off x="1689100" y="11328400"/>
          <a:ext cx="7493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69</xdr:row>
      <xdr:rowOff>177800</xdr:rowOff>
    </xdr:from>
    <xdr:to>
      <xdr:col>4</xdr:col>
      <xdr:colOff>800100</xdr:colOff>
      <xdr:row>69</xdr:row>
      <xdr:rowOff>177800</xdr:rowOff>
    </xdr:to>
    <xdr:cxnSp macro="">
      <xdr:nvCxnSpPr>
        <xdr:cNvPr id="49" name="直线箭头连接符 48">
          <a:extLst>
            <a:ext uri="{FF2B5EF4-FFF2-40B4-BE49-F238E27FC236}">
              <a16:creationId xmlns:a16="http://schemas.microsoft.com/office/drawing/2014/main" id="{C2B60207-6E55-FD47-934E-8E6FDF828FBC}"/>
            </a:ext>
          </a:extLst>
        </xdr:cNvPr>
        <xdr:cNvCxnSpPr/>
      </xdr:nvCxnSpPr>
      <xdr:spPr>
        <a:xfrm>
          <a:off x="3517900" y="103632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73</xdr:row>
      <xdr:rowOff>190500</xdr:rowOff>
    </xdr:from>
    <xdr:to>
      <xdr:col>4</xdr:col>
      <xdr:colOff>800100</xdr:colOff>
      <xdr:row>74</xdr:row>
      <xdr:rowOff>0</xdr:rowOff>
    </xdr:to>
    <xdr:cxnSp macro="">
      <xdr:nvCxnSpPr>
        <xdr:cNvPr id="50" name="直线箭头连接符 49">
          <a:extLst>
            <a:ext uri="{FF2B5EF4-FFF2-40B4-BE49-F238E27FC236}">
              <a16:creationId xmlns:a16="http://schemas.microsoft.com/office/drawing/2014/main" id="{7D1DCB77-9F5A-9F4A-97CE-879045FFA910}"/>
            </a:ext>
          </a:extLst>
        </xdr:cNvPr>
        <xdr:cNvCxnSpPr/>
      </xdr:nvCxnSpPr>
      <xdr:spPr>
        <a:xfrm flipV="1">
          <a:off x="3517900" y="11188700"/>
          <a:ext cx="749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71</xdr:row>
      <xdr:rowOff>50800</xdr:rowOff>
    </xdr:from>
    <xdr:to>
      <xdr:col>5</xdr:col>
      <xdr:colOff>419100</xdr:colOff>
      <xdr:row>72</xdr:row>
      <xdr:rowOff>152400</xdr:rowOff>
    </xdr:to>
    <xdr:cxnSp macro="">
      <xdr:nvCxnSpPr>
        <xdr:cNvPr id="51" name="直线箭头连接符 50">
          <a:extLst>
            <a:ext uri="{FF2B5EF4-FFF2-40B4-BE49-F238E27FC236}">
              <a16:creationId xmlns:a16="http://schemas.microsoft.com/office/drawing/2014/main" id="{86F36AF8-9440-7543-9C5E-74F4398CBD34}"/>
            </a:ext>
          </a:extLst>
        </xdr:cNvPr>
        <xdr:cNvCxnSpPr/>
      </xdr:nvCxnSpPr>
      <xdr:spPr>
        <a:xfrm>
          <a:off x="4813300" y="106426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75</xdr:row>
      <xdr:rowOff>63500</xdr:rowOff>
    </xdr:from>
    <xdr:to>
      <xdr:col>7</xdr:col>
      <xdr:colOff>25400</xdr:colOff>
      <xdr:row>78</xdr:row>
      <xdr:rowOff>50800</xdr:rowOff>
    </xdr:to>
    <xdr:cxnSp macro="">
      <xdr:nvCxnSpPr>
        <xdr:cNvPr id="52" name="直线箭头连接符 51">
          <a:extLst>
            <a:ext uri="{FF2B5EF4-FFF2-40B4-BE49-F238E27FC236}">
              <a16:creationId xmlns:a16="http://schemas.microsoft.com/office/drawing/2014/main" id="{733F3F81-EF2C-074B-8F7C-AE9734359141}"/>
            </a:ext>
          </a:extLst>
        </xdr:cNvPr>
        <xdr:cNvCxnSpPr/>
      </xdr:nvCxnSpPr>
      <xdr:spPr>
        <a:xfrm flipV="1">
          <a:off x="3581400" y="11468100"/>
          <a:ext cx="24892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74</xdr:row>
      <xdr:rowOff>12700</xdr:rowOff>
    </xdr:from>
    <xdr:to>
      <xdr:col>6</xdr:col>
      <xdr:colOff>800100</xdr:colOff>
      <xdr:row>74</xdr:row>
      <xdr:rowOff>12700</xdr:rowOff>
    </xdr:to>
    <xdr:cxnSp macro="">
      <xdr:nvCxnSpPr>
        <xdr:cNvPr id="53" name="直线箭头连接符 52">
          <a:extLst>
            <a:ext uri="{FF2B5EF4-FFF2-40B4-BE49-F238E27FC236}">
              <a16:creationId xmlns:a16="http://schemas.microsoft.com/office/drawing/2014/main" id="{8DDAD0AD-8BA7-C640-8367-9C3C829B0E55}"/>
            </a:ext>
          </a:extLst>
        </xdr:cNvPr>
        <xdr:cNvCxnSpPr/>
      </xdr:nvCxnSpPr>
      <xdr:spPr>
        <a:xfrm>
          <a:off x="5257800" y="112141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89</xdr:row>
      <xdr:rowOff>190500</xdr:rowOff>
    </xdr:from>
    <xdr:to>
      <xdr:col>2</xdr:col>
      <xdr:colOff>800100</xdr:colOff>
      <xdr:row>94</xdr:row>
      <xdr:rowOff>38100</xdr:rowOff>
    </xdr:to>
    <xdr:cxnSp macro="">
      <xdr:nvCxnSpPr>
        <xdr:cNvPr id="54" name="直线箭头连接符 53">
          <a:extLst>
            <a:ext uri="{FF2B5EF4-FFF2-40B4-BE49-F238E27FC236}">
              <a16:creationId xmlns:a16="http://schemas.microsoft.com/office/drawing/2014/main" id="{AF846429-EAF0-604C-B2FE-E348274F9324}"/>
            </a:ext>
          </a:extLst>
        </xdr:cNvPr>
        <xdr:cNvCxnSpPr/>
      </xdr:nvCxnSpPr>
      <xdr:spPr>
        <a:xfrm flipV="1">
          <a:off x="1689100" y="14439900"/>
          <a:ext cx="7620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</xdr:colOff>
      <xdr:row>94</xdr:row>
      <xdr:rowOff>88900</xdr:rowOff>
    </xdr:from>
    <xdr:to>
      <xdr:col>2</xdr:col>
      <xdr:colOff>723900</xdr:colOff>
      <xdr:row>94</xdr:row>
      <xdr:rowOff>101600</xdr:rowOff>
    </xdr:to>
    <xdr:cxnSp macro="">
      <xdr:nvCxnSpPr>
        <xdr:cNvPr id="55" name="直线箭头连接符 54">
          <a:extLst>
            <a:ext uri="{FF2B5EF4-FFF2-40B4-BE49-F238E27FC236}">
              <a16:creationId xmlns:a16="http://schemas.microsoft.com/office/drawing/2014/main" id="{81329307-6C75-0841-91DF-27ABC3F009FC}"/>
            </a:ext>
          </a:extLst>
        </xdr:cNvPr>
        <xdr:cNvCxnSpPr/>
      </xdr:nvCxnSpPr>
      <xdr:spPr>
        <a:xfrm>
          <a:off x="1701800" y="15354300"/>
          <a:ext cx="673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94</xdr:row>
      <xdr:rowOff>127000</xdr:rowOff>
    </xdr:from>
    <xdr:to>
      <xdr:col>2</xdr:col>
      <xdr:colOff>787400</xdr:colOff>
      <xdr:row>98</xdr:row>
      <xdr:rowOff>38100</xdr:rowOff>
    </xdr:to>
    <xdr:cxnSp macro="">
      <xdr:nvCxnSpPr>
        <xdr:cNvPr id="56" name="直线箭头连接符 55">
          <a:extLst>
            <a:ext uri="{FF2B5EF4-FFF2-40B4-BE49-F238E27FC236}">
              <a16:creationId xmlns:a16="http://schemas.microsoft.com/office/drawing/2014/main" id="{2AB663E8-DF01-E34B-B59B-7A0F86C51018}"/>
            </a:ext>
          </a:extLst>
        </xdr:cNvPr>
        <xdr:cNvCxnSpPr/>
      </xdr:nvCxnSpPr>
      <xdr:spPr>
        <a:xfrm>
          <a:off x="1689100" y="15392400"/>
          <a:ext cx="7493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89</xdr:row>
      <xdr:rowOff>177800</xdr:rowOff>
    </xdr:from>
    <xdr:to>
      <xdr:col>4</xdr:col>
      <xdr:colOff>800100</xdr:colOff>
      <xdr:row>89</xdr:row>
      <xdr:rowOff>177800</xdr:rowOff>
    </xdr:to>
    <xdr:cxnSp macro="">
      <xdr:nvCxnSpPr>
        <xdr:cNvPr id="57" name="直线箭头连接符 56">
          <a:extLst>
            <a:ext uri="{FF2B5EF4-FFF2-40B4-BE49-F238E27FC236}">
              <a16:creationId xmlns:a16="http://schemas.microsoft.com/office/drawing/2014/main" id="{B0265142-6ACF-A142-A6C0-40376C1F41C1}"/>
            </a:ext>
          </a:extLst>
        </xdr:cNvPr>
        <xdr:cNvCxnSpPr/>
      </xdr:nvCxnSpPr>
      <xdr:spPr>
        <a:xfrm>
          <a:off x="3517900" y="144272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93</xdr:row>
      <xdr:rowOff>190500</xdr:rowOff>
    </xdr:from>
    <xdr:to>
      <xdr:col>4</xdr:col>
      <xdr:colOff>800100</xdr:colOff>
      <xdr:row>94</xdr:row>
      <xdr:rowOff>0</xdr:rowOff>
    </xdr:to>
    <xdr:cxnSp macro="">
      <xdr:nvCxnSpPr>
        <xdr:cNvPr id="58" name="直线箭头连接符 57">
          <a:extLst>
            <a:ext uri="{FF2B5EF4-FFF2-40B4-BE49-F238E27FC236}">
              <a16:creationId xmlns:a16="http://schemas.microsoft.com/office/drawing/2014/main" id="{F7524439-008A-7E47-AB8E-36BFFF9505B7}"/>
            </a:ext>
          </a:extLst>
        </xdr:cNvPr>
        <xdr:cNvCxnSpPr/>
      </xdr:nvCxnSpPr>
      <xdr:spPr>
        <a:xfrm flipV="1">
          <a:off x="3517900" y="15252700"/>
          <a:ext cx="749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91</xdr:row>
      <xdr:rowOff>50800</xdr:rowOff>
    </xdr:from>
    <xdr:to>
      <xdr:col>5</xdr:col>
      <xdr:colOff>419100</xdr:colOff>
      <xdr:row>92</xdr:row>
      <xdr:rowOff>152400</xdr:rowOff>
    </xdr:to>
    <xdr:cxnSp macro="">
      <xdr:nvCxnSpPr>
        <xdr:cNvPr id="59" name="直线箭头连接符 58">
          <a:extLst>
            <a:ext uri="{FF2B5EF4-FFF2-40B4-BE49-F238E27FC236}">
              <a16:creationId xmlns:a16="http://schemas.microsoft.com/office/drawing/2014/main" id="{1788FC83-A574-054F-B727-ED9D305B7714}"/>
            </a:ext>
          </a:extLst>
        </xdr:cNvPr>
        <xdr:cNvCxnSpPr/>
      </xdr:nvCxnSpPr>
      <xdr:spPr>
        <a:xfrm>
          <a:off x="4813300" y="147066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95</xdr:row>
      <xdr:rowOff>63500</xdr:rowOff>
    </xdr:from>
    <xdr:to>
      <xdr:col>7</xdr:col>
      <xdr:colOff>25400</xdr:colOff>
      <xdr:row>98</xdr:row>
      <xdr:rowOff>50800</xdr:rowOff>
    </xdr:to>
    <xdr:cxnSp macro="">
      <xdr:nvCxnSpPr>
        <xdr:cNvPr id="60" name="直线箭头连接符 59">
          <a:extLst>
            <a:ext uri="{FF2B5EF4-FFF2-40B4-BE49-F238E27FC236}">
              <a16:creationId xmlns:a16="http://schemas.microsoft.com/office/drawing/2014/main" id="{A0E327A9-1B04-3B47-8F9C-359A8D64E8FA}"/>
            </a:ext>
          </a:extLst>
        </xdr:cNvPr>
        <xdr:cNvCxnSpPr/>
      </xdr:nvCxnSpPr>
      <xdr:spPr>
        <a:xfrm flipV="1">
          <a:off x="3581400" y="15532100"/>
          <a:ext cx="24892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94</xdr:row>
      <xdr:rowOff>12700</xdr:rowOff>
    </xdr:from>
    <xdr:to>
      <xdr:col>6</xdr:col>
      <xdr:colOff>800100</xdr:colOff>
      <xdr:row>94</xdr:row>
      <xdr:rowOff>12700</xdr:rowOff>
    </xdr:to>
    <xdr:cxnSp macro="">
      <xdr:nvCxnSpPr>
        <xdr:cNvPr id="61" name="直线箭头连接符 60">
          <a:extLst>
            <a:ext uri="{FF2B5EF4-FFF2-40B4-BE49-F238E27FC236}">
              <a16:creationId xmlns:a16="http://schemas.microsoft.com/office/drawing/2014/main" id="{A416DB6D-7F05-BE48-B337-778F41A98415}"/>
            </a:ext>
          </a:extLst>
        </xdr:cNvPr>
        <xdr:cNvCxnSpPr/>
      </xdr:nvCxnSpPr>
      <xdr:spPr>
        <a:xfrm>
          <a:off x="5257800" y="152781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108</xdr:row>
      <xdr:rowOff>190500</xdr:rowOff>
    </xdr:from>
    <xdr:to>
      <xdr:col>2</xdr:col>
      <xdr:colOff>800100</xdr:colOff>
      <xdr:row>113</xdr:row>
      <xdr:rowOff>38100</xdr:rowOff>
    </xdr:to>
    <xdr:cxnSp macro="">
      <xdr:nvCxnSpPr>
        <xdr:cNvPr id="62" name="直线箭头连接符 61">
          <a:extLst>
            <a:ext uri="{FF2B5EF4-FFF2-40B4-BE49-F238E27FC236}">
              <a16:creationId xmlns:a16="http://schemas.microsoft.com/office/drawing/2014/main" id="{BE63EC6D-D799-7E4B-99F7-657C729274AE}"/>
            </a:ext>
          </a:extLst>
        </xdr:cNvPr>
        <xdr:cNvCxnSpPr/>
      </xdr:nvCxnSpPr>
      <xdr:spPr>
        <a:xfrm flipV="1">
          <a:off x="1689100" y="18503900"/>
          <a:ext cx="7620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</xdr:colOff>
      <xdr:row>113</xdr:row>
      <xdr:rowOff>88900</xdr:rowOff>
    </xdr:from>
    <xdr:to>
      <xdr:col>2</xdr:col>
      <xdr:colOff>723900</xdr:colOff>
      <xdr:row>113</xdr:row>
      <xdr:rowOff>101600</xdr:rowOff>
    </xdr:to>
    <xdr:cxnSp macro="">
      <xdr:nvCxnSpPr>
        <xdr:cNvPr id="63" name="直线箭头连接符 62">
          <a:extLst>
            <a:ext uri="{FF2B5EF4-FFF2-40B4-BE49-F238E27FC236}">
              <a16:creationId xmlns:a16="http://schemas.microsoft.com/office/drawing/2014/main" id="{651BC76F-2E52-B34A-8E56-10D86AE65C34}"/>
            </a:ext>
          </a:extLst>
        </xdr:cNvPr>
        <xdr:cNvCxnSpPr/>
      </xdr:nvCxnSpPr>
      <xdr:spPr>
        <a:xfrm>
          <a:off x="1701800" y="19418300"/>
          <a:ext cx="673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113</xdr:row>
      <xdr:rowOff>127000</xdr:rowOff>
    </xdr:from>
    <xdr:to>
      <xdr:col>2</xdr:col>
      <xdr:colOff>787400</xdr:colOff>
      <xdr:row>117</xdr:row>
      <xdr:rowOff>38100</xdr:rowOff>
    </xdr:to>
    <xdr:cxnSp macro="">
      <xdr:nvCxnSpPr>
        <xdr:cNvPr id="64" name="直线箭头连接符 63">
          <a:extLst>
            <a:ext uri="{FF2B5EF4-FFF2-40B4-BE49-F238E27FC236}">
              <a16:creationId xmlns:a16="http://schemas.microsoft.com/office/drawing/2014/main" id="{B0E07213-8D47-D54C-92AE-51BBDCAE23D8}"/>
            </a:ext>
          </a:extLst>
        </xdr:cNvPr>
        <xdr:cNvCxnSpPr/>
      </xdr:nvCxnSpPr>
      <xdr:spPr>
        <a:xfrm>
          <a:off x="1689100" y="19456400"/>
          <a:ext cx="7493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108</xdr:row>
      <xdr:rowOff>177800</xdr:rowOff>
    </xdr:from>
    <xdr:to>
      <xdr:col>4</xdr:col>
      <xdr:colOff>800100</xdr:colOff>
      <xdr:row>108</xdr:row>
      <xdr:rowOff>177800</xdr:rowOff>
    </xdr:to>
    <xdr:cxnSp macro="">
      <xdr:nvCxnSpPr>
        <xdr:cNvPr id="65" name="直线箭头连接符 64">
          <a:extLst>
            <a:ext uri="{FF2B5EF4-FFF2-40B4-BE49-F238E27FC236}">
              <a16:creationId xmlns:a16="http://schemas.microsoft.com/office/drawing/2014/main" id="{9989A33B-C8BC-9C46-9104-E385498A8A45}"/>
            </a:ext>
          </a:extLst>
        </xdr:cNvPr>
        <xdr:cNvCxnSpPr/>
      </xdr:nvCxnSpPr>
      <xdr:spPr>
        <a:xfrm>
          <a:off x="3517900" y="184912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112</xdr:row>
      <xdr:rowOff>190500</xdr:rowOff>
    </xdr:from>
    <xdr:to>
      <xdr:col>4</xdr:col>
      <xdr:colOff>800100</xdr:colOff>
      <xdr:row>113</xdr:row>
      <xdr:rowOff>0</xdr:rowOff>
    </xdr:to>
    <xdr:cxnSp macro="">
      <xdr:nvCxnSpPr>
        <xdr:cNvPr id="66" name="直线箭头连接符 65">
          <a:extLst>
            <a:ext uri="{FF2B5EF4-FFF2-40B4-BE49-F238E27FC236}">
              <a16:creationId xmlns:a16="http://schemas.microsoft.com/office/drawing/2014/main" id="{879863B5-D0F3-E541-8D41-413412FAA1BE}"/>
            </a:ext>
          </a:extLst>
        </xdr:cNvPr>
        <xdr:cNvCxnSpPr/>
      </xdr:nvCxnSpPr>
      <xdr:spPr>
        <a:xfrm flipV="1">
          <a:off x="3517900" y="19316700"/>
          <a:ext cx="749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110</xdr:row>
      <xdr:rowOff>50800</xdr:rowOff>
    </xdr:from>
    <xdr:to>
      <xdr:col>5</xdr:col>
      <xdr:colOff>419100</xdr:colOff>
      <xdr:row>111</xdr:row>
      <xdr:rowOff>152400</xdr:rowOff>
    </xdr:to>
    <xdr:cxnSp macro="">
      <xdr:nvCxnSpPr>
        <xdr:cNvPr id="67" name="直线箭头连接符 66">
          <a:extLst>
            <a:ext uri="{FF2B5EF4-FFF2-40B4-BE49-F238E27FC236}">
              <a16:creationId xmlns:a16="http://schemas.microsoft.com/office/drawing/2014/main" id="{D1452E62-6F07-7943-95A8-7765D06BCA99}"/>
            </a:ext>
          </a:extLst>
        </xdr:cNvPr>
        <xdr:cNvCxnSpPr/>
      </xdr:nvCxnSpPr>
      <xdr:spPr>
        <a:xfrm>
          <a:off x="4813300" y="187706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114</xdr:row>
      <xdr:rowOff>63500</xdr:rowOff>
    </xdr:from>
    <xdr:to>
      <xdr:col>7</xdr:col>
      <xdr:colOff>25400</xdr:colOff>
      <xdr:row>117</xdr:row>
      <xdr:rowOff>50800</xdr:rowOff>
    </xdr:to>
    <xdr:cxnSp macro="">
      <xdr:nvCxnSpPr>
        <xdr:cNvPr id="68" name="直线箭头连接符 67">
          <a:extLst>
            <a:ext uri="{FF2B5EF4-FFF2-40B4-BE49-F238E27FC236}">
              <a16:creationId xmlns:a16="http://schemas.microsoft.com/office/drawing/2014/main" id="{ED794DB2-FADB-2245-B958-81836477A25D}"/>
            </a:ext>
          </a:extLst>
        </xdr:cNvPr>
        <xdr:cNvCxnSpPr/>
      </xdr:nvCxnSpPr>
      <xdr:spPr>
        <a:xfrm flipV="1">
          <a:off x="3581400" y="19596100"/>
          <a:ext cx="24892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113</xdr:row>
      <xdr:rowOff>12700</xdr:rowOff>
    </xdr:from>
    <xdr:to>
      <xdr:col>6</xdr:col>
      <xdr:colOff>800100</xdr:colOff>
      <xdr:row>113</xdr:row>
      <xdr:rowOff>12700</xdr:rowOff>
    </xdr:to>
    <xdr:cxnSp macro="">
      <xdr:nvCxnSpPr>
        <xdr:cNvPr id="69" name="直线箭头连接符 68">
          <a:extLst>
            <a:ext uri="{FF2B5EF4-FFF2-40B4-BE49-F238E27FC236}">
              <a16:creationId xmlns:a16="http://schemas.microsoft.com/office/drawing/2014/main" id="{7FCFC54F-879A-8141-AA80-8AE92DF230DC}"/>
            </a:ext>
          </a:extLst>
        </xdr:cNvPr>
        <xdr:cNvCxnSpPr/>
      </xdr:nvCxnSpPr>
      <xdr:spPr>
        <a:xfrm>
          <a:off x="5257800" y="193421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094D-2742-9549-BC03-87301F186885}">
  <dimension ref="B2:Y35"/>
  <sheetViews>
    <sheetView topLeftCell="C21" workbookViewId="0">
      <selection activeCell="C23" sqref="C23:G35"/>
    </sheetView>
  </sheetViews>
  <sheetFormatPr baseColWidth="10" defaultRowHeight="16"/>
  <cols>
    <col min="1" max="8" width="10.83203125" style="5"/>
    <col min="9" max="9" width="21.83203125" style="5" customWidth="1"/>
    <col min="10" max="16384" width="10.83203125" style="5"/>
  </cols>
  <sheetData>
    <row r="2" spans="2:25">
      <c r="B2" s="9" t="s">
        <v>59</v>
      </c>
    </row>
    <row r="3" spans="2:25">
      <c r="B3" s="10" t="s">
        <v>60</v>
      </c>
      <c r="C3" s="11"/>
      <c r="D3" s="11"/>
      <c r="E3" s="11"/>
    </row>
    <row r="4" spans="2:25">
      <c r="J4" s="13" t="s">
        <v>61</v>
      </c>
      <c r="K4" s="14"/>
      <c r="L4" s="14"/>
      <c r="M4" s="14"/>
      <c r="N4" s="15"/>
    </row>
    <row r="5" spans="2:25">
      <c r="B5" s="4"/>
      <c r="C5" s="1" t="s">
        <v>0</v>
      </c>
      <c r="D5" s="1" t="s">
        <v>1</v>
      </c>
      <c r="E5" s="1" t="s">
        <v>2</v>
      </c>
      <c r="J5" s="16"/>
      <c r="K5" s="17"/>
      <c r="L5" s="17"/>
      <c r="M5" s="17"/>
      <c r="N5" s="18"/>
    </row>
    <row r="6" spans="2:25">
      <c r="B6" s="4"/>
      <c r="C6" s="1" t="s">
        <v>7</v>
      </c>
      <c r="D6" s="2" t="s">
        <v>8</v>
      </c>
      <c r="E6" s="3"/>
    </row>
    <row r="7" spans="2:25">
      <c r="B7" s="4"/>
      <c r="C7" s="1" t="s">
        <v>6</v>
      </c>
      <c r="D7" s="1" t="s">
        <v>5</v>
      </c>
      <c r="E7" s="1" t="s">
        <v>3</v>
      </c>
      <c r="G7" s="1">
        <f>E12</f>
        <v>2</v>
      </c>
      <c r="H7" s="8" t="s">
        <v>41</v>
      </c>
      <c r="I7" s="12">
        <f>G7+H9</f>
        <v>3</v>
      </c>
      <c r="K7" s="12">
        <f>I7</f>
        <v>3</v>
      </c>
      <c r="L7" s="8" t="s">
        <v>44</v>
      </c>
      <c r="M7" s="12">
        <f>K7+L9</f>
        <v>5</v>
      </c>
      <c r="O7" s="12">
        <f>M7</f>
        <v>5</v>
      </c>
      <c r="P7" s="8" t="s">
        <v>47</v>
      </c>
      <c r="Q7" s="12">
        <f>O7+P9</f>
        <v>6</v>
      </c>
    </row>
    <row r="8" spans="2:25">
      <c r="G8" s="1">
        <f>G9-G7</f>
        <v>8</v>
      </c>
      <c r="H8" s="2" t="s">
        <v>52</v>
      </c>
      <c r="I8" s="3"/>
      <c r="K8" s="1">
        <f>K9-K7</f>
        <v>8</v>
      </c>
      <c r="L8" s="2" t="s">
        <v>54</v>
      </c>
      <c r="M8" s="3"/>
      <c r="O8" s="1">
        <f>O9-O7</f>
        <v>8</v>
      </c>
      <c r="P8" s="2" t="s">
        <v>30</v>
      </c>
      <c r="Q8" s="3"/>
    </row>
    <row r="9" spans="2:25">
      <c r="G9" s="1">
        <f>I9-H9</f>
        <v>10</v>
      </c>
      <c r="H9" s="1">
        <v>1</v>
      </c>
      <c r="I9" s="1">
        <f>K9</f>
        <v>11</v>
      </c>
      <c r="K9" s="1">
        <f>M9-L9</f>
        <v>11</v>
      </c>
      <c r="L9" s="1">
        <v>2</v>
      </c>
      <c r="M9" s="1">
        <f>O9</f>
        <v>13</v>
      </c>
      <c r="O9" s="1">
        <f>Q9-P9</f>
        <v>13</v>
      </c>
      <c r="P9" s="1">
        <v>1</v>
      </c>
      <c r="Q9" s="1">
        <f>S14</f>
        <v>14</v>
      </c>
    </row>
    <row r="10" spans="2:25">
      <c r="G10" s="4"/>
      <c r="H10" s="4" t="s">
        <v>58</v>
      </c>
      <c r="I10" s="4">
        <f>K7-I7</f>
        <v>0</v>
      </c>
      <c r="K10" s="4"/>
      <c r="L10" s="4" t="s">
        <v>58</v>
      </c>
      <c r="M10" s="4">
        <f>O7-M7</f>
        <v>0</v>
      </c>
      <c r="O10" s="4"/>
      <c r="P10" s="4" t="s">
        <v>58</v>
      </c>
      <c r="Q10" s="4">
        <f>S12-Q7</f>
        <v>8</v>
      </c>
    </row>
    <row r="12" spans="2:25">
      <c r="C12" s="1">
        <v>0</v>
      </c>
      <c r="D12" s="8" t="s">
        <v>40</v>
      </c>
      <c r="E12" s="1">
        <f>C12+D14</f>
        <v>2</v>
      </c>
      <c r="G12" s="1">
        <f>E12</f>
        <v>2</v>
      </c>
      <c r="H12" s="8" t="s">
        <v>42</v>
      </c>
      <c r="I12" s="1">
        <f>G12+H14</f>
        <v>3</v>
      </c>
      <c r="K12" s="1">
        <f>I12</f>
        <v>3</v>
      </c>
      <c r="L12" s="8" t="s">
        <v>45</v>
      </c>
      <c r="M12" s="1">
        <f>L14+K12</f>
        <v>13</v>
      </c>
      <c r="O12" s="1">
        <f>M12</f>
        <v>13</v>
      </c>
      <c r="P12" s="8" t="s">
        <v>48</v>
      </c>
      <c r="Q12" s="1">
        <f>P14+O12</f>
        <v>14</v>
      </c>
      <c r="S12" s="12">
        <f>MAX(Q7,Q12,Q17)</f>
        <v>14</v>
      </c>
      <c r="T12" s="8" t="s">
        <v>50</v>
      </c>
      <c r="U12" s="1">
        <f>T14+S12</f>
        <v>16</v>
      </c>
      <c r="W12" s="1">
        <f>U12</f>
        <v>16</v>
      </c>
      <c r="X12" s="8" t="s">
        <v>51</v>
      </c>
      <c r="Y12" s="1">
        <f>W12+X14</f>
        <v>17</v>
      </c>
    </row>
    <row r="13" spans="2:25">
      <c r="C13" s="1">
        <f>C14-C12</f>
        <v>0</v>
      </c>
      <c r="D13" s="2" t="s">
        <v>15</v>
      </c>
      <c r="E13" s="3"/>
      <c r="G13" s="1">
        <f>G14-G12</f>
        <v>0</v>
      </c>
      <c r="H13" s="2" t="s">
        <v>53</v>
      </c>
      <c r="I13" s="3"/>
      <c r="K13" s="1">
        <f>K14-K12</f>
        <v>0</v>
      </c>
      <c r="L13" s="2" t="s">
        <v>26</v>
      </c>
      <c r="M13" s="3"/>
      <c r="O13" s="1">
        <f>O14-O12</f>
        <v>0</v>
      </c>
      <c r="P13" s="2" t="s">
        <v>32</v>
      </c>
      <c r="Q13" s="3"/>
      <c r="S13" s="1">
        <f>S14-S12</f>
        <v>0</v>
      </c>
      <c r="T13" s="2" t="s">
        <v>36</v>
      </c>
      <c r="U13" s="3"/>
      <c r="W13" s="1">
        <f>W14-W12</f>
        <v>0</v>
      </c>
      <c r="X13" s="2" t="s">
        <v>39</v>
      </c>
      <c r="Y13" s="3"/>
    </row>
    <row r="14" spans="2:25">
      <c r="C14" s="1">
        <f>E14-D14</f>
        <v>0</v>
      </c>
      <c r="D14" s="1">
        <v>2</v>
      </c>
      <c r="E14" s="1">
        <f>MIN(G9,G14,G19)</f>
        <v>2</v>
      </c>
      <c r="G14" s="1">
        <f>I14-H14</f>
        <v>2</v>
      </c>
      <c r="H14" s="1">
        <v>1</v>
      </c>
      <c r="I14" s="1">
        <f>K14</f>
        <v>3</v>
      </c>
      <c r="K14" s="1">
        <f>M14-L14</f>
        <v>3</v>
      </c>
      <c r="L14" s="1">
        <v>10</v>
      </c>
      <c r="M14" s="1">
        <f>O14</f>
        <v>13</v>
      </c>
      <c r="O14" s="1">
        <f>Q14-P14</f>
        <v>13</v>
      </c>
      <c r="P14" s="1">
        <v>1</v>
      </c>
      <c r="Q14" s="1">
        <f>S14</f>
        <v>14</v>
      </c>
      <c r="S14" s="1">
        <f>U14-T14</f>
        <v>14</v>
      </c>
      <c r="T14" s="1">
        <v>2</v>
      </c>
      <c r="U14" s="1">
        <f>W14</f>
        <v>16</v>
      </c>
      <c r="W14" s="1">
        <f>Y14-X14</f>
        <v>16</v>
      </c>
      <c r="X14" s="1">
        <v>1</v>
      </c>
      <c r="Y14" s="1">
        <f>Y12</f>
        <v>17</v>
      </c>
    </row>
    <row r="15" spans="2:25">
      <c r="C15" s="4"/>
      <c r="D15" s="4"/>
      <c r="E15" s="4"/>
      <c r="G15" s="4"/>
      <c r="H15" s="4"/>
      <c r="I15" s="4"/>
      <c r="K15" s="4"/>
      <c r="L15" s="4"/>
      <c r="M15" s="4"/>
      <c r="O15" s="4"/>
      <c r="P15" s="4"/>
      <c r="Q15" s="4"/>
      <c r="S15" s="4"/>
      <c r="T15" s="4"/>
      <c r="U15" s="4"/>
      <c r="W15" s="4"/>
      <c r="X15" s="4"/>
      <c r="Y15" s="4"/>
    </row>
    <row r="17" spans="3:17">
      <c r="G17" s="1">
        <f>E12</f>
        <v>2</v>
      </c>
      <c r="H17" s="8" t="s">
        <v>43</v>
      </c>
      <c r="I17" s="12">
        <f>G17+H19</f>
        <v>3</v>
      </c>
      <c r="K17" s="12">
        <f>I17</f>
        <v>3</v>
      </c>
      <c r="L17" s="8" t="s">
        <v>46</v>
      </c>
      <c r="M17" s="12">
        <f>L19+K17</f>
        <v>5</v>
      </c>
      <c r="O17" s="12">
        <f>M17</f>
        <v>5</v>
      </c>
      <c r="P17" s="8" t="s">
        <v>49</v>
      </c>
      <c r="Q17" s="12">
        <f>P19+O17</f>
        <v>6</v>
      </c>
    </row>
    <row r="18" spans="3:17">
      <c r="G18" s="1">
        <f>G19-G17</f>
        <v>8</v>
      </c>
      <c r="H18" s="2" t="s">
        <v>22</v>
      </c>
      <c r="I18" s="3"/>
      <c r="K18" s="1">
        <f>K19-K17</f>
        <v>8</v>
      </c>
      <c r="L18" s="2" t="s">
        <v>28</v>
      </c>
      <c r="M18" s="3"/>
      <c r="O18" s="1">
        <f>O19-O17</f>
        <v>8</v>
      </c>
      <c r="P18" s="2" t="s">
        <v>34</v>
      </c>
      <c r="Q18" s="3"/>
    </row>
    <row r="19" spans="3:17">
      <c r="G19" s="1">
        <f>I19-H19</f>
        <v>10</v>
      </c>
      <c r="H19" s="1">
        <v>1</v>
      </c>
      <c r="I19" s="1">
        <f>K19</f>
        <v>11</v>
      </c>
      <c r="K19" s="1">
        <f>M19-L19</f>
        <v>11</v>
      </c>
      <c r="L19" s="1">
        <v>2</v>
      </c>
      <c r="M19" s="1">
        <f>O19</f>
        <v>13</v>
      </c>
      <c r="O19" s="1">
        <f>Q19-P19</f>
        <v>13</v>
      </c>
      <c r="P19" s="1">
        <v>1</v>
      </c>
      <c r="Q19" s="1">
        <f>S14</f>
        <v>14</v>
      </c>
    </row>
    <row r="20" spans="3:17">
      <c r="H20" s="5" t="s">
        <v>58</v>
      </c>
      <c r="I20" s="5">
        <f>K17-I17</f>
        <v>0</v>
      </c>
      <c r="L20" s="5" t="s">
        <v>58</v>
      </c>
      <c r="M20" s="5">
        <f>O17-M17</f>
        <v>0</v>
      </c>
      <c r="P20" s="5" t="s">
        <v>58</v>
      </c>
      <c r="Q20" s="5">
        <f>S12-Q17</f>
        <v>8</v>
      </c>
    </row>
    <row r="21" spans="3:17" ht="15" customHeight="1"/>
    <row r="22" spans="3:17" hidden="1"/>
    <row r="23" spans="3:17" ht="38" customHeight="1">
      <c r="C23" s="6" t="s">
        <v>9</v>
      </c>
      <c r="D23" s="6" t="s">
        <v>10</v>
      </c>
      <c r="E23" s="6" t="s">
        <v>11</v>
      </c>
      <c r="F23" s="6" t="s">
        <v>12</v>
      </c>
      <c r="G23" s="6" t="s">
        <v>13</v>
      </c>
    </row>
    <row r="24" spans="3:17" ht="38" customHeight="1">
      <c r="C24" s="6" t="s">
        <v>14</v>
      </c>
      <c r="D24" s="6" t="s">
        <v>15</v>
      </c>
      <c r="E24" s="6" t="s">
        <v>16</v>
      </c>
      <c r="F24" s="6">
        <v>2</v>
      </c>
      <c r="G24" s="6">
        <v>1000</v>
      </c>
      <c r="I24" s="7" t="s">
        <v>55</v>
      </c>
    </row>
    <row r="25" spans="3:17" ht="38" customHeight="1">
      <c r="C25" s="6" t="s">
        <v>17</v>
      </c>
      <c r="D25" s="6" t="s">
        <v>18</v>
      </c>
      <c r="E25" s="6" t="s">
        <v>14</v>
      </c>
      <c r="F25" s="6">
        <v>1</v>
      </c>
      <c r="G25" s="6">
        <v>500</v>
      </c>
      <c r="I25" s="7" t="s">
        <v>56</v>
      </c>
    </row>
    <row r="26" spans="3:17" ht="38" customHeight="1">
      <c r="C26" s="6" t="s">
        <v>19</v>
      </c>
      <c r="D26" s="6" t="s">
        <v>20</v>
      </c>
      <c r="E26" s="6" t="s">
        <v>14</v>
      </c>
      <c r="F26" s="6">
        <v>1</v>
      </c>
      <c r="G26" s="6">
        <v>500</v>
      </c>
      <c r="I26" s="7" t="s">
        <v>57</v>
      </c>
      <c r="J26" s="7" t="s">
        <v>7</v>
      </c>
      <c r="K26" s="5" t="s">
        <v>58</v>
      </c>
    </row>
    <row r="27" spans="3:17" ht="38" customHeight="1">
      <c r="C27" s="6" t="s">
        <v>21</v>
      </c>
      <c r="D27" s="6" t="s">
        <v>22</v>
      </c>
      <c r="E27" s="6" t="s">
        <v>14</v>
      </c>
      <c r="F27" s="6">
        <v>1</v>
      </c>
      <c r="G27" s="6">
        <v>500</v>
      </c>
      <c r="I27" s="5" t="s">
        <v>41</v>
      </c>
      <c r="J27" s="5">
        <v>8</v>
      </c>
      <c r="K27" s="5">
        <v>0</v>
      </c>
    </row>
    <row r="28" spans="3:17" ht="38" customHeight="1">
      <c r="C28" s="6" t="s">
        <v>23</v>
      </c>
      <c r="D28" s="6" t="s">
        <v>24</v>
      </c>
      <c r="E28" s="6" t="s">
        <v>17</v>
      </c>
      <c r="F28" s="6">
        <v>2</v>
      </c>
      <c r="G28" s="6">
        <v>1000</v>
      </c>
      <c r="I28" s="5" t="s">
        <v>43</v>
      </c>
      <c r="J28" s="5">
        <v>8</v>
      </c>
      <c r="K28" s="5">
        <v>0</v>
      </c>
    </row>
    <row r="29" spans="3:17" ht="38" customHeight="1">
      <c r="C29" s="6" t="s">
        <v>25</v>
      </c>
      <c r="D29" s="6" t="s">
        <v>26</v>
      </c>
      <c r="E29" s="6" t="s">
        <v>19</v>
      </c>
      <c r="F29" s="6">
        <v>10</v>
      </c>
      <c r="G29" s="6">
        <v>5000</v>
      </c>
      <c r="I29" s="5" t="s">
        <v>44</v>
      </c>
      <c r="J29" s="5">
        <v>8</v>
      </c>
      <c r="K29" s="5">
        <v>0</v>
      </c>
    </row>
    <row r="30" spans="3:17" ht="38" customHeight="1">
      <c r="C30" s="6" t="s">
        <v>27</v>
      </c>
      <c r="D30" s="6" t="s">
        <v>28</v>
      </c>
      <c r="E30" s="6" t="s">
        <v>21</v>
      </c>
      <c r="F30" s="6">
        <v>2</v>
      </c>
      <c r="G30" s="6">
        <v>1000</v>
      </c>
      <c r="I30" s="5" t="s">
        <v>46</v>
      </c>
      <c r="J30" s="5">
        <v>8</v>
      </c>
      <c r="K30" s="5">
        <v>0</v>
      </c>
    </row>
    <row r="31" spans="3:17" ht="38" customHeight="1">
      <c r="C31" s="6" t="s">
        <v>29</v>
      </c>
      <c r="D31" s="6" t="s">
        <v>30</v>
      </c>
      <c r="E31" s="6" t="s">
        <v>23</v>
      </c>
      <c r="F31" s="6">
        <v>1</v>
      </c>
      <c r="G31" s="6">
        <v>500</v>
      </c>
      <c r="I31" s="5" t="s">
        <v>47</v>
      </c>
      <c r="J31" s="5">
        <v>8</v>
      </c>
      <c r="K31" s="5">
        <v>8</v>
      </c>
    </row>
    <row r="32" spans="3:17" ht="38" customHeight="1">
      <c r="C32" s="6" t="s">
        <v>31</v>
      </c>
      <c r="D32" s="6" t="s">
        <v>32</v>
      </c>
      <c r="E32" s="6" t="s">
        <v>25</v>
      </c>
      <c r="F32" s="6">
        <v>1</v>
      </c>
      <c r="G32" s="6">
        <v>500</v>
      </c>
      <c r="I32" s="5" t="s">
        <v>49</v>
      </c>
      <c r="J32" s="5">
        <v>8</v>
      </c>
      <c r="K32" s="5">
        <v>8</v>
      </c>
    </row>
    <row r="33" spans="3:7" ht="38" customHeight="1">
      <c r="C33" s="6" t="s">
        <v>33</v>
      </c>
      <c r="D33" s="6" t="s">
        <v>34</v>
      </c>
      <c r="E33" s="6" t="s">
        <v>27</v>
      </c>
      <c r="F33" s="6">
        <v>1</v>
      </c>
      <c r="G33" s="6">
        <v>500</v>
      </c>
    </row>
    <row r="34" spans="3:7" ht="38" customHeight="1">
      <c r="C34" s="6" t="s">
        <v>35</v>
      </c>
      <c r="D34" s="6" t="s">
        <v>36</v>
      </c>
      <c r="E34" s="6" t="s">
        <v>37</v>
      </c>
      <c r="F34" s="6">
        <v>2</v>
      </c>
      <c r="G34" s="6">
        <v>1000</v>
      </c>
    </row>
    <row r="35" spans="3:7" ht="38" customHeight="1">
      <c r="C35" s="6" t="s">
        <v>38</v>
      </c>
      <c r="D35" s="6" t="s">
        <v>39</v>
      </c>
      <c r="E35" s="6" t="s">
        <v>35</v>
      </c>
      <c r="F35" s="6">
        <v>1</v>
      </c>
      <c r="G35" s="6">
        <v>500</v>
      </c>
    </row>
  </sheetData>
  <mergeCells count="14">
    <mergeCell ref="T13:U13"/>
    <mergeCell ref="X13:Y13"/>
    <mergeCell ref="J4:N5"/>
    <mergeCell ref="L8:M8"/>
    <mergeCell ref="L13:M13"/>
    <mergeCell ref="L18:M18"/>
    <mergeCell ref="P8:Q8"/>
    <mergeCell ref="P13:Q13"/>
    <mergeCell ref="P18:Q18"/>
    <mergeCell ref="D6:E6"/>
    <mergeCell ref="D13:E13"/>
    <mergeCell ref="H8:I8"/>
    <mergeCell ref="H13:I13"/>
    <mergeCell ref="H18:I18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267E-F020-5746-8D45-7342B47A2909}">
  <dimension ref="B1:T52"/>
  <sheetViews>
    <sheetView topLeftCell="K29" workbookViewId="0">
      <selection activeCell="T39" sqref="T39"/>
    </sheetView>
  </sheetViews>
  <sheetFormatPr baseColWidth="10" defaultRowHeight="16"/>
  <cols>
    <col min="1" max="1" width="10.33203125" customWidth="1"/>
    <col min="2" max="2" width="10.5" customWidth="1"/>
    <col min="3" max="4" width="10.83203125" customWidth="1"/>
    <col min="6" max="6" width="14.6640625" customWidth="1"/>
  </cols>
  <sheetData>
    <row r="1" spans="2:7" ht="18" customHeight="1"/>
    <row r="2" spans="2:7" ht="18" customHeight="1"/>
    <row r="3" spans="2:7" ht="18" customHeight="1">
      <c r="B3" s="6" t="s">
        <v>9</v>
      </c>
      <c r="C3" s="21" t="s">
        <v>10</v>
      </c>
      <c r="D3" s="22"/>
      <c r="E3" s="6" t="s">
        <v>11</v>
      </c>
      <c r="F3" s="6" t="s">
        <v>12</v>
      </c>
      <c r="G3" s="6" t="s">
        <v>13</v>
      </c>
    </row>
    <row r="4" spans="2:7" ht="18" customHeight="1">
      <c r="B4" s="6" t="s">
        <v>14</v>
      </c>
      <c r="C4" s="21" t="s">
        <v>15</v>
      </c>
      <c r="D4" s="22"/>
      <c r="E4" s="6" t="s">
        <v>16</v>
      </c>
      <c r="F4" s="6">
        <v>2</v>
      </c>
      <c r="G4" s="6">
        <v>1000</v>
      </c>
    </row>
    <row r="5" spans="2:7" ht="18" customHeight="1">
      <c r="B5" s="6" t="s">
        <v>17</v>
      </c>
      <c r="C5" s="21" t="s">
        <v>18</v>
      </c>
      <c r="D5" s="22"/>
      <c r="E5" s="6" t="s">
        <v>14</v>
      </c>
      <c r="F5" s="6">
        <v>1</v>
      </c>
      <c r="G5" s="6">
        <v>500</v>
      </c>
    </row>
    <row r="6" spans="2:7" ht="18" customHeight="1">
      <c r="B6" s="6" t="s">
        <v>19</v>
      </c>
      <c r="C6" s="21" t="s">
        <v>20</v>
      </c>
      <c r="D6" s="22"/>
      <c r="E6" s="6" t="s">
        <v>14</v>
      </c>
      <c r="F6" s="6">
        <v>1</v>
      </c>
      <c r="G6" s="6">
        <v>500</v>
      </c>
    </row>
    <row r="7" spans="2:7" ht="18" customHeight="1">
      <c r="B7" s="6" t="s">
        <v>21</v>
      </c>
      <c r="C7" s="21" t="s">
        <v>22</v>
      </c>
      <c r="D7" s="22"/>
      <c r="E7" s="6" t="s">
        <v>14</v>
      </c>
      <c r="F7" s="6">
        <v>1</v>
      </c>
      <c r="G7" s="6">
        <v>500</v>
      </c>
    </row>
    <row r="8" spans="2:7" ht="18" customHeight="1">
      <c r="B8" s="6" t="s">
        <v>23</v>
      </c>
      <c r="C8" s="21" t="s">
        <v>24</v>
      </c>
      <c r="D8" s="22"/>
      <c r="E8" s="6" t="s">
        <v>17</v>
      </c>
      <c r="F8" s="6">
        <v>2</v>
      </c>
      <c r="G8" s="6">
        <v>1000</v>
      </c>
    </row>
    <row r="9" spans="2:7" ht="18" customHeight="1">
      <c r="B9" s="6" t="s">
        <v>25</v>
      </c>
      <c r="C9" s="21" t="s">
        <v>26</v>
      </c>
      <c r="D9" s="22"/>
      <c r="E9" s="6" t="s">
        <v>19</v>
      </c>
      <c r="F9" s="6">
        <v>10</v>
      </c>
      <c r="G9" s="6">
        <v>5000</v>
      </c>
    </row>
    <row r="10" spans="2:7" ht="18" customHeight="1">
      <c r="B10" s="6" t="s">
        <v>27</v>
      </c>
      <c r="C10" s="21" t="s">
        <v>28</v>
      </c>
      <c r="D10" s="22"/>
      <c r="E10" s="6" t="s">
        <v>21</v>
      </c>
      <c r="F10" s="6">
        <v>2</v>
      </c>
      <c r="G10" s="6">
        <v>1000</v>
      </c>
    </row>
    <row r="11" spans="2:7" ht="18" customHeight="1">
      <c r="B11" s="6" t="s">
        <v>29</v>
      </c>
      <c r="C11" s="21" t="s">
        <v>30</v>
      </c>
      <c r="D11" s="22"/>
      <c r="E11" s="6" t="s">
        <v>23</v>
      </c>
      <c r="F11" s="6">
        <v>1</v>
      </c>
      <c r="G11" s="6">
        <v>500</v>
      </c>
    </row>
    <row r="12" spans="2:7" ht="18" customHeight="1">
      <c r="B12" s="6" t="s">
        <v>31</v>
      </c>
      <c r="C12" s="21" t="s">
        <v>32</v>
      </c>
      <c r="D12" s="22"/>
      <c r="E12" s="6" t="s">
        <v>25</v>
      </c>
      <c r="F12" s="6">
        <v>1</v>
      </c>
      <c r="G12" s="6">
        <v>500</v>
      </c>
    </row>
    <row r="13" spans="2:7" ht="18" customHeight="1">
      <c r="B13" s="6" t="s">
        <v>33</v>
      </c>
      <c r="C13" s="21" t="s">
        <v>34</v>
      </c>
      <c r="D13" s="22"/>
      <c r="E13" s="6" t="s">
        <v>27</v>
      </c>
      <c r="F13" s="6">
        <v>1</v>
      </c>
      <c r="G13" s="6">
        <v>500</v>
      </c>
    </row>
    <row r="14" spans="2:7">
      <c r="B14" s="6" t="s">
        <v>35</v>
      </c>
      <c r="C14" s="21" t="s">
        <v>36</v>
      </c>
      <c r="D14" s="22"/>
      <c r="E14" s="6" t="s">
        <v>37</v>
      </c>
      <c r="F14" s="6">
        <v>2</v>
      </c>
      <c r="G14" s="6">
        <v>1000</v>
      </c>
    </row>
    <row r="15" spans="2:7">
      <c r="B15" s="6" t="s">
        <v>38</v>
      </c>
      <c r="C15" s="21" t="s">
        <v>39</v>
      </c>
      <c r="D15" s="22"/>
      <c r="E15" s="6" t="s">
        <v>35</v>
      </c>
      <c r="F15" s="6">
        <v>1</v>
      </c>
      <c r="G15" s="6">
        <v>500</v>
      </c>
    </row>
    <row r="19" spans="2:15">
      <c r="B19" s="7" t="s">
        <v>62</v>
      </c>
    </row>
    <row r="20" spans="2:15" ht="20" customHeight="1">
      <c r="B20" s="20"/>
      <c r="H20" s="5" t="s">
        <v>44</v>
      </c>
    </row>
    <row r="21" spans="2:15" s="5" customFormat="1">
      <c r="G21" s="1">
        <v>2</v>
      </c>
      <c r="I21" s="1">
        <v>5</v>
      </c>
    </row>
    <row r="22" spans="2:15" s="5" customFormat="1">
      <c r="F22" s="5" t="s">
        <v>41</v>
      </c>
      <c r="J22" s="5" t="s">
        <v>47</v>
      </c>
    </row>
    <row r="23" spans="2:15" s="5" customFormat="1"/>
    <row r="24" spans="2:15" s="5" customFormat="1">
      <c r="D24" s="5" t="s">
        <v>40</v>
      </c>
      <c r="F24" s="5" t="s">
        <v>42</v>
      </c>
      <c r="H24" s="5" t="s">
        <v>45</v>
      </c>
      <c r="J24" s="5" t="s">
        <v>48</v>
      </c>
      <c r="L24" s="5" t="s">
        <v>50</v>
      </c>
      <c r="N24" s="5" t="s">
        <v>51</v>
      </c>
    </row>
    <row r="25" spans="2:15" s="5" customFormat="1">
      <c r="C25" s="1">
        <v>0</v>
      </c>
      <c r="E25" s="1">
        <v>1</v>
      </c>
      <c r="G25" s="1">
        <v>3</v>
      </c>
      <c r="I25" s="1">
        <v>6</v>
      </c>
      <c r="K25" s="1">
        <v>8</v>
      </c>
      <c r="M25" s="1">
        <v>9</v>
      </c>
      <c r="O25" s="1">
        <v>10</v>
      </c>
    </row>
    <row r="26" spans="2:15" s="5" customFormat="1"/>
    <row r="27" spans="2:15" s="5" customFormat="1">
      <c r="J27" s="5" t="s">
        <v>49</v>
      </c>
    </row>
    <row r="28" spans="2:15" s="5" customFormat="1">
      <c r="F28" s="5" t="s">
        <v>43</v>
      </c>
      <c r="H28" s="5" t="s">
        <v>46</v>
      </c>
    </row>
    <row r="29" spans="2:15" s="5" customFormat="1">
      <c r="G29" s="1">
        <v>4</v>
      </c>
      <c r="I29" s="1">
        <v>7</v>
      </c>
    </row>
    <row r="31" spans="2:15">
      <c r="C31" t="s">
        <v>63</v>
      </c>
      <c r="D31" t="s">
        <v>64</v>
      </c>
    </row>
    <row r="32" spans="2:15">
      <c r="C32" t="s">
        <v>65</v>
      </c>
      <c r="D32" t="s">
        <v>66</v>
      </c>
    </row>
    <row r="33" spans="3:20">
      <c r="D33" t="s">
        <v>67</v>
      </c>
    </row>
    <row r="35" spans="3:20">
      <c r="C35" t="s">
        <v>68</v>
      </c>
    </row>
    <row r="36" spans="3:20">
      <c r="G36" t="s">
        <v>81</v>
      </c>
      <c r="H36" t="s">
        <v>82</v>
      </c>
      <c r="I36" t="s">
        <v>83</v>
      </c>
      <c r="J36" t="s">
        <v>84</v>
      </c>
      <c r="K36" t="s">
        <v>85</v>
      </c>
      <c r="L36" t="s">
        <v>86</v>
      </c>
      <c r="M36" t="s">
        <v>87</v>
      </c>
      <c r="N36" t="s">
        <v>88</v>
      </c>
      <c r="O36" t="s">
        <v>89</v>
      </c>
      <c r="P36" t="s">
        <v>90</v>
      </c>
      <c r="Q36" t="s">
        <v>91</v>
      </c>
    </row>
    <row r="37" spans="3:20">
      <c r="F37" s="24" t="s">
        <v>92</v>
      </c>
      <c r="G37" s="23">
        <v>0</v>
      </c>
      <c r="H37" s="23">
        <v>2</v>
      </c>
      <c r="I37" s="23">
        <v>11</v>
      </c>
      <c r="J37" s="23">
        <v>3</v>
      </c>
      <c r="K37" s="23">
        <v>3</v>
      </c>
      <c r="L37" s="23">
        <v>13</v>
      </c>
      <c r="M37" s="23">
        <v>13</v>
      </c>
      <c r="N37" s="23">
        <v>13</v>
      </c>
      <c r="O37" s="23">
        <v>14</v>
      </c>
      <c r="P37" s="23">
        <v>16</v>
      </c>
      <c r="Q37" s="23">
        <v>17</v>
      </c>
    </row>
    <row r="39" spans="3:20">
      <c r="F39" s="24" t="s">
        <v>65</v>
      </c>
      <c r="Q39">
        <v>1</v>
      </c>
      <c r="T39">
        <f>SUMPRODUCT(G37:Q37,G39:Q39)</f>
        <v>17</v>
      </c>
    </row>
    <row r="40" spans="3:20">
      <c r="F40" s="24" t="s">
        <v>93</v>
      </c>
    </row>
    <row r="41" spans="3:20">
      <c r="F41" t="s">
        <v>69</v>
      </c>
      <c r="G41">
        <v>-1</v>
      </c>
      <c r="H41">
        <v>1</v>
      </c>
      <c r="R41" t="s">
        <v>94</v>
      </c>
      <c r="S41" s="25">
        <v>2</v>
      </c>
      <c r="T41">
        <f>SUMPRODUCT($G$37:$Q$37,G41:Q41)</f>
        <v>2</v>
      </c>
    </row>
    <row r="42" spans="3:20">
      <c r="F42" t="s">
        <v>70</v>
      </c>
      <c r="H42">
        <v>-1</v>
      </c>
      <c r="I42">
        <v>1</v>
      </c>
      <c r="R42" t="s">
        <v>94</v>
      </c>
      <c r="S42" s="25">
        <v>1</v>
      </c>
      <c r="T42">
        <f>SUMPRODUCT($G$37:$Q$37,G42:Q42)</f>
        <v>9</v>
      </c>
    </row>
    <row r="43" spans="3:20">
      <c r="F43" t="s">
        <v>71</v>
      </c>
      <c r="H43">
        <v>-1</v>
      </c>
      <c r="J43">
        <v>1</v>
      </c>
      <c r="R43" t="s">
        <v>94</v>
      </c>
      <c r="S43" s="25">
        <v>1</v>
      </c>
      <c r="T43">
        <f>SUMPRODUCT($G$37:$Q$37,G43:Q43)</f>
        <v>1</v>
      </c>
    </row>
    <row r="44" spans="3:20">
      <c r="F44" t="s">
        <v>72</v>
      </c>
      <c r="H44">
        <v>-1</v>
      </c>
      <c r="K44">
        <v>1</v>
      </c>
      <c r="R44" t="s">
        <v>94</v>
      </c>
      <c r="S44" s="25">
        <v>1</v>
      </c>
      <c r="T44">
        <f>SUMPRODUCT($G$37:$Q$37,G44:Q44)</f>
        <v>1</v>
      </c>
    </row>
    <row r="45" spans="3:20">
      <c r="F45" t="s">
        <v>73</v>
      </c>
      <c r="I45">
        <v>-1</v>
      </c>
      <c r="L45">
        <v>1</v>
      </c>
      <c r="R45" t="s">
        <v>94</v>
      </c>
      <c r="S45" s="25">
        <v>2</v>
      </c>
      <c r="T45">
        <f>SUMPRODUCT($G$37:$Q$37,G45:Q45)</f>
        <v>2</v>
      </c>
    </row>
    <row r="46" spans="3:20">
      <c r="F46" t="s">
        <v>74</v>
      </c>
      <c r="J46">
        <v>-1</v>
      </c>
      <c r="M46">
        <v>1</v>
      </c>
      <c r="R46" t="s">
        <v>94</v>
      </c>
      <c r="S46" s="25">
        <v>10</v>
      </c>
      <c r="T46">
        <f t="shared" ref="T42:T52" si="0">SUMPRODUCT($G$37:$Q$37,G46:Q46)</f>
        <v>10</v>
      </c>
    </row>
    <row r="47" spans="3:20">
      <c r="F47" t="s">
        <v>75</v>
      </c>
      <c r="K47">
        <v>-1</v>
      </c>
      <c r="N47">
        <v>1</v>
      </c>
      <c r="R47" t="s">
        <v>94</v>
      </c>
      <c r="S47" s="25">
        <v>2</v>
      </c>
      <c r="T47">
        <f t="shared" si="0"/>
        <v>10</v>
      </c>
    </row>
    <row r="48" spans="3:20">
      <c r="F48" t="s">
        <v>76</v>
      </c>
      <c r="L48">
        <v>-1</v>
      </c>
      <c r="O48">
        <v>1</v>
      </c>
      <c r="R48" t="s">
        <v>94</v>
      </c>
      <c r="S48" s="25">
        <v>1</v>
      </c>
      <c r="T48">
        <f t="shared" si="0"/>
        <v>1</v>
      </c>
    </row>
    <row r="49" spans="6:20">
      <c r="F49" t="s">
        <v>77</v>
      </c>
      <c r="M49">
        <v>-1</v>
      </c>
      <c r="O49">
        <v>1</v>
      </c>
      <c r="R49" t="s">
        <v>94</v>
      </c>
      <c r="S49" s="25">
        <v>1</v>
      </c>
      <c r="T49">
        <f t="shared" si="0"/>
        <v>1</v>
      </c>
    </row>
    <row r="50" spans="6:20">
      <c r="F50" t="s">
        <v>78</v>
      </c>
      <c r="N50">
        <v>-1</v>
      </c>
      <c r="O50">
        <v>1</v>
      </c>
      <c r="R50" t="s">
        <v>94</v>
      </c>
      <c r="S50" s="25">
        <v>1</v>
      </c>
      <c r="T50">
        <f t="shared" si="0"/>
        <v>1</v>
      </c>
    </row>
    <row r="51" spans="6:20">
      <c r="F51" t="s">
        <v>79</v>
      </c>
      <c r="O51">
        <v>-1</v>
      </c>
      <c r="P51">
        <v>1</v>
      </c>
      <c r="R51" t="s">
        <v>94</v>
      </c>
      <c r="S51" s="25">
        <v>2</v>
      </c>
      <c r="T51">
        <f t="shared" si="0"/>
        <v>2</v>
      </c>
    </row>
    <row r="52" spans="6:20">
      <c r="F52" t="s">
        <v>80</v>
      </c>
      <c r="P52">
        <v>-1</v>
      </c>
      <c r="Q52">
        <v>1</v>
      </c>
      <c r="R52" t="s">
        <v>94</v>
      </c>
      <c r="S52" s="25">
        <v>1</v>
      </c>
      <c r="T52">
        <f t="shared" si="0"/>
        <v>1</v>
      </c>
    </row>
  </sheetData>
  <mergeCells count="13">
    <mergeCell ref="C15:D15"/>
    <mergeCell ref="C9:D9"/>
    <mergeCell ref="C10:D10"/>
    <mergeCell ref="C11:D11"/>
    <mergeCell ref="C12:D12"/>
    <mergeCell ref="C13:D13"/>
    <mergeCell ref="C14:D14"/>
    <mergeCell ref="C4:D4"/>
    <mergeCell ref="C5:D5"/>
    <mergeCell ref="C6:D6"/>
    <mergeCell ref="C7:D7"/>
    <mergeCell ref="C8:D8"/>
    <mergeCell ref="C3:D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C6DA-A59B-E64D-8E70-C7106664ABFC}">
  <dimension ref="B1:O156"/>
  <sheetViews>
    <sheetView tabSelected="1" topLeftCell="A129" workbookViewId="0">
      <selection activeCell="B155" sqref="B155"/>
    </sheetView>
  </sheetViews>
  <sheetFormatPr baseColWidth="10" defaultRowHeight="16"/>
  <cols>
    <col min="2" max="2" width="16.1640625" customWidth="1"/>
    <col min="4" max="4" width="13" customWidth="1"/>
    <col min="5" max="5" width="12.1640625" customWidth="1"/>
    <col min="8" max="8" width="10" customWidth="1"/>
    <col min="10" max="10" width="12" customWidth="1"/>
    <col min="11" max="11" width="11.83203125" customWidth="1"/>
    <col min="12" max="12" width="12.5" customWidth="1"/>
  </cols>
  <sheetData>
    <row r="1" spans="2:15">
      <c r="M1" s="27" t="s">
        <v>115</v>
      </c>
      <c r="N1" s="27"/>
      <c r="O1" s="27"/>
    </row>
    <row r="2" spans="2:15">
      <c r="M2" s="29" t="s">
        <v>118</v>
      </c>
      <c r="O2" s="28"/>
    </row>
    <row r="3" spans="2:15" ht="32" customHeight="1">
      <c r="B3" s="6" t="s">
        <v>95</v>
      </c>
      <c r="C3" s="6" t="s">
        <v>4</v>
      </c>
      <c r="D3" s="6" t="s">
        <v>96</v>
      </c>
      <c r="E3" s="6" t="s">
        <v>97</v>
      </c>
      <c r="F3" s="6" t="s">
        <v>98</v>
      </c>
      <c r="G3" s="6" t="s">
        <v>99</v>
      </c>
      <c r="I3" s="19" t="s">
        <v>107</v>
      </c>
      <c r="J3" s="25" t="s">
        <v>97</v>
      </c>
      <c r="K3" s="25" t="s">
        <v>98</v>
      </c>
      <c r="L3" s="25" t="s">
        <v>99</v>
      </c>
      <c r="M3" s="19" t="s">
        <v>114</v>
      </c>
    </row>
    <row r="4" spans="2:15">
      <c r="B4" s="6" t="s">
        <v>14</v>
      </c>
      <c r="C4" s="6">
        <v>2</v>
      </c>
      <c r="D4" s="6" t="s">
        <v>16</v>
      </c>
      <c r="E4" s="6">
        <v>20</v>
      </c>
      <c r="F4" s="6">
        <v>0</v>
      </c>
      <c r="G4" s="6">
        <v>20</v>
      </c>
      <c r="I4" s="4" t="s">
        <v>40</v>
      </c>
      <c r="J4" s="25">
        <v>20</v>
      </c>
      <c r="K4" s="25">
        <v>0</v>
      </c>
      <c r="L4" s="25">
        <v>20</v>
      </c>
      <c r="M4" t="s">
        <v>116</v>
      </c>
      <c r="N4" t="s">
        <v>117</v>
      </c>
    </row>
    <row r="5" spans="2:15">
      <c r="B5" s="6" t="s">
        <v>17</v>
      </c>
      <c r="C5" s="6">
        <v>3</v>
      </c>
      <c r="D5" s="6" t="s">
        <v>14</v>
      </c>
      <c r="E5" s="6">
        <v>35</v>
      </c>
      <c r="F5" s="6">
        <v>1</v>
      </c>
      <c r="G5" s="6">
        <v>40</v>
      </c>
      <c r="I5" s="37" t="s">
        <v>41</v>
      </c>
      <c r="J5" s="25">
        <v>35</v>
      </c>
      <c r="K5" s="25">
        <v>1</v>
      </c>
      <c r="L5" s="25">
        <v>40</v>
      </c>
      <c r="M5">
        <f>(L5-J5)/K5</f>
        <v>5</v>
      </c>
    </row>
    <row r="6" spans="2:15">
      <c r="B6" s="6" t="s">
        <v>19</v>
      </c>
      <c r="C6" s="6">
        <v>5</v>
      </c>
      <c r="D6" s="6" t="s">
        <v>17</v>
      </c>
      <c r="E6" s="6">
        <v>35</v>
      </c>
      <c r="F6" s="6">
        <v>2</v>
      </c>
      <c r="G6" s="6">
        <v>51</v>
      </c>
      <c r="I6" s="4" t="s">
        <v>42</v>
      </c>
      <c r="J6" s="25">
        <v>35</v>
      </c>
      <c r="K6" s="25">
        <v>2</v>
      </c>
      <c r="L6" s="25">
        <v>51</v>
      </c>
      <c r="M6">
        <f t="shared" ref="M6:M10" si="0">(L6-J6)/K6</f>
        <v>8</v>
      </c>
    </row>
    <row r="7" spans="2:15">
      <c r="B7" s="6" t="s">
        <v>21</v>
      </c>
      <c r="C7" s="6">
        <v>7</v>
      </c>
      <c r="D7" s="6" t="s">
        <v>14</v>
      </c>
      <c r="E7" s="6">
        <v>50</v>
      </c>
      <c r="F7" s="6">
        <v>2</v>
      </c>
      <c r="G7" s="6">
        <v>66</v>
      </c>
      <c r="I7" s="4" t="s">
        <v>43</v>
      </c>
      <c r="J7" s="25">
        <v>50</v>
      </c>
      <c r="K7" s="25">
        <v>2</v>
      </c>
      <c r="L7" s="25">
        <v>66</v>
      </c>
      <c r="M7">
        <f t="shared" si="0"/>
        <v>8</v>
      </c>
    </row>
    <row r="8" spans="2:15">
      <c r="B8" s="6" t="s">
        <v>23</v>
      </c>
      <c r="C8" s="6">
        <v>6</v>
      </c>
      <c r="D8" s="6" t="s">
        <v>100</v>
      </c>
      <c r="E8" s="6">
        <v>30</v>
      </c>
      <c r="F8" s="6">
        <v>1</v>
      </c>
      <c r="G8" s="6">
        <v>36</v>
      </c>
      <c r="I8" s="4" t="s">
        <v>44</v>
      </c>
      <c r="J8" s="25">
        <v>30</v>
      </c>
      <c r="K8" s="25">
        <v>1</v>
      </c>
      <c r="L8" s="25">
        <v>36</v>
      </c>
      <c r="M8">
        <f t="shared" si="0"/>
        <v>6</v>
      </c>
    </row>
    <row r="9" spans="2:15">
      <c r="B9" s="6" t="s">
        <v>25</v>
      </c>
      <c r="C9" s="6">
        <v>2</v>
      </c>
      <c r="D9" s="6" t="s">
        <v>101</v>
      </c>
      <c r="E9" s="6">
        <v>10</v>
      </c>
      <c r="F9" s="6">
        <v>1</v>
      </c>
      <c r="G9" s="6">
        <v>20</v>
      </c>
      <c r="I9" s="4" t="s">
        <v>45</v>
      </c>
      <c r="J9" s="25">
        <v>10</v>
      </c>
      <c r="K9" s="25">
        <v>1</v>
      </c>
      <c r="L9" s="25">
        <v>20</v>
      </c>
      <c r="M9">
        <f t="shared" si="0"/>
        <v>10</v>
      </c>
    </row>
    <row r="10" spans="2:15">
      <c r="B10" s="6" t="s">
        <v>27</v>
      </c>
      <c r="C10" s="6">
        <v>2</v>
      </c>
      <c r="D10" s="6" t="s">
        <v>102</v>
      </c>
      <c r="E10" s="6">
        <v>10</v>
      </c>
      <c r="F10" s="6">
        <v>1</v>
      </c>
      <c r="G10" s="6">
        <v>30</v>
      </c>
      <c r="I10" s="4" t="s">
        <v>46</v>
      </c>
      <c r="J10" s="25">
        <v>10</v>
      </c>
      <c r="K10" s="25">
        <v>1</v>
      </c>
      <c r="L10" s="25">
        <v>30</v>
      </c>
      <c r="M10">
        <f t="shared" si="0"/>
        <v>20</v>
      </c>
    </row>
    <row r="12" spans="2:15">
      <c r="B12" s="26" t="s">
        <v>103</v>
      </c>
      <c r="I12" t="s">
        <v>111</v>
      </c>
      <c r="J12" s="19">
        <v>15</v>
      </c>
      <c r="K12" t="s">
        <v>112</v>
      </c>
    </row>
    <row r="13" spans="2:15" ht="18" customHeight="1">
      <c r="B13" s="30" t="s">
        <v>119</v>
      </c>
      <c r="C13" s="30"/>
      <c r="D13" s="30"/>
      <c r="E13" s="30"/>
    </row>
    <row r="16" spans="2:15">
      <c r="C16" s="5"/>
      <c r="D16" s="1" t="s">
        <v>41</v>
      </c>
      <c r="E16" s="5"/>
      <c r="F16" s="1" t="s">
        <v>42</v>
      </c>
      <c r="G16" s="5"/>
      <c r="H16" s="5"/>
      <c r="I16" s="5"/>
      <c r="J16" s="33" t="s">
        <v>108</v>
      </c>
      <c r="K16" s="33" t="s">
        <v>5</v>
      </c>
    </row>
    <row r="17" spans="2:13">
      <c r="C17" s="5"/>
      <c r="D17" s="1">
        <v>3</v>
      </c>
      <c r="E17" s="5"/>
      <c r="F17" s="1">
        <v>5</v>
      </c>
      <c r="G17" s="5"/>
      <c r="H17" s="5"/>
      <c r="I17" s="5"/>
      <c r="J17" s="1" t="s">
        <v>104</v>
      </c>
      <c r="K17" s="1">
        <v>11</v>
      </c>
    </row>
    <row r="18" spans="2:13">
      <c r="B18" s="5"/>
      <c r="C18" s="5"/>
      <c r="D18" s="5"/>
      <c r="E18" s="5"/>
      <c r="F18" s="5"/>
      <c r="G18" s="5"/>
      <c r="H18" s="5"/>
      <c r="I18" s="5"/>
      <c r="J18" s="8" t="s">
        <v>105</v>
      </c>
      <c r="K18" s="8">
        <v>14</v>
      </c>
      <c r="L18" t="s">
        <v>109</v>
      </c>
    </row>
    <row r="19" spans="2:13">
      <c r="B19" s="5"/>
      <c r="C19" s="5"/>
      <c r="D19" s="5"/>
      <c r="E19" s="5"/>
      <c r="F19" s="5"/>
      <c r="G19" s="5"/>
      <c r="H19" s="5"/>
      <c r="I19" s="5"/>
      <c r="J19" s="1" t="s">
        <v>106</v>
      </c>
      <c r="K19" s="1">
        <v>13</v>
      </c>
    </row>
    <row r="20" spans="2:13">
      <c r="B20" s="1" t="s">
        <v>40</v>
      </c>
      <c r="C20" s="5"/>
      <c r="D20" s="1" t="s">
        <v>43</v>
      </c>
      <c r="E20" s="5"/>
      <c r="F20" s="1" t="s">
        <v>45</v>
      </c>
      <c r="G20" s="5"/>
      <c r="H20" s="1" t="s">
        <v>46</v>
      </c>
      <c r="I20" s="5"/>
      <c r="J20" s="5"/>
    </row>
    <row r="21" spans="2:13">
      <c r="B21" s="1">
        <v>2</v>
      </c>
      <c r="C21" s="5"/>
      <c r="D21" s="1">
        <v>7</v>
      </c>
      <c r="E21" s="5"/>
      <c r="F21" s="1">
        <v>2</v>
      </c>
      <c r="G21" s="5"/>
      <c r="H21" s="1">
        <v>2</v>
      </c>
      <c r="I21" s="5"/>
      <c r="J21" s="33" t="s">
        <v>5</v>
      </c>
      <c r="K21" s="33" t="s">
        <v>110</v>
      </c>
      <c r="L21" s="33" t="s">
        <v>111</v>
      </c>
      <c r="M21" s="35" t="s">
        <v>113</v>
      </c>
    </row>
    <row r="22" spans="2:13">
      <c r="B22" s="5"/>
      <c r="C22" s="5"/>
      <c r="D22" s="5"/>
      <c r="E22" s="5"/>
      <c r="F22" s="5"/>
      <c r="G22" s="5"/>
      <c r="H22" s="5"/>
      <c r="I22" s="5"/>
      <c r="J22" s="1">
        <v>14</v>
      </c>
      <c r="K22" s="1">
        <f>SUM($J$4:$J$10)</f>
        <v>190</v>
      </c>
      <c r="L22" s="1">
        <f>$J$12*$K$18</f>
        <v>210</v>
      </c>
      <c r="M22" s="1">
        <f>L22+K22</f>
        <v>400</v>
      </c>
    </row>
    <row r="23" spans="2:13">
      <c r="B23" s="5"/>
      <c r="C23" s="5"/>
      <c r="D23" s="5"/>
      <c r="E23" s="5"/>
      <c r="F23" s="5"/>
      <c r="G23" s="5"/>
      <c r="H23" s="5"/>
      <c r="I23" s="5"/>
      <c r="J23" s="36" t="s">
        <v>123</v>
      </c>
      <c r="K23" s="5"/>
    </row>
    <row r="24" spans="2:13">
      <c r="B24" s="5"/>
      <c r="C24" s="5"/>
      <c r="D24" s="1" t="s">
        <v>44</v>
      </c>
      <c r="E24" s="5"/>
      <c r="F24" s="5"/>
      <c r="G24" s="5"/>
      <c r="H24" s="5"/>
      <c r="I24" s="5"/>
      <c r="J24" s="7" t="s">
        <v>124</v>
      </c>
      <c r="K24" s="5"/>
    </row>
    <row r="25" spans="2:13">
      <c r="B25" s="5"/>
      <c r="C25" s="5"/>
      <c r="D25" s="1">
        <v>6</v>
      </c>
      <c r="E25" s="5"/>
      <c r="F25" s="5"/>
      <c r="G25" s="5"/>
      <c r="H25" s="5"/>
      <c r="I25" s="5"/>
      <c r="J25" s="5"/>
      <c r="K25" s="5"/>
    </row>
    <row r="27" spans="2:13">
      <c r="B27" s="32" t="s">
        <v>120</v>
      </c>
      <c r="C27" s="32"/>
      <c r="D27" s="32"/>
      <c r="E27" s="32"/>
      <c r="F27" s="32"/>
      <c r="G27" s="32"/>
      <c r="H27" s="32"/>
      <c r="I27" s="32"/>
      <c r="J27" s="32"/>
    </row>
    <row r="29" spans="2:13">
      <c r="C29" s="5"/>
      <c r="D29" s="40" t="s">
        <v>41</v>
      </c>
      <c r="E29" s="5"/>
      <c r="F29" s="1" t="s">
        <v>42</v>
      </c>
      <c r="G29" s="5"/>
      <c r="H29" s="5"/>
    </row>
    <row r="30" spans="2:13">
      <c r="C30" s="5"/>
      <c r="D30" s="40">
        <v>2</v>
      </c>
      <c r="E30" s="5"/>
      <c r="F30" s="1">
        <v>5</v>
      </c>
      <c r="G30" s="5"/>
      <c r="H30" s="5"/>
    </row>
    <row r="31" spans="2:13">
      <c r="B31" s="5"/>
      <c r="C31" s="5"/>
      <c r="D31" s="5" t="s">
        <v>121</v>
      </c>
      <c r="E31" s="5"/>
      <c r="F31" s="5"/>
      <c r="G31" s="5"/>
      <c r="H31" s="5"/>
    </row>
    <row r="32" spans="2:13">
      <c r="B32" s="5"/>
      <c r="C32" s="5"/>
      <c r="D32" s="5"/>
      <c r="E32" s="5"/>
      <c r="F32" s="5"/>
      <c r="G32" s="5"/>
      <c r="H32" s="5"/>
    </row>
    <row r="33" spans="2:12">
      <c r="B33" s="1" t="s">
        <v>40</v>
      </c>
      <c r="C33" s="5"/>
      <c r="D33" s="1" t="s">
        <v>43</v>
      </c>
      <c r="E33" s="5"/>
      <c r="F33" s="1" t="s">
        <v>45</v>
      </c>
      <c r="G33" s="5"/>
      <c r="H33" s="1" t="s">
        <v>46</v>
      </c>
      <c r="J33" s="33" t="s">
        <v>108</v>
      </c>
      <c r="K33" s="33" t="s">
        <v>5</v>
      </c>
    </row>
    <row r="34" spans="2:12">
      <c r="B34" s="1">
        <v>2</v>
      </c>
      <c r="C34" s="5"/>
      <c r="D34" s="1">
        <v>7</v>
      </c>
      <c r="E34" s="5"/>
      <c r="F34" s="1">
        <v>2</v>
      </c>
      <c r="G34" s="5"/>
      <c r="H34" s="1">
        <v>2</v>
      </c>
      <c r="J34" s="1" t="s">
        <v>104</v>
      </c>
      <c r="K34" s="1">
        <v>11</v>
      </c>
    </row>
    <row r="35" spans="2:12">
      <c r="B35" s="5"/>
      <c r="C35" s="5"/>
      <c r="D35" s="5"/>
      <c r="E35" s="5"/>
      <c r="F35" s="5"/>
      <c r="G35" s="5"/>
      <c r="H35" s="5"/>
      <c r="J35" s="8" t="s">
        <v>105</v>
      </c>
      <c r="K35" s="8">
        <v>13</v>
      </c>
      <c r="L35" t="s">
        <v>109</v>
      </c>
    </row>
    <row r="36" spans="2:12">
      <c r="B36" s="5"/>
      <c r="C36" s="5"/>
      <c r="D36" s="5"/>
      <c r="E36" s="5"/>
      <c r="F36" s="5"/>
      <c r="G36" s="5"/>
      <c r="H36" s="5"/>
      <c r="J36" s="8" t="s">
        <v>106</v>
      </c>
      <c r="K36" s="8">
        <v>13</v>
      </c>
      <c r="L36" t="s">
        <v>109</v>
      </c>
    </row>
    <row r="37" spans="2:12">
      <c r="B37" s="5"/>
      <c r="C37" s="5"/>
      <c r="D37" s="1" t="s">
        <v>44</v>
      </c>
      <c r="E37" s="5"/>
      <c r="F37" s="5"/>
      <c r="G37" s="5"/>
      <c r="H37" s="5"/>
    </row>
    <row r="38" spans="2:12">
      <c r="B38" s="5"/>
      <c r="C38" s="5"/>
      <c r="D38" s="1">
        <v>6</v>
      </c>
      <c r="E38" s="5"/>
      <c r="F38" s="5"/>
      <c r="G38" s="5"/>
      <c r="H38" s="5"/>
      <c r="I38" s="33" t="s">
        <v>5</v>
      </c>
      <c r="J38" s="33" t="s">
        <v>110</v>
      </c>
      <c r="K38" s="33" t="s">
        <v>111</v>
      </c>
      <c r="L38" s="35" t="s">
        <v>113</v>
      </c>
    </row>
    <row r="39" spans="2:12">
      <c r="I39" s="1">
        <v>13</v>
      </c>
      <c r="J39" s="1">
        <f>$K$22+$M$5</f>
        <v>195</v>
      </c>
      <c r="K39" s="1">
        <f>$K$35*$J$12</f>
        <v>195</v>
      </c>
      <c r="L39" s="1">
        <f>K39+J39</f>
        <v>390</v>
      </c>
    </row>
    <row r="40" spans="2:12">
      <c r="J40" s="36" t="s">
        <v>122</v>
      </c>
    </row>
    <row r="43" spans="2:12">
      <c r="B43" s="38" t="s">
        <v>130</v>
      </c>
      <c r="C43" s="31"/>
      <c r="D43" s="31"/>
    </row>
    <row r="44" spans="2:12">
      <c r="B44" s="39"/>
      <c r="C44" s="28"/>
      <c r="D44" s="28"/>
    </row>
    <row r="45" spans="2:12">
      <c r="B45" t="s">
        <v>127</v>
      </c>
      <c r="E45" t="s">
        <v>126</v>
      </c>
    </row>
    <row r="46" spans="2:12">
      <c r="B46" t="s">
        <v>125</v>
      </c>
      <c r="E46">
        <v>16</v>
      </c>
    </row>
    <row r="47" spans="2:12">
      <c r="B47" s="27" t="s">
        <v>128</v>
      </c>
      <c r="C47" s="27"/>
      <c r="D47" s="27"/>
      <c r="E47" s="27">
        <v>10</v>
      </c>
    </row>
    <row r="48" spans="2:12">
      <c r="B48" t="s">
        <v>129</v>
      </c>
      <c r="E48">
        <v>20</v>
      </c>
    </row>
    <row r="50" spans="2:12">
      <c r="C50" s="5"/>
      <c r="D50" s="8" t="s">
        <v>41</v>
      </c>
      <c r="E50" s="5"/>
      <c r="F50" s="1" t="s">
        <v>42</v>
      </c>
      <c r="G50" s="5"/>
      <c r="H50" s="5"/>
    </row>
    <row r="51" spans="2:12">
      <c r="C51" s="5"/>
      <c r="D51" s="8">
        <v>2</v>
      </c>
      <c r="E51" s="5"/>
      <c r="F51" s="1">
        <v>5</v>
      </c>
      <c r="G51" s="5"/>
      <c r="H51" s="5"/>
    </row>
    <row r="52" spans="2:12">
      <c r="B52" s="5"/>
      <c r="C52" s="5"/>
      <c r="D52" s="5" t="s">
        <v>121</v>
      </c>
      <c r="E52" s="5"/>
      <c r="F52" s="5"/>
      <c r="G52" s="5"/>
      <c r="H52" s="5"/>
    </row>
    <row r="53" spans="2:12">
      <c r="B53" s="5"/>
      <c r="C53" s="5"/>
      <c r="D53" s="5"/>
      <c r="E53" s="5"/>
      <c r="F53" s="5"/>
      <c r="G53" s="5"/>
      <c r="H53" s="5"/>
    </row>
    <row r="54" spans="2:12">
      <c r="B54" s="1" t="s">
        <v>40</v>
      </c>
      <c r="C54" s="5"/>
      <c r="D54" s="1" t="s">
        <v>43</v>
      </c>
      <c r="E54" s="5"/>
      <c r="F54" s="40" t="s">
        <v>45</v>
      </c>
      <c r="G54" s="5"/>
      <c r="H54" s="1" t="s">
        <v>46</v>
      </c>
      <c r="J54" s="33" t="s">
        <v>108</v>
      </c>
      <c r="K54" s="33" t="s">
        <v>5</v>
      </c>
    </row>
    <row r="55" spans="2:12">
      <c r="B55" s="1">
        <v>2</v>
      </c>
      <c r="C55" s="5"/>
      <c r="D55" s="1">
        <v>7</v>
      </c>
      <c r="E55" s="5"/>
      <c r="F55" s="40">
        <v>1</v>
      </c>
      <c r="G55" s="5"/>
      <c r="H55" s="1">
        <v>2</v>
      </c>
      <c r="J55" s="1" t="s">
        <v>104</v>
      </c>
      <c r="K55" s="1">
        <v>11</v>
      </c>
    </row>
    <row r="56" spans="2:12">
      <c r="B56" s="5"/>
      <c r="C56" s="5"/>
      <c r="D56" s="5"/>
      <c r="E56" s="5"/>
      <c r="F56" s="5"/>
      <c r="G56" s="5"/>
      <c r="H56" s="5"/>
      <c r="J56" s="8" t="s">
        <v>105</v>
      </c>
      <c r="K56" s="8">
        <v>12</v>
      </c>
      <c r="L56" t="s">
        <v>109</v>
      </c>
    </row>
    <row r="57" spans="2:12">
      <c r="B57" s="5"/>
      <c r="C57" s="5"/>
      <c r="D57" s="5"/>
      <c r="E57" s="5"/>
      <c r="F57" s="5"/>
      <c r="G57" s="5"/>
      <c r="H57" s="5"/>
      <c r="J57" s="8" t="s">
        <v>106</v>
      </c>
      <c r="K57" s="8">
        <v>12</v>
      </c>
      <c r="L57" t="s">
        <v>109</v>
      </c>
    </row>
    <row r="58" spans="2:12">
      <c r="B58" s="5"/>
      <c r="C58" s="5"/>
      <c r="D58" s="1" t="s">
        <v>44</v>
      </c>
      <c r="E58" s="5"/>
      <c r="F58" s="5"/>
      <c r="G58" s="5"/>
      <c r="H58" s="5"/>
    </row>
    <row r="59" spans="2:12">
      <c r="B59" s="5"/>
      <c r="C59" s="5"/>
      <c r="D59" s="1">
        <v>6</v>
      </c>
      <c r="E59" s="5"/>
      <c r="F59" s="5"/>
      <c r="G59" s="5"/>
      <c r="H59" s="5"/>
      <c r="I59" s="33" t="s">
        <v>5</v>
      </c>
      <c r="J59" s="33" t="s">
        <v>110</v>
      </c>
      <c r="K59" s="33" t="s">
        <v>111</v>
      </c>
      <c r="L59" s="35" t="s">
        <v>113</v>
      </c>
    </row>
    <row r="60" spans="2:12">
      <c r="I60" s="1">
        <v>12</v>
      </c>
      <c r="J60" s="1">
        <f>$J$39+$M$9</f>
        <v>205</v>
      </c>
      <c r="K60" s="1">
        <f>$K$56*$J$12</f>
        <v>180</v>
      </c>
      <c r="L60" s="1">
        <f>K60+J60</f>
        <v>385</v>
      </c>
    </row>
    <row r="63" spans="2:12">
      <c r="B63" s="38" t="s">
        <v>133</v>
      </c>
      <c r="C63" s="31"/>
      <c r="D63" s="31"/>
    </row>
    <row r="64" spans="2:12">
      <c r="B64" s="39"/>
      <c r="C64" s="28"/>
      <c r="D64" s="28"/>
    </row>
    <row r="65" spans="2:12">
      <c r="B65" t="s">
        <v>136</v>
      </c>
      <c r="E65" t="s">
        <v>126</v>
      </c>
    </row>
    <row r="66" spans="2:12">
      <c r="B66" t="s">
        <v>125</v>
      </c>
      <c r="E66">
        <v>16</v>
      </c>
    </row>
    <row r="67" spans="2:12">
      <c r="B67" t="s">
        <v>131</v>
      </c>
      <c r="E67">
        <v>20</v>
      </c>
    </row>
    <row r="70" spans="2:12">
      <c r="C70" s="5"/>
      <c r="D70" s="8" t="s">
        <v>41</v>
      </c>
      <c r="E70" s="5"/>
      <c r="F70" s="40" t="s">
        <v>42</v>
      </c>
      <c r="G70" s="5"/>
      <c r="H70" s="5"/>
    </row>
    <row r="71" spans="2:12">
      <c r="C71" s="5"/>
      <c r="D71" s="8">
        <v>2</v>
      </c>
      <c r="E71" s="5"/>
      <c r="F71" s="40">
        <v>4</v>
      </c>
      <c r="G71" s="7" t="s">
        <v>132</v>
      </c>
      <c r="H71" s="5"/>
    </row>
    <row r="72" spans="2:12">
      <c r="B72" s="5"/>
      <c r="C72" s="5"/>
      <c r="D72" s="5" t="s">
        <v>121</v>
      </c>
      <c r="E72" s="5"/>
      <c r="F72" s="5"/>
      <c r="G72" s="5"/>
      <c r="H72" s="5"/>
    </row>
    <row r="73" spans="2:12">
      <c r="B73" s="5"/>
      <c r="C73" s="5"/>
      <c r="D73" s="5"/>
      <c r="E73" s="5"/>
      <c r="F73" s="5"/>
      <c r="G73" s="5"/>
      <c r="H73" s="5"/>
    </row>
    <row r="74" spans="2:12">
      <c r="B74" s="1" t="s">
        <v>40</v>
      </c>
      <c r="C74" s="5"/>
      <c r="D74" s="40" t="s">
        <v>43</v>
      </c>
      <c r="E74" s="5"/>
      <c r="F74" s="8" t="s">
        <v>45</v>
      </c>
      <c r="G74" s="5"/>
      <c r="H74" s="1" t="s">
        <v>46</v>
      </c>
      <c r="J74" s="33" t="s">
        <v>108</v>
      </c>
      <c r="K74" s="33" t="s">
        <v>5</v>
      </c>
    </row>
    <row r="75" spans="2:12">
      <c r="B75" s="1">
        <v>2</v>
      </c>
      <c r="C75" s="5"/>
      <c r="D75" s="40">
        <v>5</v>
      </c>
      <c r="E75" s="5"/>
      <c r="F75" s="8">
        <v>1</v>
      </c>
      <c r="G75" s="5"/>
      <c r="H75" s="1">
        <v>2</v>
      </c>
      <c r="J75" s="8" t="s">
        <v>104</v>
      </c>
      <c r="K75" s="8">
        <v>11</v>
      </c>
      <c r="L75" t="s">
        <v>109</v>
      </c>
    </row>
    <row r="76" spans="2:12">
      <c r="B76" s="5"/>
      <c r="C76" s="5"/>
      <c r="D76" s="5"/>
      <c r="E76" s="5"/>
      <c r="F76" s="5"/>
      <c r="G76" s="5"/>
      <c r="H76" s="5"/>
      <c r="J76" s="8" t="s">
        <v>105</v>
      </c>
      <c r="K76" s="8">
        <v>11</v>
      </c>
      <c r="L76" t="s">
        <v>109</v>
      </c>
    </row>
    <row r="77" spans="2:12">
      <c r="B77" s="5"/>
      <c r="C77" s="5"/>
      <c r="D77" s="5"/>
      <c r="E77" s="5"/>
      <c r="F77" s="5"/>
      <c r="G77" s="5"/>
      <c r="H77" s="5"/>
      <c r="J77" s="8" t="s">
        <v>106</v>
      </c>
      <c r="K77" s="8">
        <v>11</v>
      </c>
      <c r="L77" t="s">
        <v>109</v>
      </c>
    </row>
    <row r="78" spans="2:12">
      <c r="B78" s="5"/>
      <c r="C78" s="5"/>
      <c r="D78" s="34" t="s">
        <v>44</v>
      </c>
      <c r="E78" s="5"/>
      <c r="F78" s="5"/>
      <c r="G78" s="5"/>
      <c r="H78" s="5"/>
    </row>
    <row r="79" spans="2:12">
      <c r="B79" s="5"/>
      <c r="C79" s="5"/>
      <c r="D79" s="34">
        <v>6</v>
      </c>
      <c r="E79" s="5"/>
      <c r="F79" s="5"/>
      <c r="G79" s="5"/>
      <c r="H79" s="5"/>
      <c r="I79" s="33" t="s">
        <v>5</v>
      </c>
      <c r="J79" s="33" t="s">
        <v>110</v>
      </c>
      <c r="K79" s="33" t="s">
        <v>111</v>
      </c>
      <c r="L79" s="35" t="s">
        <v>113</v>
      </c>
    </row>
    <row r="80" spans="2:12">
      <c r="D80" s="7" t="s">
        <v>132</v>
      </c>
      <c r="I80" s="1">
        <v>11</v>
      </c>
      <c r="J80" s="1">
        <f>$J$60+$E$66</f>
        <v>221</v>
      </c>
      <c r="K80" s="1">
        <f>$J$12*$I$80</f>
        <v>165</v>
      </c>
      <c r="L80" s="1">
        <f>K80+J80</f>
        <v>386</v>
      </c>
    </row>
    <row r="83" spans="2:12">
      <c r="B83" s="38" t="s">
        <v>135</v>
      </c>
      <c r="C83" s="31"/>
      <c r="D83" s="31"/>
    </row>
    <row r="84" spans="2:12">
      <c r="B84" s="39"/>
      <c r="C84" s="28"/>
      <c r="D84" s="28"/>
    </row>
    <row r="85" spans="2:12">
      <c r="B85" t="s">
        <v>136</v>
      </c>
      <c r="E85" t="s">
        <v>126</v>
      </c>
    </row>
    <row r="86" spans="2:12">
      <c r="B86" t="s">
        <v>138</v>
      </c>
      <c r="E86">
        <v>22</v>
      </c>
      <c r="F86" t="s">
        <v>134</v>
      </c>
    </row>
    <row r="87" spans="2:12">
      <c r="B87" s="27" t="s">
        <v>131</v>
      </c>
      <c r="C87" s="27"/>
      <c r="E87">
        <v>20</v>
      </c>
    </row>
    <row r="90" spans="2:12">
      <c r="C90" s="5"/>
      <c r="D90" s="8" t="s">
        <v>41</v>
      </c>
      <c r="E90" s="5"/>
      <c r="F90" s="8" t="s">
        <v>42</v>
      </c>
      <c r="G90" s="5"/>
      <c r="H90" s="5"/>
    </row>
    <row r="91" spans="2:12">
      <c r="C91" s="5"/>
      <c r="D91" s="8">
        <v>2</v>
      </c>
      <c r="E91" s="5"/>
      <c r="F91" s="8">
        <v>4</v>
      </c>
      <c r="G91" s="7" t="s">
        <v>132</v>
      </c>
      <c r="H91" s="5"/>
    </row>
    <row r="92" spans="2:12">
      <c r="B92" s="5"/>
      <c r="C92" s="5"/>
      <c r="D92" s="5" t="s">
        <v>121</v>
      </c>
      <c r="E92" s="5"/>
      <c r="F92" s="5"/>
      <c r="G92" s="5"/>
      <c r="H92" s="5"/>
    </row>
    <row r="93" spans="2:12">
      <c r="B93" s="5"/>
      <c r="C93" s="5"/>
      <c r="D93" s="5"/>
      <c r="E93" s="5"/>
      <c r="F93" s="5"/>
      <c r="G93" s="5"/>
      <c r="H93" s="5"/>
    </row>
    <row r="94" spans="2:12">
      <c r="B94" s="1" t="s">
        <v>40</v>
      </c>
      <c r="C94" s="5"/>
      <c r="D94" s="8" t="s">
        <v>43</v>
      </c>
      <c r="E94" s="5"/>
      <c r="F94" s="8" t="s">
        <v>45</v>
      </c>
      <c r="G94" s="5"/>
      <c r="H94" s="40" t="s">
        <v>46</v>
      </c>
      <c r="J94" s="33" t="s">
        <v>108</v>
      </c>
      <c r="K94" s="33" t="s">
        <v>5</v>
      </c>
    </row>
    <row r="95" spans="2:12">
      <c r="B95" s="1">
        <v>2</v>
      </c>
      <c r="C95" s="5"/>
      <c r="D95" s="8">
        <v>5</v>
      </c>
      <c r="E95" s="5"/>
      <c r="F95" s="8">
        <v>1</v>
      </c>
      <c r="G95" s="5"/>
      <c r="H95" s="40">
        <v>2</v>
      </c>
      <c r="J95" s="8" t="s">
        <v>104</v>
      </c>
      <c r="K95" s="8">
        <v>10</v>
      </c>
      <c r="L95" t="s">
        <v>109</v>
      </c>
    </row>
    <row r="96" spans="2:12">
      <c r="B96" s="5"/>
      <c r="C96" s="5"/>
      <c r="D96" s="5"/>
      <c r="E96" s="5"/>
      <c r="F96" s="5"/>
      <c r="G96" s="5"/>
      <c r="H96" s="5"/>
      <c r="J96" s="8" t="s">
        <v>105</v>
      </c>
      <c r="K96" s="8">
        <v>10</v>
      </c>
      <c r="L96" t="s">
        <v>109</v>
      </c>
    </row>
    <row r="97" spans="2:12">
      <c r="B97" s="5"/>
      <c r="C97" s="5"/>
      <c r="D97" s="5"/>
      <c r="E97" s="5"/>
      <c r="F97" s="5"/>
      <c r="G97" s="5"/>
      <c r="H97" s="5"/>
      <c r="J97" s="8" t="s">
        <v>106</v>
      </c>
      <c r="K97" s="8">
        <v>10</v>
      </c>
      <c r="L97" t="s">
        <v>109</v>
      </c>
    </row>
    <row r="98" spans="2:12">
      <c r="B98" s="5"/>
      <c r="C98" s="5"/>
      <c r="D98" s="34" t="s">
        <v>44</v>
      </c>
      <c r="E98" s="5"/>
      <c r="F98" s="5"/>
      <c r="G98" s="5"/>
      <c r="H98" s="5"/>
    </row>
    <row r="99" spans="2:12">
      <c r="B99" s="5"/>
      <c r="C99" s="5"/>
      <c r="D99" s="34">
        <v>6</v>
      </c>
      <c r="E99" s="5"/>
      <c r="F99" s="5"/>
      <c r="G99" s="5"/>
      <c r="H99" s="5"/>
      <c r="I99" s="33" t="s">
        <v>5</v>
      </c>
      <c r="J99" s="33" t="s">
        <v>110</v>
      </c>
      <c r="K99" s="33" t="s">
        <v>111</v>
      </c>
      <c r="L99" s="35" t="s">
        <v>113</v>
      </c>
    </row>
    <row r="100" spans="2:12">
      <c r="D100" s="7" t="s">
        <v>132</v>
      </c>
      <c r="I100" s="1">
        <v>10</v>
      </c>
      <c r="J100" s="1">
        <f>$J$80+$E$87</f>
        <v>241</v>
      </c>
      <c r="K100" s="1">
        <f>$J$12*$I$100</f>
        <v>150</v>
      </c>
      <c r="L100" s="1">
        <f>$K$100+$J$100</f>
        <v>391</v>
      </c>
    </row>
    <row r="103" spans="2:12">
      <c r="B103" s="38" t="s">
        <v>135</v>
      </c>
      <c r="C103" s="31"/>
      <c r="D103" s="31"/>
    </row>
    <row r="104" spans="2:12">
      <c r="B104" s="39"/>
      <c r="C104" s="28"/>
      <c r="D104" s="28"/>
    </row>
    <row r="105" spans="2:12">
      <c r="B105" t="s">
        <v>137</v>
      </c>
      <c r="E105" t="s">
        <v>126</v>
      </c>
    </row>
    <row r="106" spans="2:12">
      <c r="B106" t="s">
        <v>138</v>
      </c>
      <c r="E106">
        <v>22</v>
      </c>
      <c r="F106" t="s">
        <v>134</v>
      </c>
    </row>
    <row r="109" spans="2:12">
      <c r="C109" s="5"/>
      <c r="D109" s="8" t="s">
        <v>41</v>
      </c>
      <c r="E109" s="5"/>
      <c r="F109" s="40" t="s">
        <v>42</v>
      </c>
      <c r="G109" s="5"/>
      <c r="H109" s="5"/>
    </row>
    <row r="110" spans="2:12">
      <c r="C110" s="5"/>
      <c r="D110" s="8">
        <v>2</v>
      </c>
      <c r="E110" s="5"/>
      <c r="F110" s="40">
        <v>4</v>
      </c>
      <c r="G110" s="7" t="s">
        <v>132</v>
      </c>
      <c r="H110" s="5"/>
    </row>
    <row r="111" spans="2:12">
      <c r="B111" s="5"/>
      <c r="C111" s="5"/>
      <c r="D111" s="5" t="s">
        <v>121</v>
      </c>
      <c r="E111" s="5"/>
      <c r="F111" s="5"/>
      <c r="G111" s="5"/>
      <c r="H111" s="5"/>
    </row>
    <row r="112" spans="2:12">
      <c r="B112" s="5"/>
      <c r="C112" s="5"/>
      <c r="D112" s="5"/>
      <c r="E112" s="5"/>
      <c r="F112" s="5"/>
      <c r="G112" s="5"/>
      <c r="H112" s="5"/>
    </row>
    <row r="113" spans="2:12">
      <c r="B113" s="1" t="s">
        <v>40</v>
      </c>
      <c r="C113" s="5"/>
      <c r="D113" s="40" t="s">
        <v>43</v>
      </c>
      <c r="E113" s="5"/>
      <c r="F113" s="8" t="s">
        <v>45</v>
      </c>
      <c r="G113" s="5"/>
      <c r="H113" s="8" t="s">
        <v>46</v>
      </c>
      <c r="J113" s="33" t="s">
        <v>108</v>
      </c>
      <c r="K113" s="33" t="s">
        <v>5</v>
      </c>
    </row>
    <row r="114" spans="2:12">
      <c r="B114" s="1">
        <v>2</v>
      </c>
      <c r="C114" s="5"/>
      <c r="D114" s="40">
        <v>5</v>
      </c>
      <c r="E114" s="5"/>
      <c r="F114" s="8">
        <v>1</v>
      </c>
      <c r="G114" s="5"/>
      <c r="H114" s="8">
        <v>2</v>
      </c>
      <c r="J114" s="8" t="s">
        <v>104</v>
      </c>
      <c r="K114" s="8">
        <v>9</v>
      </c>
      <c r="L114" t="s">
        <v>109</v>
      </c>
    </row>
    <row r="115" spans="2:12">
      <c r="B115" s="5"/>
      <c r="C115" s="5"/>
      <c r="D115" s="5"/>
      <c r="E115" s="5"/>
      <c r="F115" s="5"/>
      <c r="G115" s="5"/>
      <c r="H115" s="5"/>
      <c r="J115" s="8" t="s">
        <v>105</v>
      </c>
      <c r="K115" s="8">
        <v>9</v>
      </c>
      <c r="L115" t="s">
        <v>109</v>
      </c>
    </row>
    <row r="116" spans="2:12">
      <c r="B116" s="5"/>
      <c r="C116" s="5"/>
      <c r="D116" s="5"/>
      <c r="E116" s="5"/>
      <c r="F116" s="5"/>
      <c r="G116" s="5"/>
      <c r="H116" s="5"/>
      <c r="J116" s="8" t="s">
        <v>106</v>
      </c>
      <c r="K116" s="8">
        <v>9</v>
      </c>
      <c r="L116" t="s">
        <v>109</v>
      </c>
    </row>
    <row r="117" spans="2:12">
      <c r="B117" s="5"/>
      <c r="C117" s="5"/>
      <c r="D117" s="40" t="s">
        <v>44</v>
      </c>
      <c r="E117" s="5"/>
      <c r="F117" s="5"/>
      <c r="G117" s="5"/>
      <c r="H117" s="5"/>
    </row>
    <row r="118" spans="2:12">
      <c r="B118" s="5"/>
      <c r="C118" s="5"/>
      <c r="D118" s="40">
        <v>6</v>
      </c>
      <c r="E118" s="5"/>
      <c r="F118" s="5"/>
      <c r="G118" s="5"/>
      <c r="H118" s="5"/>
      <c r="I118" s="33" t="s">
        <v>5</v>
      </c>
      <c r="J118" s="33" t="s">
        <v>110</v>
      </c>
      <c r="K118" s="33" t="s">
        <v>111</v>
      </c>
      <c r="L118" s="35" t="s">
        <v>113</v>
      </c>
    </row>
    <row r="119" spans="2:12">
      <c r="D119" s="7" t="s">
        <v>132</v>
      </c>
      <c r="I119" s="1">
        <v>9</v>
      </c>
      <c r="J119" s="1">
        <f>$J$100+$E$106</f>
        <v>263</v>
      </c>
      <c r="K119" s="1">
        <f>$J$12*$I$119</f>
        <v>135</v>
      </c>
      <c r="L119" s="1">
        <f>K119+J119</f>
        <v>398</v>
      </c>
    </row>
    <row r="123" spans="2:12">
      <c r="B123" t="s">
        <v>139</v>
      </c>
    </row>
    <row r="124" spans="2:12">
      <c r="C124" t="s">
        <v>5</v>
      </c>
      <c r="D124" t="s">
        <v>110</v>
      </c>
      <c r="E124" t="s">
        <v>111</v>
      </c>
      <c r="F124" t="s">
        <v>113</v>
      </c>
    </row>
    <row r="125" spans="2:12">
      <c r="C125" s="1">
        <v>14</v>
      </c>
      <c r="D125" s="1">
        <f>SUM($J$4:$J$10)</f>
        <v>190</v>
      </c>
      <c r="E125" s="1">
        <f>$J$12*$K$18</f>
        <v>210</v>
      </c>
      <c r="F125" s="1">
        <f>E125+D125</f>
        <v>400</v>
      </c>
    </row>
    <row r="126" spans="2:12">
      <c r="C126" s="1">
        <v>13</v>
      </c>
      <c r="D126" s="1">
        <f>$K$22+$M$5</f>
        <v>195</v>
      </c>
      <c r="E126" s="1">
        <f>$K$35*$J$12</f>
        <v>195</v>
      </c>
      <c r="F126" s="1">
        <f>E126+D126</f>
        <v>390</v>
      </c>
    </row>
    <row r="127" spans="2:12">
      <c r="C127" s="1">
        <v>12</v>
      </c>
      <c r="D127" s="1">
        <f>$J$39+$M$9</f>
        <v>205</v>
      </c>
      <c r="E127" s="1">
        <f>$K$56*$J$12</f>
        <v>180</v>
      </c>
      <c r="F127" s="1">
        <f>E127+D127</f>
        <v>385</v>
      </c>
    </row>
    <row r="128" spans="2:12">
      <c r="C128" s="1">
        <v>11</v>
      </c>
      <c r="D128" s="1">
        <f>$J$60+$E$66</f>
        <v>221</v>
      </c>
      <c r="E128" s="1">
        <f>$J$12*$I$80</f>
        <v>165</v>
      </c>
      <c r="F128" s="1">
        <f>E128+D128</f>
        <v>386</v>
      </c>
    </row>
    <row r="129" spans="2:7">
      <c r="C129" s="1">
        <v>10</v>
      </c>
      <c r="D129" s="1">
        <f>$J$80+$E$87</f>
        <v>241</v>
      </c>
      <c r="E129" s="1">
        <f>$J$12*$I$100</f>
        <v>150</v>
      </c>
      <c r="F129" s="1">
        <f>$K$100+$J$100</f>
        <v>391</v>
      </c>
    </row>
    <row r="130" spans="2:7">
      <c r="C130" s="1">
        <v>9</v>
      </c>
      <c r="D130" s="1">
        <f>$J$100+$E$106</f>
        <v>263</v>
      </c>
      <c r="E130" s="1">
        <f>$J$12*$I$119</f>
        <v>135</v>
      </c>
      <c r="F130" s="1">
        <f>E130+D130</f>
        <v>398</v>
      </c>
    </row>
    <row r="132" spans="2:7">
      <c r="B132" t="s">
        <v>140</v>
      </c>
    </row>
    <row r="133" spans="2:7" ht="30">
      <c r="C133" s="19" t="s">
        <v>107</v>
      </c>
      <c r="D133" s="25" t="s">
        <v>97</v>
      </c>
      <c r="E133" s="25" t="s">
        <v>98</v>
      </c>
      <c r="F133" s="25" t="s">
        <v>99</v>
      </c>
      <c r="G133" s="19" t="s">
        <v>114</v>
      </c>
    </row>
    <row r="134" spans="2:7">
      <c r="C134" s="4" t="s">
        <v>40</v>
      </c>
      <c r="D134" s="25">
        <v>20</v>
      </c>
      <c r="E134" s="25">
        <v>1</v>
      </c>
      <c r="F134" s="25">
        <v>25</v>
      </c>
      <c r="G134">
        <v>5</v>
      </c>
    </row>
    <row r="135" spans="2:7">
      <c r="C135" s="37" t="s">
        <v>41</v>
      </c>
      <c r="D135" s="25">
        <v>35</v>
      </c>
      <c r="E135" s="25">
        <v>1</v>
      </c>
      <c r="F135" s="25">
        <v>40</v>
      </c>
      <c r="G135">
        <f>(F135-D135)/E135</f>
        <v>5</v>
      </c>
    </row>
    <row r="136" spans="2:7">
      <c r="C136" s="4" t="s">
        <v>42</v>
      </c>
      <c r="D136" s="25">
        <v>35</v>
      </c>
      <c r="E136" s="25">
        <v>2</v>
      </c>
      <c r="F136" s="25">
        <v>51</v>
      </c>
      <c r="G136">
        <f t="shared" ref="G136:G140" si="1">(F136-D136)/E136</f>
        <v>8</v>
      </c>
    </row>
    <row r="137" spans="2:7">
      <c r="C137" s="4" t="s">
        <v>43</v>
      </c>
      <c r="D137" s="25">
        <v>50</v>
      </c>
      <c r="E137" s="25">
        <v>2</v>
      </c>
      <c r="F137" s="25">
        <v>66</v>
      </c>
      <c r="G137">
        <f t="shared" si="1"/>
        <v>8</v>
      </c>
    </row>
    <row r="138" spans="2:7">
      <c r="C138" s="4" t="s">
        <v>44</v>
      </c>
      <c r="D138" s="25">
        <v>30</v>
      </c>
      <c r="E138" s="25">
        <v>1</v>
      </c>
      <c r="F138" s="25">
        <v>36</v>
      </c>
      <c r="G138">
        <f t="shared" si="1"/>
        <v>6</v>
      </c>
    </row>
    <row r="139" spans="2:7">
      <c r="C139" s="4" t="s">
        <v>45</v>
      </c>
      <c r="D139" s="25">
        <v>10</v>
      </c>
      <c r="E139" s="25">
        <v>1</v>
      </c>
      <c r="F139" s="25">
        <v>20</v>
      </c>
      <c r="G139">
        <f t="shared" si="1"/>
        <v>10</v>
      </c>
    </row>
    <row r="140" spans="2:7">
      <c r="C140" s="4" t="s">
        <v>46</v>
      </c>
      <c r="D140" s="25">
        <v>10</v>
      </c>
      <c r="E140" s="25">
        <v>1</v>
      </c>
      <c r="F140" s="25">
        <v>30</v>
      </c>
      <c r="G140">
        <f t="shared" si="1"/>
        <v>20</v>
      </c>
    </row>
    <row r="142" spans="2:7">
      <c r="B142" t="s">
        <v>139</v>
      </c>
    </row>
    <row r="143" spans="2:7">
      <c r="B143" t="s">
        <v>141</v>
      </c>
      <c r="C143" t="s">
        <v>5</v>
      </c>
      <c r="D143" t="s">
        <v>110</v>
      </c>
      <c r="E143" t="s">
        <v>111</v>
      </c>
      <c r="F143" t="s">
        <v>113</v>
      </c>
    </row>
    <row r="144" spans="2:7">
      <c r="C144" s="1">
        <v>14</v>
      </c>
      <c r="D144" s="1">
        <f>SUM($J$4:$J$10)</f>
        <v>190</v>
      </c>
      <c r="E144" s="1">
        <f>$J$12*$K$18</f>
        <v>210</v>
      </c>
      <c r="F144" s="1">
        <f>E144+D144</f>
        <v>400</v>
      </c>
    </row>
    <row r="145" spans="2:7">
      <c r="B145" t="s">
        <v>41</v>
      </c>
      <c r="C145" s="1">
        <v>13</v>
      </c>
      <c r="D145" s="1">
        <f>$K$22+$M$5</f>
        <v>195</v>
      </c>
      <c r="E145" s="1">
        <f>$K$35*$J$12</f>
        <v>195</v>
      </c>
      <c r="F145" s="1">
        <f>E145+D145</f>
        <v>390</v>
      </c>
    </row>
    <row r="146" spans="2:7">
      <c r="B146" t="s">
        <v>40</v>
      </c>
      <c r="C146" s="1">
        <v>12</v>
      </c>
      <c r="D146" s="1">
        <f>D145+5</f>
        <v>200</v>
      </c>
      <c r="E146" s="1">
        <f>C146*15</f>
        <v>180</v>
      </c>
      <c r="F146" s="1">
        <f>D146+E146</f>
        <v>380</v>
      </c>
    </row>
    <row r="147" spans="2:7">
      <c r="B147" s="27" t="s">
        <v>45</v>
      </c>
      <c r="C147" s="8">
        <v>11</v>
      </c>
      <c r="D147" s="8">
        <f>$J$39+$M$9+5</f>
        <v>210</v>
      </c>
      <c r="E147" s="8">
        <f>C147*15</f>
        <v>165</v>
      </c>
      <c r="F147" s="8">
        <f>E147+D147</f>
        <v>375</v>
      </c>
      <c r="G147" t="s">
        <v>144</v>
      </c>
    </row>
    <row r="148" spans="2:7">
      <c r="B148" t="s">
        <v>142</v>
      </c>
      <c r="C148" s="1">
        <v>10</v>
      </c>
      <c r="D148" s="1">
        <f>$J$60+$E$66+5</f>
        <v>226</v>
      </c>
      <c r="E148" s="1">
        <f>C148*15</f>
        <v>150</v>
      </c>
      <c r="F148" s="1">
        <f>E148+D148</f>
        <v>376</v>
      </c>
    </row>
    <row r="149" spans="2:7">
      <c r="B149" t="s">
        <v>46</v>
      </c>
      <c r="C149" s="1">
        <v>9</v>
      </c>
      <c r="D149" s="1">
        <f>$J$80+$E$87+5</f>
        <v>246</v>
      </c>
      <c r="E149" s="1">
        <f>C149*$I$100</f>
        <v>90</v>
      </c>
      <c r="F149" s="1">
        <f>$K$100+$J$100</f>
        <v>391</v>
      </c>
    </row>
    <row r="150" spans="2:7">
      <c r="B150" t="s">
        <v>143</v>
      </c>
      <c r="C150" s="1">
        <v>8</v>
      </c>
      <c r="D150" s="1">
        <f>$J$100+$E$106+5</f>
        <v>268</v>
      </c>
      <c r="E150" s="1">
        <f>C150*$I$119</f>
        <v>72</v>
      </c>
      <c r="F150" s="1">
        <f>E150+D150</f>
        <v>340</v>
      </c>
    </row>
    <row r="152" spans="2:7">
      <c r="B152" t="s">
        <v>145</v>
      </c>
    </row>
    <row r="154" spans="2:7">
      <c r="B154" t="s">
        <v>146</v>
      </c>
    </row>
    <row r="155" spans="2:7">
      <c r="B155" t="s">
        <v>148</v>
      </c>
    </row>
    <row r="156" spans="2:7">
      <c r="B156" t="s">
        <v>147</v>
      </c>
    </row>
  </sheetData>
  <mergeCells count="2">
    <mergeCell ref="B13:E13"/>
    <mergeCell ref="B27:J2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2020-10-15T01:17:15Z</dcterms:created>
  <dcterms:modified xsi:type="dcterms:W3CDTF">2020-10-15T04:53:12Z</dcterms:modified>
</cp:coreProperties>
</file>