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3350/"/>
    </mc:Choice>
  </mc:AlternateContent>
  <xr:revisionPtr revIDLastSave="0" documentId="13_ncr:1_{C9005F66-9710-1B41-9394-B5A0DC109A8E}" xr6:coauthVersionLast="45" xr6:coauthVersionMax="45" xr10:uidLastSave="{00000000-0000-0000-0000-000000000000}"/>
  <bookViews>
    <workbookView xWindow="11360" yWindow="460" windowWidth="13940" windowHeight="15780" activeTab="4" xr2:uid="{0C037DD2-236C-3147-B656-09E38676C993}"/>
  </bookViews>
  <sheets>
    <sheet name="Q1a" sheetId="1" r:id="rId1"/>
    <sheet name="Q1b" sheetId="2" r:id="rId2"/>
    <sheet name="Q2" sheetId="3" r:id="rId3"/>
    <sheet name="Q3" sheetId="4" r:id="rId4"/>
    <sheet name="Q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4" i="5"/>
  <c r="D11" i="5"/>
  <c r="D6" i="5"/>
  <c r="D4" i="5"/>
  <c r="K11" i="4"/>
  <c r="G11" i="4"/>
  <c r="C11" i="4"/>
  <c r="D9" i="4" s="1"/>
  <c r="F9" i="4" s="1"/>
  <c r="J3" i="4"/>
  <c r="F3" i="4"/>
  <c r="D3" i="4"/>
  <c r="H3" i="4" s="1"/>
  <c r="C15" i="3"/>
  <c r="E33" i="3"/>
  <c r="H27" i="3"/>
  <c r="H33" i="3" s="1"/>
  <c r="H28" i="3"/>
  <c r="H29" i="3"/>
  <c r="H30" i="3"/>
  <c r="H31" i="3"/>
  <c r="H32" i="3"/>
  <c r="E27" i="3"/>
  <c r="E28" i="3"/>
  <c r="E29" i="3"/>
  <c r="E30" i="3"/>
  <c r="E31" i="3"/>
  <c r="E32" i="3"/>
  <c r="D15" i="3"/>
  <c r="D8" i="3"/>
  <c r="C8" i="3"/>
  <c r="H9" i="4" l="1"/>
  <c r="J9" i="4" s="1"/>
  <c r="L9" i="4" s="1"/>
  <c r="L11" i="4" s="1"/>
  <c r="J11" i="4" s="1"/>
  <c r="J10" i="4" s="1"/>
  <c r="L3" i="4"/>
  <c r="L5" i="4" s="1"/>
  <c r="J5" i="4" s="1"/>
  <c r="J4" i="4"/>
  <c r="H5" i="4"/>
  <c r="F5" i="4" s="1"/>
  <c r="F12" i="2"/>
  <c r="F4" i="2"/>
  <c r="C97" i="2"/>
  <c r="D94" i="2"/>
  <c r="C94" i="2"/>
  <c r="D95" i="2"/>
  <c r="P38" i="2"/>
  <c r="D96" i="2" s="1"/>
  <c r="P35" i="2"/>
  <c r="C95" i="2" s="1"/>
  <c r="O23" i="2"/>
  <c r="P23" i="2"/>
  <c r="P83" i="2"/>
  <c r="C98" i="2" s="1"/>
  <c r="P82" i="2"/>
  <c r="P81" i="2"/>
  <c r="P67" i="2"/>
  <c r="O70" i="2" s="1"/>
  <c r="P66" i="2"/>
  <c r="P65" i="2"/>
  <c r="P50" i="2"/>
  <c r="C96" i="2" s="1"/>
  <c r="P49" i="2"/>
  <c r="P48" i="2"/>
  <c r="P34" i="2"/>
  <c r="P20" i="2"/>
  <c r="P33" i="2"/>
  <c r="P19" i="2"/>
  <c r="P18" i="2"/>
  <c r="F8" i="2"/>
  <c r="F6" i="2"/>
  <c r="F5" i="2"/>
  <c r="F7" i="2"/>
  <c r="F9" i="2"/>
  <c r="F10" i="2"/>
  <c r="C34" i="1"/>
  <c r="D11" i="1"/>
  <c r="F15" i="1" s="1"/>
  <c r="H15" i="1" s="1"/>
  <c r="H11" i="4" l="1"/>
  <c r="F11" i="4" s="1"/>
  <c r="D11" i="4" s="1"/>
  <c r="B11" i="4" s="1"/>
  <c r="B10" i="4" s="1"/>
  <c r="F10" i="4"/>
  <c r="D5" i="4"/>
  <c r="B5" i="4" s="1"/>
  <c r="B4" i="4" s="1"/>
  <c r="F4" i="4"/>
  <c r="J12" i="1"/>
  <c r="L12" i="1" s="1"/>
  <c r="J18" i="1"/>
  <c r="L18" i="1" s="1"/>
  <c r="O53" i="2"/>
  <c r="O86" i="2"/>
  <c r="P53" i="2"/>
  <c r="F7" i="1"/>
  <c r="H7" i="1" s="1"/>
  <c r="J5" i="1" s="1"/>
  <c r="L5" i="1" s="1"/>
  <c r="N7" i="1" s="1"/>
  <c r="P7" i="1" s="1"/>
  <c r="O38" i="2"/>
  <c r="P70" i="2" l="1"/>
  <c r="D97" i="2"/>
  <c r="N15" i="1"/>
  <c r="P15" i="1" s="1"/>
  <c r="R12" i="1" s="1"/>
  <c r="T12" i="1" s="1"/>
  <c r="V12" i="1" s="1"/>
  <c r="X12" i="1" s="1"/>
  <c r="X14" i="1" s="1"/>
  <c r="V14" i="1" s="1"/>
  <c r="T14" i="1" l="1"/>
  <c r="R14" i="1" s="1"/>
  <c r="V13" i="1"/>
  <c r="D98" i="2"/>
  <c r="P86" i="2"/>
  <c r="P17" i="1" l="1"/>
  <c r="N17" i="1" s="1"/>
  <c r="P9" i="1"/>
  <c r="N9" i="1" s="1"/>
  <c r="R13" i="1"/>
  <c r="N8" i="1" l="1"/>
  <c r="L7" i="1"/>
  <c r="J7" i="1" s="1"/>
  <c r="N16" i="1"/>
  <c r="L20" i="1"/>
  <c r="J20" i="1" s="1"/>
  <c r="L14" i="1"/>
  <c r="J14" i="1" s="1"/>
  <c r="J13" i="1" s="1"/>
  <c r="H17" i="1" l="1"/>
  <c r="F17" i="1" s="1"/>
  <c r="F16" i="1" s="1"/>
  <c r="J19" i="1"/>
  <c r="H9" i="1"/>
  <c r="F9" i="1" s="1"/>
  <c r="J6" i="1"/>
  <c r="F8" i="1" l="1"/>
  <c r="D13" i="1"/>
  <c r="B13" i="1" s="1"/>
  <c r="B12" i="1" s="1"/>
</calcChain>
</file>

<file path=xl/sharedStrings.xml><?xml version="1.0" encoding="utf-8"?>
<sst xmlns="http://schemas.openxmlformats.org/spreadsheetml/2006/main" count="249" uniqueCount="99">
  <si>
    <t>ES</t>
  </si>
  <si>
    <t>EF</t>
  </si>
  <si>
    <t>LS</t>
  </si>
  <si>
    <t>LF</t>
  </si>
  <si>
    <t>Code</t>
  </si>
  <si>
    <t>TS</t>
  </si>
  <si>
    <t>Activity Name</t>
  </si>
  <si>
    <t>Duration</t>
  </si>
  <si>
    <t>A</t>
    <phoneticPr fontId="1" type="noConversion"/>
  </si>
  <si>
    <t>Requirement</t>
    <phoneticPr fontId="1" type="noConversion"/>
  </si>
  <si>
    <t>B</t>
    <phoneticPr fontId="1" type="noConversion"/>
  </si>
  <si>
    <t>Marketing assessment</t>
    <phoneticPr fontId="1" type="noConversion"/>
  </si>
  <si>
    <t>C</t>
    <phoneticPr fontId="1" type="noConversion"/>
  </si>
  <si>
    <t>Design</t>
    <phoneticPr fontId="1" type="noConversion"/>
  </si>
  <si>
    <t>D</t>
    <phoneticPr fontId="1" type="noConversion"/>
  </si>
  <si>
    <t>Development</t>
    <phoneticPr fontId="1" type="noConversion"/>
  </si>
  <si>
    <t>E</t>
    <phoneticPr fontId="1" type="noConversion"/>
  </si>
  <si>
    <t>Testing</t>
    <phoneticPr fontId="1" type="noConversion"/>
  </si>
  <si>
    <t>G</t>
    <phoneticPr fontId="1" type="noConversion"/>
  </si>
  <si>
    <t>F</t>
    <phoneticPr fontId="1" type="noConversion"/>
  </si>
  <si>
    <t>Documentation</t>
    <phoneticPr fontId="1" type="noConversion"/>
  </si>
  <si>
    <t>Revising</t>
    <phoneticPr fontId="1" type="noConversion"/>
  </si>
  <si>
    <t>H</t>
    <phoneticPr fontId="1" type="noConversion"/>
  </si>
  <si>
    <t>Pricing</t>
    <phoneticPr fontId="1" type="noConversion"/>
  </si>
  <si>
    <t>I</t>
    <phoneticPr fontId="1" type="noConversion"/>
  </si>
  <si>
    <t>Production</t>
    <phoneticPr fontId="1" type="noConversion"/>
  </si>
  <si>
    <t>J</t>
    <phoneticPr fontId="1" type="noConversion"/>
  </si>
  <si>
    <t>Distribtuion</t>
    <phoneticPr fontId="1" type="noConversion"/>
  </si>
  <si>
    <t>Task</t>
    <phoneticPr fontId="1" type="noConversion"/>
  </si>
  <si>
    <t>Normal Cost ($000)</t>
    <phoneticPr fontId="1" type="noConversion"/>
  </si>
  <si>
    <t>Total cost</t>
    <phoneticPr fontId="1" type="noConversion"/>
  </si>
  <si>
    <t>Q1a</t>
    <phoneticPr fontId="1" type="noConversion"/>
  </si>
  <si>
    <t>Q1b</t>
    <phoneticPr fontId="1" type="noConversion"/>
  </si>
  <si>
    <t>Step 0: Draw project network and find critical path</t>
  </si>
  <si>
    <t>Crash cost ($000)</t>
    <phoneticPr fontId="1" type="noConversion"/>
  </si>
  <si>
    <t>Allowable decrease (Week)</t>
    <phoneticPr fontId="1" type="noConversion"/>
  </si>
  <si>
    <t>Slope</t>
    <phoneticPr fontId="1" type="noConversion"/>
  </si>
  <si>
    <t>n/a</t>
    <phoneticPr fontId="1" type="noConversion"/>
  </si>
  <si>
    <t>Path</t>
    <phoneticPr fontId="1" type="noConversion"/>
  </si>
  <si>
    <t>Duration</t>
    <phoneticPr fontId="1" type="noConversion"/>
  </si>
  <si>
    <t>ABGHIJ</t>
    <phoneticPr fontId="1" type="noConversion"/>
  </si>
  <si>
    <t>ACDFIJ</t>
    <phoneticPr fontId="1" type="noConversion"/>
  </si>
  <si>
    <t>ACEFIJ</t>
    <phoneticPr fontId="1" type="noConversion"/>
  </si>
  <si>
    <t>Critical path</t>
    <phoneticPr fontId="1" type="noConversion"/>
  </si>
  <si>
    <t>Cost</t>
    <phoneticPr fontId="1" type="noConversion"/>
  </si>
  <si>
    <t>Step 1: Reduce task F for one week (because F has the smallest slope )</t>
    <phoneticPr fontId="1" type="noConversion"/>
  </si>
  <si>
    <t>(x)</t>
    <phoneticPr fontId="1" type="noConversion"/>
  </si>
  <si>
    <t>1. Crash C</t>
    <phoneticPr fontId="1" type="noConversion"/>
  </si>
  <si>
    <t>2. Crash E</t>
    <phoneticPr fontId="1" type="noConversion"/>
  </si>
  <si>
    <t>3. Crash J</t>
    <phoneticPr fontId="1" type="noConversion"/>
  </si>
  <si>
    <t>3 options:</t>
    <phoneticPr fontId="1" type="noConversion"/>
  </si>
  <si>
    <t>Step 2: Crash task E for one week</t>
    <phoneticPr fontId="1" type="noConversion"/>
  </si>
  <si>
    <t>2. Crash J</t>
    <phoneticPr fontId="1" type="noConversion"/>
  </si>
  <si>
    <t>2 options:</t>
    <phoneticPr fontId="1" type="noConversion"/>
  </si>
  <si>
    <t>Step 3: Crash task C for one week</t>
    <phoneticPr fontId="1" type="noConversion"/>
  </si>
  <si>
    <t>1. Crash J</t>
    <phoneticPr fontId="1" type="noConversion"/>
  </si>
  <si>
    <t>Step 4: Crash task J for one week</t>
    <phoneticPr fontId="1" type="noConversion"/>
  </si>
  <si>
    <t>Crash F</t>
    <phoneticPr fontId="1" type="noConversion"/>
  </si>
  <si>
    <t>Crashing summary</t>
    <phoneticPr fontId="1" type="noConversion"/>
  </si>
  <si>
    <t xml:space="preserve">Duration </t>
    <phoneticPr fontId="1" type="noConversion"/>
  </si>
  <si>
    <t>Task to crash</t>
    <phoneticPr fontId="1" type="noConversion"/>
  </si>
  <si>
    <t>optimal</t>
    <phoneticPr fontId="1" type="noConversion"/>
  </si>
  <si>
    <t>Q2a</t>
    <phoneticPr fontId="1" type="noConversion"/>
  </si>
  <si>
    <t>Year</t>
    <phoneticPr fontId="1" type="noConversion"/>
  </si>
  <si>
    <t>Project A</t>
    <phoneticPr fontId="1" type="noConversion"/>
  </si>
  <si>
    <t>Project B</t>
    <phoneticPr fontId="1" type="noConversion"/>
  </si>
  <si>
    <t>Discount Rate</t>
    <phoneticPr fontId="1" type="noConversion"/>
  </si>
  <si>
    <t>IRR</t>
    <phoneticPr fontId="1" type="noConversion"/>
  </si>
  <si>
    <t>NPV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</si>
  <si>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 xml:space="preserve">NPV </t>
    </r>
    <r>
      <rPr>
        <sz val="12"/>
        <color theme="1"/>
        <rFont val="等线"/>
        <family val="2"/>
        <charset val="134"/>
        <scheme val="minor"/>
      </rPr>
      <t>= Initial investment + NPV(Discount rate, cells of future cash flow)</t>
    </r>
    <phoneticPr fontId="1" type="noConversion"/>
  </si>
  <si>
    <t>Outflow</t>
    <phoneticPr fontId="1" type="noConversion"/>
  </si>
  <si>
    <t>Inflow</t>
    <phoneticPr fontId="1" type="noConversion"/>
  </si>
  <si>
    <t>Q2b</t>
    <phoneticPr fontId="1" type="noConversion"/>
  </si>
  <si>
    <t>Q2c</t>
    <phoneticPr fontId="1" type="noConversion"/>
  </si>
  <si>
    <t>Minimum common multiplier</t>
    <phoneticPr fontId="1" type="noConversion"/>
  </si>
  <si>
    <t>years</t>
    <phoneticPr fontId="1" type="noConversion"/>
  </si>
  <si>
    <t>Cummulative cash flow</t>
    <phoneticPr fontId="1" type="noConversion"/>
  </si>
  <si>
    <t>adjusted NPV</t>
    <phoneticPr fontId="1" type="noConversion"/>
  </si>
  <si>
    <t>Q3a)</t>
    <phoneticPr fontId="1" type="noConversion"/>
  </si>
  <si>
    <t>Q3b)</t>
    <phoneticPr fontId="1" type="noConversion"/>
  </si>
  <si>
    <t>FS = 3</t>
    <phoneticPr fontId="1" type="noConversion"/>
  </si>
  <si>
    <t>FS=1</t>
    <phoneticPr fontId="1" type="noConversion"/>
  </si>
  <si>
    <t>FS = 1</t>
    <phoneticPr fontId="1" type="noConversion"/>
  </si>
  <si>
    <t>Q3c)</t>
    <phoneticPr fontId="1" type="noConversion"/>
  </si>
  <si>
    <t>Q4a）</t>
    <phoneticPr fontId="1" type="noConversion"/>
  </si>
  <si>
    <t>Router systems project cost</t>
    <phoneticPr fontId="1" type="noConversion"/>
  </si>
  <si>
    <t>Cost percentage</t>
    <phoneticPr fontId="1" type="noConversion"/>
  </si>
  <si>
    <t>Activity</t>
    <phoneticPr fontId="1" type="noConversion"/>
  </si>
  <si>
    <t>Objectives</t>
    <phoneticPr fontId="1" type="noConversion"/>
  </si>
  <si>
    <t>Requirements</t>
    <phoneticPr fontId="1" type="noConversion"/>
  </si>
  <si>
    <t>Inputs</t>
    <phoneticPr fontId="1" type="noConversion"/>
  </si>
  <si>
    <t>Outputs</t>
    <phoneticPr fontId="1" type="noConversion"/>
  </si>
  <si>
    <t>Files</t>
    <phoneticPr fontId="1" type="noConversion"/>
  </si>
  <si>
    <t>Interfaces</t>
    <phoneticPr fontId="1" type="noConversion"/>
  </si>
  <si>
    <t>Programming</t>
    <phoneticPr fontId="1" type="noConversion"/>
  </si>
  <si>
    <t>In-house testing</t>
    <phoneticPr fontId="1" type="noConversion"/>
  </si>
  <si>
    <t>Customer testing &amp; Review</t>
    <phoneticPr fontId="1" type="noConversion"/>
  </si>
  <si>
    <t>Definition</t>
    <phoneticPr fontId="1" type="noConversion"/>
  </si>
  <si>
    <t>Implementation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</si>
</sst>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%"/>
    <numFmt numFmtId="187" formatCode="0.0"/>
    <numFmt numFmtId="190" formatCode="0.0_ "/>
    <numFmt numFmtId="193" formatCode="\$#,##0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8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90" fontId="0" fillId="7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90" fontId="0" fillId="0" borderId="0" xfId="0" applyNumberFormat="1" applyFill="1" applyAlignment="1">
      <alignment horizontal="center" vertical="center"/>
    </xf>
    <xf numFmtId="187" fontId="0" fillId="0" borderId="0" xfId="0" applyNumberForma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90" fontId="7" fillId="7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4" fontId="0" fillId="0" borderId="0" xfId="0" applyNumberFormat="1" applyAlignment="1">
      <alignment horizontal="center" vertical="center"/>
    </xf>
    <xf numFmtId="193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7</xdr:row>
      <xdr:rowOff>101600</xdr:rowOff>
    </xdr:from>
    <xdr:to>
      <xdr:col>4</xdr:col>
      <xdr:colOff>787400</xdr:colOff>
      <xdr:row>11</xdr:row>
      <xdr:rowOff>101600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74118F4C-7855-A042-B2F8-EE18F7EECA23}"/>
            </a:ext>
          </a:extLst>
        </xdr:cNvPr>
        <xdr:cNvCxnSpPr/>
      </xdr:nvCxnSpPr>
      <xdr:spPr>
        <a:xfrm flipV="1">
          <a:off x="3314700" y="1562100"/>
          <a:ext cx="7747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114300</xdr:rowOff>
    </xdr:from>
    <xdr:to>
      <xdr:col>4</xdr:col>
      <xdr:colOff>787400</xdr:colOff>
      <xdr:row>15</xdr:row>
      <xdr:rowOff>114300</xdr:rowOff>
    </xdr:to>
    <xdr:cxnSp macro="">
      <xdr:nvCxnSpPr>
        <xdr:cNvPr id="6" name="直线箭头连接符 5">
          <a:extLst>
            <a:ext uri="{FF2B5EF4-FFF2-40B4-BE49-F238E27FC236}">
              <a16:creationId xmlns:a16="http://schemas.microsoft.com/office/drawing/2014/main" id="{DF414163-2892-7D4E-AF3E-00AC28987865}"/>
            </a:ext>
          </a:extLst>
        </xdr:cNvPr>
        <xdr:cNvCxnSpPr/>
      </xdr:nvCxnSpPr>
      <xdr:spPr>
        <a:xfrm>
          <a:off x="3302000" y="2387600"/>
          <a:ext cx="7874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12</xdr:row>
      <xdr:rowOff>101600</xdr:rowOff>
    </xdr:from>
    <xdr:to>
      <xdr:col>8</xdr:col>
      <xdr:colOff>774700</xdr:colOff>
      <xdr:row>15</xdr:row>
      <xdr:rowOff>88900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27B6B629-F632-E44E-B258-C9EC96F3A29A}"/>
            </a:ext>
          </a:extLst>
        </xdr:cNvPr>
        <xdr:cNvCxnSpPr/>
      </xdr:nvCxnSpPr>
      <xdr:spPr>
        <a:xfrm flipV="1">
          <a:off x="6629400" y="2578100"/>
          <a:ext cx="74930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15</xdr:row>
      <xdr:rowOff>139700</xdr:rowOff>
    </xdr:from>
    <xdr:to>
      <xdr:col>8</xdr:col>
      <xdr:colOff>812800</xdr:colOff>
      <xdr:row>18</xdr:row>
      <xdr:rowOff>114300</xdr:rowOff>
    </xdr:to>
    <xdr:cxnSp macro="">
      <xdr:nvCxnSpPr>
        <xdr:cNvPr id="9" name="直线箭头连接符 8">
          <a:extLst>
            <a:ext uri="{FF2B5EF4-FFF2-40B4-BE49-F238E27FC236}">
              <a16:creationId xmlns:a16="http://schemas.microsoft.com/office/drawing/2014/main" id="{311D3D67-E95D-DE46-A614-C31FB1CE6963}"/>
            </a:ext>
          </a:extLst>
        </xdr:cNvPr>
        <xdr:cNvCxnSpPr/>
      </xdr:nvCxnSpPr>
      <xdr:spPr>
        <a:xfrm>
          <a:off x="6629400" y="3225800"/>
          <a:ext cx="787400" cy="58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12</xdr:row>
      <xdr:rowOff>139700</xdr:rowOff>
    </xdr:from>
    <xdr:to>
      <xdr:col>12</xdr:col>
      <xdr:colOff>787400</xdr:colOff>
      <xdr:row>15</xdr:row>
      <xdr:rowOff>88900</xdr:rowOff>
    </xdr:to>
    <xdr:cxnSp macro="">
      <xdr:nvCxnSpPr>
        <xdr:cNvPr id="12" name="直线箭头连接符 11">
          <a:extLst>
            <a:ext uri="{FF2B5EF4-FFF2-40B4-BE49-F238E27FC236}">
              <a16:creationId xmlns:a16="http://schemas.microsoft.com/office/drawing/2014/main" id="{7B754898-F9FB-6C48-B3F4-1743E29D3B17}"/>
            </a:ext>
          </a:extLst>
        </xdr:cNvPr>
        <xdr:cNvCxnSpPr/>
      </xdr:nvCxnSpPr>
      <xdr:spPr>
        <a:xfrm>
          <a:off x="9918700" y="2616200"/>
          <a:ext cx="774700" cy="55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15</xdr:row>
      <xdr:rowOff>114300</xdr:rowOff>
    </xdr:from>
    <xdr:to>
      <xdr:col>12</xdr:col>
      <xdr:colOff>774700</xdr:colOff>
      <xdr:row>18</xdr:row>
      <xdr:rowOff>127000</xdr:rowOff>
    </xdr:to>
    <xdr:cxnSp macro="">
      <xdr:nvCxnSpPr>
        <xdr:cNvPr id="14" name="直线箭头连接符 13">
          <a:extLst>
            <a:ext uri="{FF2B5EF4-FFF2-40B4-BE49-F238E27FC236}">
              <a16:creationId xmlns:a16="http://schemas.microsoft.com/office/drawing/2014/main" id="{45549F73-0130-B94B-9CF1-943F82B5678A}"/>
            </a:ext>
          </a:extLst>
        </xdr:cNvPr>
        <xdr:cNvCxnSpPr/>
      </xdr:nvCxnSpPr>
      <xdr:spPr>
        <a:xfrm flipV="1">
          <a:off x="9931400" y="3200400"/>
          <a:ext cx="74930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</xdr:row>
      <xdr:rowOff>88900</xdr:rowOff>
    </xdr:from>
    <xdr:to>
      <xdr:col>8</xdr:col>
      <xdr:colOff>787400</xdr:colOff>
      <xdr:row>7</xdr:row>
      <xdr:rowOff>139700</xdr:rowOff>
    </xdr:to>
    <xdr:cxnSp macro="">
      <xdr:nvCxnSpPr>
        <xdr:cNvPr id="16" name="直线箭头连接符 15">
          <a:extLst>
            <a:ext uri="{FF2B5EF4-FFF2-40B4-BE49-F238E27FC236}">
              <a16:creationId xmlns:a16="http://schemas.microsoft.com/office/drawing/2014/main" id="{74AFAF0A-5DC5-514A-9612-245AD8863A9E}"/>
            </a:ext>
          </a:extLst>
        </xdr:cNvPr>
        <xdr:cNvCxnSpPr/>
      </xdr:nvCxnSpPr>
      <xdr:spPr>
        <a:xfrm flipV="1">
          <a:off x="6642100" y="1143000"/>
          <a:ext cx="7493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5</xdr:row>
      <xdr:rowOff>127000</xdr:rowOff>
    </xdr:from>
    <xdr:to>
      <xdr:col>12</xdr:col>
      <xdr:colOff>774700</xdr:colOff>
      <xdr:row>7</xdr:row>
      <xdr:rowOff>127000</xdr:rowOff>
    </xdr:to>
    <xdr:cxnSp macro="">
      <xdr:nvCxnSpPr>
        <xdr:cNvPr id="18" name="直线箭头连接符 17">
          <a:extLst>
            <a:ext uri="{FF2B5EF4-FFF2-40B4-BE49-F238E27FC236}">
              <a16:creationId xmlns:a16="http://schemas.microsoft.com/office/drawing/2014/main" id="{8D435382-B480-644C-8C8E-C704A80C9742}"/>
            </a:ext>
          </a:extLst>
        </xdr:cNvPr>
        <xdr:cNvCxnSpPr/>
      </xdr:nvCxnSpPr>
      <xdr:spPr>
        <a:xfrm>
          <a:off x="9918700" y="1181100"/>
          <a:ext cx="7620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12</xdr:row>
      <xdr:rowOff>139700</xdr:rowOff>
    </xdr:from>
    <xdr:to>
      <xdr:col>16</xdr:col>
      <xdr:colOff>787400</xdr:colOff>
      <xdr:row>15</xdr:row>
      <xdr:rowOff>139700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69923C45-434E-9C45-A6AC-FE40C42A3705}"/>
            </a:ext>
          </a:extLst>
        </xdr:cNvPr>
        <xdr:cNvCxnSpPr/>
      </xdr:nvCxnSpPr>
      <xdr:spPr>
        <a:xfrm flipV="1">
          <a:off x="13246100" y="2616200"/>
          <a:ext cx="74930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</xdr:colOff>
      <xdr:row>7</xdr:row>
      <xdr:rowOff>114300</xdr:rowOff>
    </xdr:from>
    <xdr:to>
      <xdr:col>16</xdr:col>
      <xdr:colOff>774700</xdr:colOff>
      <xdr:row>12</xdr:row>
      <xdr:rowOff>63500</xdr:rowOff>
    </xdr:to>
    <xdr:cxnSp macro="">
      <xdr:nvCxnSpPr>
        <xdr:cNvPr id="22" name="直线箭头连接符 21">
          <a:extLst>
            <a:ext uri="{FF2B5EF4-FFF2-40B4-BE49-F238E27FC236}">
              <a16:creationId xmlns:a16="http://schemas.microsoft.com/office/drawing/2014/main" id="{68C21FDF-B999-7345-8D39-65C6252666E5}"/>
            </a:ext>
          </a:extLst>
        </xdr:cNvPr>
        <xdr:cNvCxnSpPr/>
      </xdr:nvCxnSpPr>
      <xdr:spPr>
        <a:xfrm>
          <a:off x="13233400" y="1574800"/>
          <a:ext cx="749300" cy="96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12</xdr:row>
      <xdr:rowOff>127000</xdr:rowOff>
    </xdr:from>
    <xdr:to>
      <xdr:col>20</xdr:col>
      <xdr:colOff>812800</xdr:colOff>
      <xdr:row>12</xdr:row>
      <xdr:rowOff>127000</xdr:rowOff>
    </xdr:to>
    <xdr:cxnSp macro="">
      <xdr:nvCxnSpPr>
        <xdr:cNvPr id="24" name="直线箭头连接符 23">
          <a:extLst>
            <a:ext uri="{FF2B5EF4-FFF2-40B4-BE49-F238E27FC236}">
              <a16:creationId xmlns:a16="http://schemas.microsoft.com/office/drawing/2014/main" id="{92688E23-6775-4040-9AE6-34A1E7988FAE}"/>
            </a:ext>
          </a:extLst>
        </xdr:cNvPr>
        <xdr:cNvCxnSpPr/>
      </xdr:nvCxnSpPr>
      <xdr:spPr>
        <a:xfrm>
          <a:off x="16548100" y="2603500"/>
          <a:ext cx="774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22</xdr:row>
      <xdr:rowOff>139700</xdr:rowOff>
    </xdr:from>
    <xdr:to>
      <xdr:col>9</xdr:col>
      <xdr:colOff>50800</xdr:colOff>
      <xdr:row>33</xdr:row>
      <xdr:rowOff>25400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798F35DE-E521-D24C-9693-BA488BA3B7FE}"/>
            </a:ext>
          </a:extLst>
        </xdr:cNvPr>
        <xdr:cNvSpPr txBox="1"/>
      </xdr:nvSpPr>
      <xdr:spPr>
        <a:xfrm>
          <a:off x="3924300" y="4648200"/>
          <a:ext cx="4191000" cy="212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Q1a)</a:t>
          </a:r>
        </a:p>
        <a:p>
          <a:r>
            <a:rPr lang="en-US" altLang="zh-CN" sz="1200">
              <a:solidFill>
                <a:srgbClr val="FF0000"/>
              </a:solidFill>
            </a:rPr>
            <a:t>What is the estimated completion time for the project?</a:t>
          </a:r>
        </a:p>
        <a:p>
          <a:r>
            <a:rPr lang="en-US" altLang="zh-CN" sz="1200"/>
            <a:t>Under</a:t>
          </a:r>
          <a:r>
            <a:rPr lang="en-US" altLang="zh-CN" sz="1200" baseline="0"/>
            <a:t> the "Normal" circustance, the estimated completion time for the project is 29 weeks.</a:t>
          </a:r>
        </a:p>
        <a:p>
          <a:endParaRPr lang="en-US" altLang="zh-CN" sz="1200" baseline="0"/>
        </a:p>
        <a:p>
          <a:r>
            <a:rPr lang="en-US" altLang="zh-CN" sz="1200" baseline="0">
              <a:solidFill>
                <a:srgbClr val="FF0000"/>
              </a:solidFill>
            </a:rPr>
            <a:t>What is the estimated project budget?</a:t>
          </a:r>
        </a:p>
        <a:p>
          <a:r>
            <a:rPr lang="en-US" altLang="zh-CN" sz="1200" baseline="0"/>
            <a:t>The estimated project budget is $185,000.</a:t>
          </a:r>
        </a:p>
        <a:p>
          <a:endParaRPr lang="en-US" altLang="zh-CN" sz="1200" baseline="0"/>
        </a:p>
        <a:p>
          <a:r>
            <a:rPr lang="en-US" altLang="zh-CN" sz="1200" baseline="0">
              <a:solidFill>
                <a:srgbClr val="FF0000"/>
              </a:solidFill>
            </a:rPr>
            <a:t>What is the probability that the project can be completed in 28 week?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38100</xdr:rowOff>
    </xdr:from>
    <xdr:to>
      <xdr:col>3</xdr:col>
      <xdr:colOff>1143000</xdr:colOff>
      <xdr:row>21</xdr:row>
      <xdr:rowOff>177800</xdr:rowOff>
    </xdr:to>
    <xdr:cxnSp macro="">
      <xdr:nvCxnSpPr>
        <xdr:cNvPr id="13" name="直线箭头连接符 12">
          <a:extLst>
            <a:ext uri="{FF2B5EF4-FFF2-40B4-BE49-F238E27FC236}">
              <a16:creationId xmlns:a16="http://schemas.microsoft.com/office/drawing/2014/main" id="{D88E0C0F-4145-F148-B61E-88F52C320A73}"/>
            </a:ext>
          </a:extLst>
        </xdr:cNvPr>
        <xdr:cNvCxnSpPr/>
      </xdr:nvCxnSpPr>
      <xdr:spPr>
        <a:xfrm flipV="1">
          <a:off x="3098800" y="3898900"/>
          <a:ext cx="11049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22</xdr:row>
      <xdr:rowOff>0</xdr:rowOff>
    </xdr:from>
    <xdr:to>
      <xdr:col>3</xdr:col>
      <xdr:colOff>1104900</xdr:colOff>
      <xdr:row>23</xdr:row>
      <xdr:rowOff>177800</xdr:rowOff>
    </xdr:to>
    <xdr:cxnSp macro="">
      <xdr:nvCxnSpPr>
        <xdr:cNvPr id="14" name="直线箭头连接符 13">
          <a:extLst>
            <a:ext uri="{FF2B5EF4-FFF2-40B4-BE49-F238E27FC236}">
              <a16:creationId xmlns:a16="http://schemas.microsoft.com/office/drawing/2014/main" id="{6A9FA534-50D7-8F4A-936D-CAFD89E6D924}"/>
            </a:ext>
          </a:extLst>
        </xdr:cNvPr>
        <xdr:cNvCxnSpPr/>
      </xdr:nvCxnSpPr>
      <xdr:spPr>
        <a:xfrm>
          <a:off x="3073400" y="4470400"/>
          <a:ext cx="1092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22</xdr:row>
      <xdr:rowOff>152400</xdr:rowOff>
    </xdr:from>
    <xdr:to>
      <xdr:col>6</xdr:col>
      <xdr:colOff>0</xdr:colOff>
      <xdr:row>24</xdr:row>
      <xdr:rowOff>0</xdr:rowOff>
    </xdr:to>
    <xdr:cxnSp macro="">
      <xdr:nvCxnSpPr>
        <xdr:cNvPr id="15" name="直线箭头连接符 14">
          <a:extLst>
            <a:ext uri="{FF2B5EF4-FFF2-40B4-BE49-F238E27FC236}">
              <a16:creationId xmlns:a16="http://schemas.microsoft.com/office/drawing/2014/main" id="{053356A4-D885-1F45-B17A-0C443B96897E}"/>
            </a:ext>
          </a:extLst>
        </xdr:cNvPr>
        <xdr:cNvCxnSpPr/>
      </xdr:nvCxnSpPr>
      <xdr:spPr>
        <a:xfrm flipV="1">
          <a:off x="6261100" y="4622800"/>
          <a:ext cx="8128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24</xdr:row>
      <xdr:rowOff>0</xdr:rowOff>
    </xdr:from>
    <xdr:to>
      <xdr:col>5</xdr:col>
      <xdr:colOff>800100</xdr:colOff>
      <xdr:row>26</xdr:row>
      <xdr:rowOff>0</xdr:rowOff>
    </xdr:to>
    <xdr:cxnSp macro="">
      <xdr:nvCxnSpPr>
        <xdr:cNvPr id="16" name="直线箭头连接符 15">
          <a:extLst>
            <a:ext uri="{FF2B5EF4-FFF2-40B4-BE49-F238E27FC236}">
              <a16:creationId xmlns:a16="http://schemas.microsoft.com/office/drawing/2014/main" id="{C4027E81-25EB-9B47-81D0-92CDD7CD2FBC}"/>
            </a:ext>
          </a:extLst>
        </xdr:cNvPr>
        <xdr:cNvCxnSpPr/>
      </xdr:nvCxnSpPr>
      <xdr:spPr>
        <a:xfrm>
          <a:off x="6273800" y="4876800"/>
          <a:ext cx="7747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22</xdr:row>
      <xdr:rowOff>127000</xdr:rowOff>
    </xdr:from>
    <xdr:to>
      <xdr:col>7</xdr:col>
      <xdr:colOff>787400</xdr:colOff>
      <xdr:row>23</xdr:row>
      <xdr:rowOff>152400</xdr:rowOff>
    </xdr:to>
    <xdr:cxnSp macro="">
      <xdr:nvCxnSpPr>
        <xdr:cNvPr id="17" name="直线箭头连接符 16">
          <a:extLst>
            <a:ext uri="{FF2B5EF4-FFF2-40B4-BE49-F238E27FC236}">
              <a16:creationId xmlns:a16="http://schemas.microsoft.com/office/drawing/2014/main" id="{A8AF4E90-789D-F841-8AC6-20E72247AACD}"/>
            </a:ext>
          </a:extLst>
        </xdr:cNvPr>
        <xdr:cNvCxnSpPr/>
      </xdr:nvCxnSpPr>
      <xdr:spPr>
        <a:xfrm>
          <a:off x="7937500" y="45974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24</xdr:row>
      <xdr:rowOff>38100</xdr:rowOff>
    </xdr:from>
    <xdr:to>
      <xdr:col>7</xdr:col>
      <xdr:colOff>800100</xdr:colOff>
      <xdr:row>26</xdr:row>
      <xdr:rowOff>12700</xdr:rowOff>
    </xdr:to>
    <xdr:cxnSp macro="">
      <xdr:nvCxnSpPr>
        <xdr:cNvPr id="18" name="直线箭头连接符 17">
          <a:extLst>
            <a:ext uri="{FF2B5EF4-FFF2-40B4-BE49-F238E27FC236}">
              <a16:creationId xmlns:a16="http://schemas.microsoft.com/office/drawing/2014/main" id="{CD05B2D6-6D6B-E349-A2CB-9508EBC2AD00}"/>
            </a:ext>
          </a:extLst>
        </xdr:cNvPr>
        <xdr:cNvCxnSpPr/>
      </xdr:nvCxnSpPr>
      <xdr:spPr>
        <a:xfrm flipV="1">
          <a:off x="7912100" y="4914900"/>
          <a:ext cx="7874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38100</xdr:rowOff>
    </xdr:from>
    <xdr:to>
      <xdr:col>5</xdr:col>
      <xdr:colOff>774700</xdr:colOff>
      <xdr:row>19</xdr:row>
      <xdr:rowOff>0</xdr:rowOff>
    </xdr:to>
    <xdr:cxnSp macro="">
      <xdr:nvCxnSpPr>
        <xdr:cNvPr id="19" name="直线箭头连接符 18">
          <a:extLst>
            <a:ext uri="{FF2B5EF4-FFF2-40B4-BE49-F238E27FC236}">
              <a16:creationId xmlns:a16="http://schemas.microsoft.com/office/drawing/2014/main" id="{87EF5227-3697-2140-A1F9-B787DCA3C654}"/>
            </a:ext>
          </a:extLst>
        </xdr:cNvPr>
        <xdr:cNvCxnSpPr/>
      </xdr:nvCxnSpPr>
      <xdr:spPr>
        <a:xfrm flipV="1">
          <a:off x="6248400" y="3492500"/>
          <a:ext cx="7747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17</xdr:row>
      <xdr:rowOff>0</xdr:rowOff>
    </xdr:from>
    <xdr:to>
      <xdr:col>7</xdr:col>
      <xdr:colOff>800100</xdr:colOff>
      <xdr:row>17</xdr:row>
      <xdr:rowOff>12700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D2736144-7356-2441-8009-6D9C5B070969}"/>
            </a:ext>
          </a:extLst>
        </xdr:cNvPr>
        <xdr:cNvCxnSpPr/>
      </xdr:nvCxnSpPr>
      <xdr:spPr>
        <a:xfrm>
          <a:off x="7886700" y="34544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38100</xdr:rowOff>
    </xdr:from>
    <xdr:to>
      <xdr:col>9</xdr:col>
      <xdr:colOff>800100</xdr:colOff>
      <xdr:row>23</xdr:row>
      <xdr:rowOff>165100</xdr:rowOff>
    </xdr:to>
    <xdr:cxnSp macro="">
      <xdr:nvCxnSpPr>
        <xdr:cNvPr id="21" name="直线箭头连接符 20">
          <a:extLst>
            <a:ext uri="{FF2B5EF4-FFF2-40B4-BE49-F238E27FC236}">
              <a16:creationId xmlns:a16="http://schemas.microsoft.com/office/drawing/2014/main" id="{869E6676-CF07-6D49-9BF5-4F3AF885C765}"/>
            </a:ext>
          </a:extLst>
        </xdr:cNvPr>
        <xdr:cNvCxnSpPr/>
      </xdr:nvCxnSpPr>
      <xdr:spPr>
        <a:xfrm flipV="1">
          <a:off x="9550400" y="4508500"/>
          <a:ext cx="8001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16</xdr:row>
      <xdr:rowOff>190500</xdr:rowOff>
    </xdr:from>
    <xdr:to>
      <xdr:col>9</xdr:col>
      <xdr:colOff>787400</xdr:colOff>
      <xdr:row>21</xdr:row>
      <xdr:rowOff>190500</xdr:rowOff>
    </xdr:to>
    <xdr:cxnSp macro="">
      <xdr:nvCxnSpPr>
        <xdr:cNvPr id="22" name="直线箭头连接符 21">
          <a:extLst>
            <a:ext uri="{FF2B5EF4-FFF2-40B4-BE49-F238E27FC236}">
              <a16:creationId xmlns:a16="http://schemas.microsoft.com/office/drawing/2014/main" id="{9AED836B-F7F3-BB47-B8CE-02F0BC61F22C}"/>
            </a:ext>
          </a:extLst>
        </xdr:cNvPr>
        <xdr:cNvCxnSpPr/>
      </xdr:nvCxnSpPr>
      <xdr:spPr>
        <a:xfrm>
          <a:off x="9537700" y="3441700"/>
          <a:ext cx="8001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22</xdr:row>
      <xdr:rowOff>0</xdr:rowOff>
    </xdr:from>
    <xdr:to>
      <xdr:col>12</xdr:col>
      <xdr:colOff>0</xdr:colOff>
      <xdr:row>22</xdr:row>
      <xdr:rowOff>12700</xdr:rowOff>
    </xdr:to>
    <xdr:cxnSp macro="">
      <xdr:nvCxnSpPr>
        <xdr:cNvPr id="36" name="直线箭头连接符 35">
          <a:extLst>
            <a:ext uri="{FF2B5EF4-FFF2-40B4-BE49-F238E27FC236}">
              <a16:creationId xmlns:a16="http://schemas.microsoft.com/office/drawing/2014/main" id="{A3B20B11-C140-3944-B0D1-34A9BC34A3B2}"/>
            </a:ext>
          </a:extLst>
        </xdr:cNvPr>
        <xdr:cNvCxnSpPr/>
      </xdr:nvCxnSpPr>
      <xdr:spPr>
        <a:xfrm>
          <a:off x="11214100" y="40640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34</xdr:row>
      <xdr:rowOff>38100</xdr:rowOff>
    </xdr:from>
    <xdr:to>
      <xdr:col>3</xdr:col>
      <xdr:colOff>1143000</xdr:colOff>
      <xdr:row>36</xdr:row>
      <xdr:rowOff>177800</xdr:rowOff>
    </xdr:to>
    <xdr:cxnSp macro="">
      <xdr:nvCxnSpPr>
        <xdr:cNvPr id="39" name="直线箭头连接符 38">
          <a:extLst>
            <a:ext uri="{FF2B5EF4-FFF2-40B4-BE49-F238E27FC236}">
              <a16:creationId xmlns:a16="http://schemas.microsoft.com/office/drawing/2014/main" id="{40B139C7-15B4-D144-A4A8-0B75EAA7DFBF}"/>
            </a:ext>
          </a:extLst>
        </xdr:cNvPr>
        <xdr:cNvCxnSpPr/>
      </xdr:nvCxnSpPr>
      <xdr:spPr>
        <a:xfrm flipV="1">
          <a:off x="3098800" y="3898900"/>
          <a:ext cx="11049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37</xdr:row>
      <xdr:rowOff>0</xdr:rowOff>
    </xdr:from>
    <xdr:to>
      <xdr:col>3</xdr:col>
      <xdr:colOff>1104900</xdr:colOff>
      <xdr:row>38</xdr:row>
      <xdr:rowOff>177800</xdr:rowOff>
    </xdr:to>
    <xdr:cxnSp macro="">
      <xdr:nvCxnSpPr>
        <xdr:cNvPr id="40" name="直线箭头连接符 39">
          <a:extLst>
            <a:ext uri="{FF2B5EF4-FFF2-40B4-BE49-F238E27FC236}">
              <a16:creationId xmlns:a16="http://schemas.microsoft.com/office/drawing/2014/main" id="{C26537C5-BBCB-C842-A8DD-044745A30334}"/>
            </a:ext>
          </a:extLst>
        </xdr:cNvPr>
        <xdr:cNvCxnSpPr/>
      </xdr:nvCxnSpPr>
      <xdr:spPr>
        <a:xfrm>
          <a:off x="3073400" y="4470400"/>
          <a:ext cx="1092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37</xdr:row>
      <xdr:rowOff>152400</xdr:rowOff>
    </xdr:from>
    <xdr:to>
      <xdr:col>6</xdr:col>
      <xdr:colOff>0</xdr:colOff>
      <xdr:row>39</xdr:row>
      <xdr:rowOff>0</xdr:rowOff>
    </xdr:to>
    <xdr:cxnSp macro="">
      <xdr:nvCxnSpPr>
        <xdr:cNvPr id="41" name="直线箭头连接符 40">
          <a:extLst>
            <a:ext uri="{FF2B5EF4-FFF2-40B4-BE49-F238E27FC236}">
              <a16:creationId xmlns:a16="http://schemas.microsoft.com/office/drawing/2014/main" id="{CEF8EEBC-CA40-024F-BBE8-74C563B6BFC8}"/>
            </a:ext>
          </a:extLst>
        </xdr:cNvPr>
        <xdr:cNvCxnSpPr/>
      </xdr:nvCxnSpPr>
      <xdr:spPr>
        <a:xfrm flipV="1">
          <a:off x="6261100" y="4622800"/>
          <a:ext cx="8128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39</xdr:row>
      <xdr:rowOff>0</xdr:rowOff>
    </xdr:from>
    <xdr:to>
      <xdr:col>5</xdr:col>
      <xdr:colOff>800100</xdr:colOff>
      <xdr:row>41</xdr:row>
      <xdr:rowOff>0</xdr:rowOff>
    </xdr:to>
    <xdr:cxnSp macro="">
      <xdr:nvCxnSpPr>
        <xdr:cNvPr id="42" name="直线箭头连接符 41">
          <a:extLst>
            <a:ext uri="{FF2B5EF4-FFF2-40B4-BE49-F238E27FC236}">
              <a16:creationId xmlns:a16="http://schemas.microsoft.com/office/drawing/2014/main" id="{1A7BF845-4E73-4943-A1C1-E4275132FBE3}"/>
            </a:ext>
          </a:extLst>
        </xdr:cNvPr>
        <xdr:cNvCxnSpPr/>
      </xdr:nvCxnSpPr>
      <xdr:spPr>
        <a:xfrm>
          <a:off x="6273800" y="4876800"/>
          <a:ext cx="7747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37</xdr:row>
      <xdr:rowOff>127000</xdr:rowOff>
    </xdr:from>
    <xdr:to>
      <xdr:col>7</xdr:col>
      <xdr:colOff>787400</xdr:colOff>
      <xdr:row>38</xdr:row>
      <xdr:rowOff>152400</xdr:rowOff>
    </xdr:to>
    <xdr:cxnSp macro="">
      <xdr:nvCxnSpPr>
        <xdr:cNvPr id="43" name="直线箭头连接符 42">
          <a:extLst>
            <a:ext uri="{FF2B5EF4-FFF2-40B4-BE49-F238E27FC236}">
              <a16:creationId xmlns:a16="http://schemas.microsoft.com/office/drawing/2014/main" id="{014B1FC6-A86D-B042-9052-10A33D74CC3C}"/>
            </a:ext>
          </a:extLst>
        </xdr:cNvPr>
        <xdr:cNvCxnSpPr/>
      </xdr:nvCxnSpPr>
      <xdr:spPr>
        <a:xfrm>
          <a:off x="7937500" y="45974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39</xdr:row>
      <xdr:rowOff>38100</xdr:rowOff>
    </xdr:from>
    <xdr:to>
      <xdr:col>7</xdr:col>
      <xdr:colOff>800100</xdr:colOff>
      <xdr:row>41</xdr:row>
      <xdr:rowOff>12700</xdr:rowOff>
    </xdr:to>
    <xdr:cxnSp macro="">
      <xdr:nvCxnSpPr>
        <xdr:cNvPr id="44" name="直线箭头连接符 43">
          <a:extLst>
            <a:ext uri="{FF2B5EF4-FFF2-40B4-BE49-F238E27FC236}">
              <a16:creationId xmlns:a16="http://schemas.microsoft.com/office/drawing/2014/main" id="{07E7BB52-971C-5E41-A0FB-29352E9BD827}"/>
            </a:ext>
          </a:extLst>
        </xdr:cNvPr>
        <xdr:cNvCxnSpPr/>
      </xdr:nvCxnSpPr>
      <xdr:spPr>
        <a:xfrm flipV="1">
          <a:off x="7912100" y="4914900"/>
          <a:ext cx="7874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38100</xdr:rowOff>
    </xdr:from>
    <xdr:to>
      <xdr:col>5</xdr:col>
      <xdr:colOff>774700</xdr:colOff>
      <xdr:row>34</xdr:row>
      <xdr:rowOff>0</xdr:rowOff>
    </xdr:to>
    <xdr:cxnSp macro="">
      <xdr:nvCxnSpPr>
        <xdr:cNvPr id="45" name="直线箭头连接符 44">
          <a:extLst>
            <a:ext uri="{FF2B5EF4-FFF2-40B4-BE49-F238E27FC236}">
              <a16:creationId xmlns:a16="http://schemas.microsoft.com/office/drawing/2014/main" id="{B0F88289-8D19-1240-844B-1322F6B39BC9}"/>
            </a:ext>
          </a:extLst>
        </xdr:cNvPr>
        <xdr:cNvCxnSpPr/>
      </xdr:nvCxnSpPr>
      <xdr:spPr>
        <a:xfrm flipV="1">
          <a:off x="6248400" y="3492500"/>
          <a:ext cx="7747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32</xdr:row>
      <xdr:rowOff>0</xdr:rowOff>
    </xdr:from>
    <xdr:to>
      <xdr:col>7</xdr:col>
      <xdr:colOff>800100</xdr:colOff>
      <xdr:row>32</xdr:row>
      <xdr:rowOff>12700</xdr:rowOff>
    </xdr:to>
    <xdr:cxnSp macro="">
      <xdr:nvCxnSpPr>
        <xdr:cNvPr id="46" name="直线箭头连接符 45">
          <a:extLst>
            <a:ext uri="{FF2B5EF4-FFF2-40B4-BE49-F238E27FC236}">
              <a16:creationId xmlns:a16="http://schemas.microsoft.com/office/drawing/2014/main" id="{F4C10B71-3495-6249-AE6A-A4FCF9DEC5F4}"/>
            </a:ext>
          </a:extLst>
        </xdr:cNvPr>
        <xdr:cNvCxnSpPr/>
      </xdr:nvCxnSpPr>
      <xdr:spPr>
        <a:xfrm>
          <a:off x="7886700" y="34544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38100</xdr:rowOff>
    </xdr:from>
    <xdr:to>
      <xdr:col>9</xdr:col>
      <xdr:colOff>800100</xdr:colOff>
      <xdr:row>38</xdr:row>
      <xdr:rowOff>165100</xdr:rowOff>
    </xdr:to>
    <xdr:cxnSp macro="">
      <xdr:nvCxnSpPr>
        <xdr:cNvPr id="47" name="直线箭头连接符 46">
          <a:extLst>
            <a:ext uri="{FF2B5EF4-FFF2-40B4-BE49-F238E27FC236}">
              <a16:creationId xmlns:a16="http://schemas.microsoft.com/office/drawing/2014/main" id="{654B2F33-A21F-6742-B415-E5EDB9287A4B}"/>
            </a:ext>
          </a:extLst>
        </xdr:cNvPr>
        <xdr:cNvCxnSpPr/>
      </xdr:nvCxnSpPr>
      <xdr:spPr>
        <a:xfrm flipV="1">
          <a:off x="9550400" y="4508500"/>
          <a:ext cx="8001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31</xdr:row>
      <xdr:rowOff>190500</xdr:rowOff>
    </xdr:from>
    <xdr:to>
      <xdr:col>9</xdr:col>
      <xdr:colOff>787400</xdr:colOff>
      <xdr:row>36</xdr:row>
      <xdr:rowOff>190500</xdr:rowOff>
    </xdr:to>
    <xdr:cxnSp macro="">
      <xdr:nvCxnSpPr>
        <xdr:cNvPr id="48" name="直线箭头连接符 47">
          <a:extLst>
            <a:ext uri="{FF2B5EF4-FFF2-40B4-BE49-F238E27FC236}">
              <a16:creationId xmlns:a16="http://schemas.microsoft.com/office/drawing/2014/main" id="{F651D7C8-31D8-674D-83CE-C20945611EF3}"/>
            </a:ext>
          </a:extLst>
        </xdr:cNvPr>
        <xdr:cNvCxnSpPr/>
      </xdr:nvCxnSpPr>
      <xdr:spPr>
        <a:xfrm>
          <a:off x="9537700" y="3441700"/>
          <a:ext cx="8001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37</xdr:row>
      <xdr:rowOff>0</xdr:rowOff>
    </xdr:from>
    <xdr:to>
      <xdr:col>12</xdr:col>
      <xdr:colOff>0</xdr:colOff>
      <xdr:row>37</xdr:row>
      <xdr:rowOff>12700</xdr:rowOff>
    </xdr:to>
    <xdr:cxnSp macro="">
      <xdr:nvCxnSpPr>
        <xdr:cNvPr id="49" name="直线箭头连接符 48">
          <a:extLst>
            <a:ext uri="{FF2B5EF4-FFF2-40B4-BE49-F238E27FC236}">
              <a16:creationId xmlns:a16="http://schemas.microsoft.com/office/drawing/2014/main" id="{BC6C3310-76EE-654F-9681-913EC1333E9F}"/>
            </a:ext>
          </a:extLst>
        </xdr:cNvPr>
        <xdr:cNvCxnSpPr/>
      </xdr:nvCxnSpPr>
      <xdr:spPr>
        <a:xfrm>
          <a:off x="11214100" y="44704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49</xdr:row>
      <xdr:rowOff>101600</xdr:rowOff>
    </xdr:from>
    <xdr:to>
      <xdr:col>3</xdr:col>
      <xdr:colOff>1155700</xdr:colOff>
      <xdr:row>52</xdr:row>
      <xdr:rowOff>38100</xdr:rowOff>
    </xdr:to>
    <xdr:cxnSp macro="">
      <xdr:nvCxnSpPr>
        <xdr:cNvPr id="50" name="直线箭头连接符 49">
          <a:extLst>
            <a:ext uri="{FF2B5EF4-FFF2-40B4-BE49-F238E27FC236}">
              <a16:creationId xmlns:a16="http://schemas.microsoft.com/office/drawing/2014/main" id="{6A0338C7-F091-814D-AE32-0AD73EE8CD2A}"/>
            </a:ext>
          </a:extLst>
        </xdr:cNvPr>
        <xdr:cNvCxnSpPr/>
      </xdr:nvCxnSpPr>
      <xdr:spPr>
        <a:xfrm flipV="1">
          <a:off x="3606800" y="10058400"/>
          <a:ext cx="11049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52</xdr:row>
      <xdr:rowOff>0</xdr:rowOff>
    </xdr:from>
    <xdr:to>
      <xdr:col>3</xdr:col>
      <xdr:colOff>1104900</xdr:colOff>
      <xdr:row>53</xdr:row>
      <xdr:rowOff>177800</xdr:rowOff>
    </xdr:to>
    <xdr:cxnSp macro="">
      <xdr:nvCxnSpPr>
        <xdr:cNvPr id="51" name="直线箭头连接符 50">
          <a:extLst>
            <a:ext uri="{FF2B5EF4-FFF2-40B4-BE49-F238E27FC236}">
              <a16:creationId xmlns:a16="http://schemas.microsoft.com/office/drawing/2014/main" id="{30AFDA1A-3B0A-1F4E-BE43-5F4ABDA879FE}"/>
            </a:ext>
          </a:extLst>
        </xdr:cNvPr>
        <xdr:cNvCxnSpPr/>
      </xdr:nvCxnSpPr>
      <xdr:spPr>
        <a:xfrm>
          <a:off x="3073400" y="7518400"/>
          <a:ext cx="1092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52</xdr:row>
      <xdr:rowOff>152400</xdr:rowOff>
    </xdr:from>
    <xdr:to>
      <xdr:col>6</xdr:col>
      <xdr:colOff>0</xdr:colOff>
      <xdr:row>54</xdr:row>
      <xdr:rowOff>0</xdr:rowOff>
    </xdr:to>
    <xdr:cxnSp macro="">
      <xdr:nvCxnSpPr>
        <xdr:cNvPr id="52" name="直线箭头连接符 51">
          <a:extLst>
            <a:ext uri="{FF2B5EF4-FFF2-40B4-BE49-F238E27FC236}">
              <a16:creationId xmlns:a16="http://schemas.microsoft.com/office/drawing/2014/main" id="{64D00BBD-DB8A-EA4C-8AB3-6B9CD18743F8}"/>
            </a:ext>
          </a:extLst>
        </xdr:cNvPr>
        <xdr:cNvCxnSpPr/>
      </xdr:nvCxnSpPr>
      <xdr:spPr>
        <a:xfrm flipV="1">
          <a:off x="6261100" y="7670800"/>
          <a:ext cx="8128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54</xdr:row>
      <xdr:rowOff>0</xdr:rowOff>
    </xdr:from>
    <xdr:to>
      <xdr:col>5</xdr:col>
      <xdr:colOff>800100</xdr:colOff>
      <xdr:row>56</xdr:row>
      <xdr:rowOff>0</xdr:rowOff>
    </xdr:to>
    <xdr:cxnSp macro="">
      <xdr:nvCxnSpPr>
        <xdr:cNvPr id="53" name="直线箭头连接符 52">
          <a:extLst>
            <a:ext uri="{FF2B5EF4-FFF2-40B4-BE49-F238E27FC236}">
              <a16:creationId xmlns:a16="http://schemas.microsoft.com/office/drawing/2014/main" id="{119D4817-F0AC-574A-ACE0-442C3615AD6C}"/>
            </a:ext>
          </a:extLst>
        </xdr:cNvPr>
        <xdr:cNvCxnSpPr/>
      </xdr:nvCxnSpPr>
      <xdr:spPr>
        <a:xfrm>
          <a:off x="6273800" y="7924800"/>
          <a:ext cx="7747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52</xdr:row>
      <xdr:rowOff>127000</xdr:rowOff>
    </xdr:from>
    <xdr:to>
      <xdr:col>7</xdr:col>
      <xdr:colOff>787400</xdr:colOff>
      <xdr:row>53</xdr:row>
      <xdr:rowOff>152400</xdr:rowOff>
    </xdr:to>
    <xdr:cxnSp macro="">
      <xdr:nvCxnSpPr>
        <xdr:cNvPr id="54" name="直线箭头连接符 53">
          <a:extLst>
            <a:ext uri="{FF2B5EF4-FFF2-40B4-BE49-F238E27FC236}">
              <a16:creationId xmlns:a16="http://schemas.microsoft.com/office/drawing/2014/main" id="{9F7BE8E1-C85D-3942-BE63-161D3B005C22}"/>
            </a:ext>
          </a:extLst>
        </xdr:cNvPr>
        <xdr:cNvCxnSpPr/>
      </xdr:nvCxnSpPr>
      <xdr:spPr>
        <a:xfrm>
          <a:off x="7937500" y="76454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47</xdr:row>
      <xdr:rowOff>38100</xdr:rowOff>
    </xdr:from>
    <xdr:to>
      <xdr:col>5</xdr:col>
      <xdr:colOff>774700</xdr:colOff>
      <xdr:row>49</xdr:row>
      <xdr:rowOff>0</xdr:rowOff>
    </xdr:to>
    <xdr:cxnSp macro="">
      <xdr:nvCxnSpPr>
        <xdr:cNvPr id="55" name="直线箭头连接符 54">
          <a:extLst>
            <a:ext uri="{FF2B5EF4-FFF2-40B4-BE49-F238E27FC236}">
              <a16:creationId xmlns:a16="http://schemas.microsoft.com/office/drawing/2014/main" id="{0578678B-90F6-F542-AD44-0ED259EE113A}"/>
            </a:ext>
          </a:extLst>
        </xdr:cNvPr>
        <xdr:cNvCxnSpPr/>
      </xdr:nvCxnSpPr>
      <xdr:spPr>
        <a:xfrm flipV="1">
          <a:off x="6248400" y="6540500"/>
          <a:ext cx="7747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47</xdr:row>
      <xdr:rowOff>0</xdr:rowOff>
    </xdr:from>
    <xdr:to>
      <xdr:col>7</xdr:col>
      <xdr:colOff>800100</xdr:colOff>
      <xdr:row>47</xdr:row>
      <xdr:rowOff>12700</xdr:rowOff>
    </xdr:to>
    <xdr:cxnSp macro="">
      <xdr:nvCxnSpPr>
        <xdr:cNvPr id="56" name="直线箭头连接符 55">
          <a:extLst>
            <a:ext uri="{FF2B5EF4-FFF2-40B4-BE49-F238E27FC236}">
              <a16:creationId xmlns:a16="http://schemas.microsoft.com/office/drawing/2014/main" id="{CBE84BAF-78DD-D048-A717-CC7D00DE9D93}"/>
            </a:ext>
          </a:extLst>
        </xdr:cNvPr>
        <xdr:cNvCxnSpPr/>
      </xdr:nvCxnSpPr>
      <xdr:spPr>
        <a:xfrm>
          <a:off x="7886700" y="65024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52</xdr:row>
      <xdr:rowOff>38100</xdr:rowOff>
    </xdr:from>
    <xdr:to>
      <xdr:col>9</xdr:col>
      <xdr:colOff>800100</xdr:colOff>
      <xdr:row>53</xdr:row>
      <xdr:rowOff>165100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AD280F76-3E93-8846-97C1-1C2F169AE954}"/>
            </a:ext>
          </a:extLst>
        </xdr:cNvPr>
        <xdr:cNvCxnSpPr/>
      </xdr:nvCxnSpPr>
      <xdr:spPr>
        <a:xfrm flipV="1">
          <a:off x="9550400" y="7556500"/>
          <a:ext cx="8001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46</xdr:row>
      <xdr:rowOff>190500</xdr:rowOff>
    </xdr:from>
    <xdr:to>
      <xdr:col>9</xdr:col>
      <xdr:colOff>787400</xdr:colOff>
      <xdr:row>51</xdr:row>
      <xdr:rowOff>190500</xdr:rowOff>
    </xdr:to>
    <xdr:cxnSp macro="">
      <xdr:nvCxnSpPr>
        <xdr:cNvPr id="58" name="直线箭头连接符 57">
          <a:extLst>
            <a:ext uri="{FF2B5EF4-FFF2-40B4-BE49-F238E27FC236}">
              <a16:creationId xmlns:a16="http://schemas.microsoft.com/office/drawing/2014/main" id="{C8FDC391-9E78-4F46-8B66-B78529830D39}"/>
            </a:ext>
          </a:extLst>
        </xdr:cNvPr>
        <xdr:cNvCxnSpPr/>
      </xdr:nvCxnSpPr>
      <xdr:spPr>
        <a:xfrm>
          <a:off x="9537700" y="6489700"/>
          <a:ext cx="8001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52</xdr:row>
      <xdr:rowOff>0</xdr:rowOff>
    </xdr:from>
    <xdr:to>
      <xdr:col>12</xdr:col>
      <xdr:colOff>0</xdr:colOff>
      <xdr:row>52</xdr:row>
      <xdr:rowOff>12700</xdr:rowOff>
    </xdr:to>
    <xdr:cxnSp macro="">
      <xdr:nvCxnSpPr>
        <xdr:cNvPr id="59" name="直线箭头连接符 58">
          <a:extLst>
            <a:ext uri="{FF2B5EF4-FFF2-40B4-BE49-F238E27FC236}">
              <a16:creationId xmlns:a16="http://schemas.microsoft.com/office/drawing/2014/main" id="{68651648-7273-AC42-83FC-DFD7B5200A3F}"/>
            </a:ext>
          </a:extLst>
        </xdr:cNvPr>
        <xdr:cNvCxnSpPr/>
      </xdr:nvCxnSpPr>
      <xdr:spPr>
        <a:xfrm>
          <a:off x="11214100" y="75184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54</xdr:row>
      <xdr:rowOff>88900</xdr:rowOff>
    </xdr:from>
    <xdr:to>
      <xdr:col>7</xdr:col>
      <xdr:colOff>812800</xdr:colOff>
      <xdr:row>56</xdr:row>
      <xdr:rowOff>63500</xdr:rowOff>
    </xdr:to>
    <xdr:cxnSp macro="">
      <xdr:nvCxnSpPr>
        <xdr:cNvPr id="61" name="直线箭头连接符 60">
          <a:extLst>
            <a:ext uri="{FF2B5EF4-FFF2-40B4-BE49-F238E27FC236}">
              <a16:creationId xmlns:a16="http://schemas.microsoft.com/office/drawing/2014/main" id="{ADAB1E5C-DDD5-444F-8EE8-1C5E2819A313}"/>
            </a:ext>
          </a:extLst>
        </xdr:cNvPr>
        <xdr:cNvCxnSpPr/>
      </xdr:nvCxnSpPr>
      <xdr:spPr>
        <a:xfrm flipV="1">
          <a:off x="7924800" y="11061700"/>
          <a:ext cx="7874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66</xdr:row>
      <xdr:rowOff>101600</xdr:rowOff>
    </xdr:from>
    <xdr:to>
      <xdr:col>3</xdr:col>
      <xdr:colOff>1155700</xdr:colOff>
      <xdr:row>69</xdr:row>
      <xdr:rowOff>38100</xdr:rowOff>
    </xdr:to>
    <xdr:cxnSp macro="">
      <xdr:nvCxnSpPr>
        <xdr:cNvPr id="62" name="直线箭头连接符 61">
          <a:extLst>
            <a:ext uri="{FF2B5EF4-FFF2-40B4-BE49-F238E27FC236}">
              <a16:creationId xmlns:a16="http://schemas.microsoft.com/office/drawing/2014/main" id="{4D361E78-41A4-594B-B015-BC06E9AB6A1B}"/>
            </a:ext>
          </a:extLst>
        </xdr:cNvPr>
        <xdr:cNvCxnSpPr/>
      </xdr:nvCxnSpPr>
      <xdr:spPr>
        <a:xfrm flipV="1">
          <a:off x="3606800" y="10058400"/>
          <a:ext cx="11049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69</xdr:row>
      <xdr:rowOff>0</xdr:rowOff>
    </xdr:from>
    <xdr:to>
      <xdr:col>3</xdr:col>
      <xdr:colOff>1104900</xdr:colOff>
      <xdr:row>70</xdr:row>
      <xdr:rowOff>177800</xdr:rowOff>
    </xdr:to>
    <xdr:cxnSp macro="">
      <xdr:nvCxnSpPr>
        <xdr:cNvPr id="63" name="直线箭头连接符 62">
          <a:extLst>
            <a:ext uri="{FF2B5EF4-FFF2-40B4-BE49-F238E27FC236}">
              <a16:creationId xmlns:a16="http://schemas.microsoft.com/office/drawing/2014/main" id="{810F93C4-8268-DA44-AB83-F2C55FB722C0}"/>
            </a:ext>
          </a:extLst>
        </xdr:cNvPr>
        <xdr:cNvCxnSpPr/>
      </xdr:nvCxnSpPr>
      <xdr:spPr>
        <a:xfrm>
          <a:off x="3568700" y="10566400"/>
          <a:ext cx="1092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69</xdr:row>
      <xdr:rowOff>152400</xdr:rowOff>
    </xdr:from>
    <xdr:to>
      <xdr:col>6</xdr:col>
      <xdr:colOff>0</xdr:colOff>
      <xdr:row>71</xdr:row>
      <xdr:rowOff>0</xdr:rowOff>
    </xdr:to>
    <xdr:cxnSp macro="">
      <xdr:nvCxnSpPr>
        <xdr:cNvPr id="64" name="直线箭头连接符 63">
          <a:extLst>
            <a:ext uri="{FF2B5EF4-FFF2-40B4-BE49-F238E27FC236}">
              <a16:creationId xmlns:a16="http://schemas.microsoft.com/office/drawing/2014/main" id="{3ABE2D03-0301-8E49-A760-5BEF1066355B}"/>
            </a:ext>
          </a:extLst>
        </xdr:cNvPr>
        <xdr:cNvCxnSpPr/>
      </xdr:nvCxnSpPr>
      <xdr:spPr>
        <a:xfrm flipV="1">
          <a:off x="6756400" y="10718800"/>
          <a:ext cx="8128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71</xdr:row>
      <xdr:rowOff>0</xdr:rowOff>
    </xdr:from>
    <xdr:to>
      <xdr:col>5</xdr:col>
      <xdr:colOff>800100</xdr:colOff>
      <xdr:row>73</xdr:row>
      <xdr:rowOff>0</xdr:rowOff>
    </xdr:to>
    <xdr:cxnSp macro="">
      <xdr:nvCxnSpPr>
        <xdr:cNvPr id="65" name="直线箭头连接符 64">
          <a:extLst>
            <a:ext uri="{FF2B5EF4-FFF2-40B4-BE49-F238E27FC236}">
              <a16:creationId xmlns:a16="http://schemas.microsoft.com/office/drawing/2014/main" id="{A554408A-F0B5-504B-A6F8-D1DA7DABF960}"/>
            </a:ext>
          </a:extLst>
        </xdr:cNvPr>
        <xdr:cNvCxnSpPr/>
      </xdr:nvCxnSpPr>
      <xdr:spPr>
        <a:xfrm>
          <a:off x="6769100" y="10972800"/>
          <a:ext cx="7747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69</xdr:row>
      <xdr:rowOff>127000</xdr:rowOff>
    </xdr:from>
    <xdr:to>
      <xdr:col>7</xdr:col>
      <xdr:colOff>787400</xdr:colOff>
      <xdr:row>70</xdr:row>
      <xdr:rowOff>152400</xdr:rowOff>
    </xdr:to>
    <xdr:cxnSp macro="">
      <xdr:nvCxnSpPr>
        <xdr:cNvPr id="66" name="直线箭头连接符 65">
          <a:extLst>
            <a:ext uri="{FF2B5EF4-FFF2-40B4-BE49-F238E27FC236}">
              <a16:creationId xmlns:a16="http://schemas.microsoft.com/office/drawing/2014/main" id="{B18B2C53-7162-2F4C-BEC6-45F28B8AB1B6}"/>
            </a:ext>
          </a:extLst>
        </xdr:cNvPr>
        <xdr:cNvCxnSpPr/>
      </xdr:nvCxnSpPr>
      <xdr:spPr>
        <a:xfrm>
          <a:off x="8432800" y="106934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64</xdr:row>
      <xdr:rowOff>38100</xdr:rowOff>
    </xdr:from>
    <xdr:to>
      <xdr:col>5</xdr:col>
      <xdr:colOff>774700</xdr:colOff>
      <xdr:row>66</xdr:row>
      <xdr:rowOff>0</xdr:rowOff>
    </xdr:to>
    <xdr:cxnSp macro="">
      <xdr:nvCxnSpPr>
        <xdr:cNvPr id="67" name="直线箭头连接符 66">
          <a:extLst>
            <a:ext uri="{FF2B5EF4-FFF2-40B4-BE49-F238E27FC236}">
              <a16:creationId xmlns:a16="http://schemas.microsoft.com/office/drawing/2014/main" id="{344E26A6-2357-D14C-828C-B82D43411105}"/>
            </a:ext>
          </a:extLst>
        </xdr:cNvPr>
        <xdr:cNvCxnSpPr/>
      </xdr:nvCxnSpPr>
      <xdr:spPr>
        <a:xfrm flipV="1">
          <a:off x="6743700" y="9588500"/>
          <a:ext cx="7747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64</xdr:row>
      <xdr:rowOff>0</xdr:rowOff>
    </xdr:from>
    <xdr:to>
      <xdr:col>7</xdr:col>
      <xdr:colOff>800100</xdr:colOff>
      <xdr:row>64</xdr:row>
      <xdr:rowOff>12700</xdr:rowOff>
    </xdr:to>
    <xdr:cxnSp macro="">
      <xdr:nvCxnSpPr>
        <xdr:cNvPr id="68" name="直线箭头连接符 67">
          <a:extLst>
            <a:ext uri="{FF2B5EF4-FFF2-40B4-BE49-F238E27FC236}">
              <a16:creationId xmlns:a16="http://schemas.microsoft.com/office/drawing/2014/main" id="{618466FE-3729-804E-8BD2-90798C8C52A8}"/>
            </a:ext>
          </a:extLst>
        </xdr:cNvPr>
        <xdr:cNvCxnSpPr/>
      </xdr:nvCxnSpPr>
      <xdr:spPr>
        <a:xfrm>
          <a:off x="8382000" y="95504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69</xdr:row>
      <xdr:rowOff>38100</xdr:rowOff>
    </xdr:from>
    <xdr:to>
      <xdr:col>9</xdr:col>
      <xdr:colOff>800100</xdr:colOff>
      <xdr:row>70</xdr:row>
      <xdr:rowOff>165100</xdr:rowOff>
    </xdr:to>
    <xdr:cxnSp macro="">
      <xdr:nvCxnSpPr>
        <xdr:cNvPr id="69" name="直线箭头连接符 68">
          <a:extLst>
            <a:ext uri="{FF2B5EF4-FFF2-40B4-BE49-F238E27FC236}">
              <a16:creationId xmlns:a16="http://schemas.microsoft.com/office/drawing/2014/main" id="{A6F9FBF0-0426-B340-9AD9-81212346A0D2}"/>
            </a:ext>
          </a:extLst>
        </xdr:cNvPr>
        <xdr:cNvCxnSpPr/>
      </xdr:nvCxnSpPr>
      <xdr:spPr>
        <a:xfrm flipV="1">
          <a:off x="10045700" y="10604500"/>
          <a:ext cx="8001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63</xdr:row>
      <xdr:rowOff>190500</xdr:rowOff>
    </xdr:from>
    <xdr:to>
      <xdr:col>9</xdr:col>
      <xdr:colOff>787400</xdr:colOff>
      <xdr:row>68</xdr:row>
      <xdr:rowOff>190500</xdr:rowOff>
    </xdr:to>
    <xdr:cxnSp macro="">
      <xdr:nvCxnSpPr>
        <xdr:cNvPr id="70" name="直线箭头连接符 69">
          <a:extLst>
            <a:ext uri="{FF2B5EF4-FFF2-40B4-BE49-F238E27FC236}">
              <a16:creationId xmlns:a16="http://schemas.microsoft.com/office/drawing/2014/main" id="{8A5F298E-A601-5C4C-A275-E76E0A5A2F95}"/>
            </a:ext>
          </a:extLst>
        </xdr:cNvPr>
        <xdr:cNvCxnSpPr/>
      </xdr:nvCxnSpPr>
      <xdr:spPr>
        <a:xfrm>
          <a:off x="10033000" y="9537700"/>
          <a:ext cx="8001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69</xdr:row>
      <xdr:rowOff>0</xdr:rowOff>
    </xdr:from>
    <xdr:to>
      <xdr:col>12</xdr:col>
      <xdr:colOff>0</xdr:colOff>
      <xdr:row>69</xdr:row>
      <xdr:rowOff>12700</xdr:rowOff>
    </xdr:to>
    <xdr:cxnSp macro="">
      <xdr:nvCxnSpPr>
        <xdr:cNvPr id="71" name="直线箭头连接符 70">
          <a:extLst>
            <a:ext uri="{FF2B5EF4-FFF2-40B4-BE49-F238E27FC236}">
              <a16:creationId xmlns:a16="http://schemas.microsoft.com/office/drawing/2014/main" id="{B8465262-9F5E-0043-B3B4-EFF4CCAE1892}"/>
            </a:ext>
          </a:extLst>
        </xdr:cNvPr>
        <xdr:cNvCxnSpPr/>
      </xdr:nvCxnSpPr>
      <xdr:spPr>
        <a:xfrm>
          <a:off x="11709400" y="105664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71</xdr:row>
      <xdr:rowOff>88900</xdr:rowOff>
    </xdr:from>
    <xdr:to>
      <xdr:col>7</xdr:col>
      <xdr:colOff>812800</xdr:colOff>
      <xdr:row>73</xdr:row>
      <xdr:rowOff>63500</xdr:rowOff>
    </xdr:to>
    <xdr:cxnSp macro="">
      <xdr:nvCxnSpPr>
        <xdr:cNvPr id="72" name="直线箭头连接符 71">
          <a:extLst>
            <a:ext uri="{FF2B5EF4-FFF2-40B4-BE49-F238E27FC236}">
              <a16:creationId xmlns:a16="http://schemas.microsoft.com/office/drawing/2014/main" id="{644BEF16-A0A9-9044-8D3B-B88C44FE2410}"/>
            </a:ext>
          </a:extLst>
        </xdr:cNvPr>
        <xdr:cNvCxnSpPr/>
      </xdr:nvCxnSpPr>
      <xdr:spPr>
        <a:xfrm flipV="1">
          <a:off x="8420100" y="11061700"/>
          <a:ext cx="7874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82</xdr:row>
      <xdr:rowOff>101600</xdr:rowOff>
    </xdr:from>
    <xdr:to>
      <xdr:col>3</xdr:col>
      <xdr:colOff>1155700</xdr:colOff>
      <xdr:row>85</xdr:row>
      <xdr:rowOff>38100</xdr:rowOff>
    </xdr:to>
    <xdr:cxnSp macro="">
      <xdr:nvCxnSpPr>
        <xdr:cNvPr id="73" name="直线箭头连接符 72">
          <a:extLst>
            <a:ext uri="{FF2B5EF4-FFF2-40B4-BE49-F238E27FC236}">
              <a16:creationId xmlns:a16="http://schemas.microsoft.com/office/drawing/2014/main" id="{00056FBD-9A09-7B46-8C1E-63DC51356448}"/>
            </a:ext>
          </a:extLst>
        </xdr:cNvPr>
        <xdr:cNvCxnSpPr/>
      </xdr:nvCxnSpPr>
      <xdr:spPr>
        <a:xfrm flipV="1">
          <a:off x="3606800" y="13512800"/>
          <a:ext cx="11049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85</xdr:row>
      <xdr:rowOff>0</xdr:rowOff>
    </xdr:from>
    <xdr:to>
      <xdr:col>3</xdr:col>
      <xdr:colOff>1104900</xdr:colOff>
      <xdr:row>86</xdr:row>
      <xdr:rowOff>177800</xdr:rowOff>
    </xdr:to>
    <xdr:cxnSp macro="">
      <xdr:nvCxnSpPr>
        <xdr:cNvPr id="74" name="直线箭头连接符 73">
          <a:extLst>
            <a:ext uri="{FF2B5EF4-FFF2-40B4-BE49-F238E27FC236}">
              <a16:creationId xmlns:a16="http://schemas.microsoft.com/office/drawing/2014/main" id="{6CCDC855-4133-9746-AEBE-11BC39AA7D3F}"/>
            </a:ext>
          </a:extLst>
        </xdr:cNvPr>
        <xdr:cNvCxnSpPr/>
      </xdr:nvCxnSpPr>
      <xdr:spPr>
        <a:xfrm>
          <a:off x="3568700" y="14020800"/>
          <a:ext cx="1092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85</xdr:row>
      <xdr:rowOff>152400</xdr:rowOff>
    </xdr:from>
    <xdr:to>
      <xdr:col>6</xdr:col>
      <xdr:colOff>0</xdr:colOff>
      <xdr:row>87</xdr:row>
      <xdr:rowOff>0</xdr:rowOff>
    </xdr:to>
    <xdr:cxnSp macro="">
      <xdr:nvCxnSpPr>
        <xdr:cNvPr id="75" name="直线箭头连接符 74">
          <a:extLst>
            <a:ext uri="{FF2B5EF4-FFF2-40B4-BE49-F238E27FC236}">
              <a16:creationId xmlns:a16="http://schemas.microsoft.com/office/drawing/2014/main" id="{DCA9FF43-2D64-AB45-87CA-41CA62DC5AB4}"/>
            </a:ext>
          </a:extLst>
        </xdr:cNvPr>
        <xdr:cNvCxnSpPr/>
      </xdr:nvCxnSpPr>
      <xdr:spPr>
        <a:xfrm flipV="1">
          <a:off x="6756400" y="14173200"/>
          <a:ext cx="8128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87</xdr:row>
      <xdr:rowOff>0</xdr:rowOff>
    </xdr:from>
    <xdr:to>
      <xdr:col>5</xdr:col>
      <xdr:colOff>800100</xdr:colOff>
      <xdr:row>89</xdr:row>
      <xdr:rowOff>0</xdr:rowOff>
    </xdr:to>
    <xdr:cxnSp macro="">
      <xdr:nvCxnSpPr>
        <xdr:cNvPr id="76" name="直线箭头连接符 75">
          <a:extLst>
            <a:ext uri="{FF2B5EF4-FFF2-40B4-BE49-F238E27FC236}">
              <a16:creationId xmlns:a16="http://schemas.microsoft.com/office/drawing/2014/main" id="{2333125D-9557-AC4B-986F-F7E7F21EECB0}"/>
            </a:ext>
          </a:extLst>
        </xdr:cNvPr>
        <xdr:cNvCxnSpPr/>
      </xdr:nvCxnSpPr>
      <xdr:spPr>
        <a:xfrm>
          <a:off x="6769100" y="14427200"/>
          <a:ext cx="7747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85</xdr:row>
      <xdr:rowOff>127000</xdr:rowOff>
    </xdr:from>
    <xdr:to>
      <xdr:col>7</xdr:col>
      <xdr:colOff>787400</xdr:colOff>
      <xdr:row>86</xdr:row>
      <xdr:rowOff>152400</xdr:rowOff>
    </xdr:to>
    <xdr:cxnSp macro="">
      <xdr:nvCxnSpPr>
        <xdr:cNvPr id="77" name="直线箭头连接符 76">
          <a:extLst>
            <a:ext uri="{FF2B5EF4-FFF2-40B4-BE49-F238E27FC236}">
              <a16:creationId xmlns:a16="http://schemas.microsoft.com/office/drawing/2014/main" id="{1EB2C07B-FB68-1940-81E0-1B0F540EB355}"/>
            </a:ext>
          </a:extLst>
        </xdr:cNvPr>
        <xdr:cNvCxnSpPr/>
      </xdr:nvCxnSpPr>
      <xdr:spPr>
        <a:xfrm>
          <a:off x="8432800" y="141478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38100</xdr:rowOff>
    </xdr:from>
    <xdr:to>
      <xdr:col>5</xdr:col>
      <xdr:colOff>774700</xdr:colOff>
      <xdr:row>82</xdr:row>
      <xdr:rowOff>0</xdr:rowOff>
    </xdr:to>
    <xdr:cxnSp macro="">
      <xdr:nvCxnSpPr>
        <xdr:cNvPr id="78" name="直线箭头连接符 77">
          <a:extLst>
            <a:ext uri="{FF2B5EF4-FFF2-40B4-BE49-F238E27FC236}">
              <a16:creationId xmlns:a16="http://schemas.microsoft.com/office/drawing/2014/main" id="{C48F6C5F-B142-C74C-B4EB-7B4AB14447A5}"/>
            </a:ext>
          </a:extLst>
        </xdr:cNvPr>
        <xdr:cNvCxnSpPr/>
      </xdr:nvCxnSpPr>
      <xdr:spPr>
        <a:xfrm flipV="1">
          <a:off x="6743700" y="13042900"/>
          <a:ext cx="7747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80</xdr:row>
      <xdr:rowOff>0</xdr:rowOff>
    </xdr:from>
    <xdr:to>
      <xdr:col>7</xdr:col>
      <xdr:colOff>800100</xdr:colOff>
      <xdr:row>80</xdr:row>
      <xdr:rowOff>12700</xdr:rowOff>
    </xdr:to>
    <xdr:cxnSp macro="">
      <xdr:nvCxnSpPr>
        <xdr:cNvPr id="79" name="直线箭头连接符 78">
          <a:extLst>
            <a:ext uri="{FF2B5EF4-FFF2-40B4-BE49-F238E27FC236}">
              <a16:creationId xmlns:a16="http://schemas.microsoft.com/office/drawing/2014/main" id="{D8F0A411-4B6B-7D4B-BCD0-621578B6F1FF}"/>
            </a:ext>
          </a:extLst>
        </xdr:cNvPr>
        <xdr:cNvCxnSpPr/>
      </xdr:nvCxnSpPr>
      <xdr:spPr>
        <a:xfrm>
          <a:off x="8382000" y="130048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85</xdr:row>
      <xdr:rowOff>38100</xdr:rowOff>
    </xdr:from>
    <xdr:to>
      <xdr:col>9</xdr:col>
      <xdr:colOff>800100</xdr:colOff>
      <xdr:row>86</xdr:row>
      <xdr:rowOff>165100</xdr:rowOff>
    </xdr:to>
    <xdr:cxnSp macro="">
      <xdr:nvCxnSpPr>
        <xdr:cNvPr id="80" name="直线箭头连接符 79">
          <a:extLst>
            <a:ext uri="{FF2B5EF4-FFF2-40B4-BE49-F238E27FC236}">
              <a16:creationId xmlns:a16="http://schemas.microsoft.com/office/drawing/2014/main" id="{33589F18-558F-9C45-AC29-3671D9864CF5}"/>
            </a:ext>
          </a:extLst>
        </xdr:cNvPr>
        <xdr:cNvCxnSpPr/>
      </xdr:nvCxnSpPr>
      <xdr:spPr>
        <a:xfrm flipV="1">
          <a:off x="10045700" y="14058900"/>
          <a:ext cx="8001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79</xdr:row>
      <xdr:rowOff>190500</xdr:rowOff>
    </xdr:from>
    <xdr:to>
      <xdr:col>9</xdr:col>
      <xdr:colOff>787400</xdr:colOff>
      <xdr:row>84</xdr:row>
      <xdr:rowOff>190500</xdr:rowOff>
    </xdr:to>
    <xdr:cxnSp macro="">
      <xdr:nvCxnSpPr>
        <xdr:cNvPr id="81" name="直线箭头连接符 80">
          <a:extLst>
            <a:ext uri="{FF2B5EF4-FFF2-40B4-BE49-F238E27FC236}">
              <a16:creationId xmlns:a16="http://schemas.microsoft.com/office/drawing/2014/main" id="{3E044D8D-B932-E24D-A300-23DC0B97EF05}"/>
            </a:ext>
          </a:extLst>
        </xdr:cNvPr>
        <xdr:cNvCxnSpPr/>
      </xdr:nvCxnSpPr>
      <xdr:spPr>
        <a:xfrm>
          <a:off x="10033000" y="12992100"/>
          <a:ext cx="8001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85</xdr:row>
      <xdr:rowOff>0</xdr:rowOff>
    </xdr:from>
    <xdr:to>
      <xdr:col>12</xdr:col>
      <xdr:colOff>0</xdr:colOff>
      <xdr:row>85</xdr:row>
      <xdr:rowOff>12700</xdr:rowOff>
    </xdr:to>
    <xdr:cxnSp macro="">
      <xdr:nvCxnSpPr>
        <xdr:cNvPr id="82" name="直线箭头连接符 81">
          <a:extLst>
            <a:ext uri="{FF2B5EF4-FFF2-40B4-BE49-F238E27FC236}">
              <a16:creationId xmlns:a16="http://schemas.microsoft.com/office/drawing/2014/main" id="{7E6CA745-D954-C044-A4E7-4A2DCEB911EB}"/>
            </a:ext>
          </a:extLst>
        </xdr:cNvPr>
        <xdr:cNvCxnSpPr/>
      </xdr:nvCxnSpPr>
      <xdr:spPr>
        <a:xfrm>
          <a:off x="11709400" y="14020800"/>
          <a:ext cx="812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87</xdr:row>
      <xdr:rowOff>50800</xdr:rowOff>
    </xdr:from>
    <xdr:to>
      <xdr:col>7</xdr:col>
      <xdr:colOff>787400</xdr:colOff>
      <xdr:row>89</xdr:row>
      <xdr:rowOff>25400</xdr:rowOff>
    </xdr:to>
    <xdr:cxnSp macro="">
      <xdr:nvCxnSpPr>
        <xdr:cNvPr id="83" name="直线箭头连接符 82">
          <a:extLst>
            <a:ext uri="{FF2B5EF4-FFF2-40B4-BE49-F238E27FC236}">
              <a16:creationId xmlns:a16="http://schemas.microsoft.com/office/drawing/2014/main" id="{E72542CB-B634-6F43-AA22-8E0118AFAAA5}"/>
            </a:ext>
          </a:extLst>
        </xdr:cNvPr>
        <xdr:cNvCxnSpPr/>
      </xdr:nvCxnSpPr>
      <xdr:spPr>
        <a:xfrm flipV="1">
          <a:off x="8394700" y="17729200"/>
          <a:ext cx="7874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203200</xdr:colOff>
      <xdr:row>99</xdr:row>
      <xdr:rowOff>88900</xdr:rowOff>
    </xdr:from>
    <xdr:to>
      <xdr:col>4</xdr:col>
      <xdr:colOff>863600</xdr:colOff>
      <xdr:row>108</xdr:row>
      <xdr:rowOff>127000</xdr:rowOff>
    </xdr:to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5AF898C7-0654-7D4D-BDFC-8F4F1A7AB173}"/>
            </a:ext>
          </a:extLst>
        </xdr:cNvPr>
        <xdr:cNvSpPr txBox="1"/>
      </xdr:nvSpPr>
      <xdr:spPr>
        <a:xfrm>
          <a:off x="1028700" y="20205700"/>
          <a:ext cx="46101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Q1b)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altLang="zh-C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Which tasks do you recommend for crashing?</a:t>
          </a:r>
          <a:endParaRPr lang="en" altLang="zh-CN" sz="1200">
            <a:solidFill>
              <a:srgbClr val="FF0000"/>
            </a:solidFill>
          </a:endParaRPr>
        </a:p>
        <a:p>
          <a:r>
            <a:rPr lang="en-US" altLang="zh-CN" sz="1200"/>
            <a:t>The optimal crashing plan is to crash task</a:t>
          </a:r>
          <a:r>
            <a:rPr lang="en-US" altLang="zh-CN" sz="1200" baseline="0"/>
            <a:t> F for one week. The duration of the project will be reduced to 28 weeks and  the toal cost is $203,000.</a:t>
          </a:r>
        </a:p>
        <a:p>
          <a:endParaRPr lang="en-US" altLang="zh-CN" sz="1200" baseline="0"/>
        </a:p>
        <a:p>
          <a:r>
            <a:rPr lang="en" altLang="zh-C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What is the probability of completing the project in 28 weeks? </a:t>
          </a:r>
          <a:endParaRPr lang="en" altLang="zh-CN" sz="12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38</xdr:row>
      <xdr:rowOff>76200</xdr:rowOff>
    </xdr:from>
    <xdr:to>
      <xdr:col>5</xdr:col>
      <xdr:colOff>38100</xdr:colOff>
      <xdr:row>48</xdr:row>
      <xdr:rowOff>177800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7AD9575-CBD8-6C46-B332-01F2234806BF}"/>
            </a:ext>
          </a:extLst>
        </xdr:cNvPr>
        <xdr:cNvSpPr txBox="1"/>
      </xdr:nvSpPr>
      <xdr:spPr>
        <a:xfrm>
          <a:off x="838200" y="7797800"/>
          <a:ext cx="5727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Q2a)</a:t>
          </a:r>
          <a:r>
            <a:rPr lang="en-US" altLang="zh-CN" sz="1200" baseline="0"/>
            <a:t> The IRR for project A is 27.2% while the IRR for project B is 25.8%.</a:t>
          </a:r>
        </a:p>
        <a:p>
          <a:endParaRPr lang="en-US" altLang="zh-CN" sz="1200" baseline="0"/>
        </a:p>
        <a:p>
          <a:r>
            <a:rPr lang="en-US" altLang="zh-CN" sz="1200" baseline="0"/>
            <a:t>Q2b) Without considering unequal project duration, the NPV for project A is 127.6 while the NPV project B is 141.4. With a greater NPV, project B will be selected.</a:t>
          </a:r>
        </a:p>
        <a:p>
          <a:endParaRPr lang="en-US" altLang="zh-CN" sz="1200" baseline="0"/>
        </a:p>
        <a:p>
          <a:r>
            <a:rPr lang="en-US" altLang="zh-CN" sz="1200" baseline="0"/>
            <a:t>Q2c) Project A lasts for 2 years whereas project B lasts for 3 years. The minimum common multiplier of the different duration is 6 years. Therefore the adjusted NPV with a duration of 6 years, which the project A is repeated by 3 times and project B is repeated by 2 times, is calculated. The adjusted NPVs for project A and project B are 330.7 and 253.6 respectively. With a greater adjusted NPV, project A will be selected.</a:t>
          </a:r>
          <a:endParaRPr lang="zh-CN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3</xdr:row>
      <xdr:rowOff>88900</xdr:rowOff>
    </xdr:from>
    <xdr:to>
      <xdr:col>4</xdr:col>
      <xdr:colOff>800100</xdr:colOff>
      <xdr:row>3</xdr:row>
      <xdr:rowOff>88900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BB46D153-DF66-C346-8B26-D5335A5BFBAB}"/>
            </a:ext>
          </a:extLst>
        </xdr:cNvPr>
        <xdr:cNvCxnSpPr/>
      </xdr:nvCxnSpPr>
      <xdr:spPr>
        <a:xfrm>
          <a:off x="3352800" y="69850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3</xdr:row>
      <xdr:rowOff>101600</xdr:rowOff>
    </xdr:from>
    <xdr:to>
      <xdr:col>8</xdr:col>
      <xdr:colOff>800100</xdr:colOff>
      <xdr:row>3</xdr:row>
      <xdr:rowOff>101600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874F37EE-1ADF-C342-8652-1FAC3BC262C9}"/>
            </a:ext>
          </a:extLst>
        </xdr:cNvPr>
        <xdr:cNvCxnSpPr/>
      </xdr:nvCxnSpPr>
      <xdr:spPr>
        <a:xfrm>
          <a:off x="6654800" y="71120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9</xdr:row>
      <xdr:rowOff>88900</xdr:rowOff>
    </xdr:from>
    <xdr:to>
      <xdr:col>4</xdr:col>
      <xdr:colOff>800100</xdr:colOff>
      <xdr:row>9</xdr:row>
      <xdr:rowOff>88900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7FA171F4-9AF9-B04C-AAB7-2A1531D15EAB}"/>
            </a:ext>
          </a:extLst>
        </xdr:cNvPr>
        <xdr:cNvCxnSpPr/>
      </xdr:nvCxnSpPr>
      <xdr:spPr>
        <a:xfrm>
          <a:off x="3352800" y="69850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9</xdr:row>
      <xdr:rowOff>101600</xdr:rowOff>
    </xdr:from>
    <xdr:to>
      <xdr:col>8</xdr:col>
      <xdr:colOff>800100</xdr:colOff>
      <xdr:row>9</xdr:row>
      <xdr:rowOff>101600</xdr:rowOff>
    </xdr:to>
    <xdr:cxnSp macro="">
      <xdr:nvCxnSpPr>
        <xdr:cNvPr id="6" name="直线箭头连接符 5">
          <a:extLst>
            <a:ext uri="{FF2B5EF4-FFF2-40B4-BE49-F238E27FC236}">
              <a16:creationId xmlns:a16="http://schemas.microsoft.com/office/drawing/2014/main" id="{C9964147-0252-5D46-8B26-EFD297911093}"/>
            </a:ext>
          </a:extLst>
        </xdr:cNvPr>
        <xdr:cNvCxnSpPr/>
      </xdr:nvCxnSpPr>
      <xdr:spPr>
        <a:xfrm>
          <a:off x="6654800" y="71120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16</xdr:row>
      <xdr:rowOff>152400</xdr:rowOff>
    </xdr:from>
    <xdr:to>
      <xdr:col>3</xdr:col>
      <xdr:colOff>749300</xdr:colOff>
      <xdr:row>23</xdr:row>
      <xdr:rowOff>50800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D1B2C24-2F5C-8845-B905-F22780BFF910}"/>
            </a:ext>
          </a:extLst>
        </xdr:cNvPr>
        <xdr:cNvSpPr txBox="1"/>
      </xdr:nvSpPr>
      <xdr:spPr>
        <a:xfrm>
          <a:off x="711200" y="3403600"/>
          <a:ext cx="46736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Q4a) The estimated costs are</a:t>
          </a:r>
          <a:r>
            <a:rPr lang="en-US" altLang="zh-CN" sz="1100" baseline="0"/>
            <a:t> $240,000 for Design, $120,000 for Programming  and $240,000 for In-house testing.</a:t>
          </a:r>
        </a:p>
        <a:p>
          <a:endParaRPr lang="en-US" altLang="zh-CN" sz="1100" baseline="0"/>
        </a:p>
        <a:p>
          <a:r>
            <a:rPr lang="en-US" altLang="zh-CN" sz="1100" baseline="0"/>
            <a:t>Q4b)</a:t>
          </a:r>
          <a:r>
            <a:rPr lang="zh-CN" altLang="en-US" sz="1100" baseline="0"/>
            <a:t> 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AD7A-8263-AD41-AA01-829CCAD04877}">
  <dimension ref="A1:X34"/>
  <sheetViews>
    <sheetView workbookViewId="0">
      <selection activeCell="H36" sqref="H36"/>
    </sheetView>
  </sheetViews>
  <sheetFormatPr baseColWidth="10" defaultRowHeight="16"/>
  <cols>
    <col min="1" max="2" width="10.83203125" style="3"/>
    <col min="3" max="3" width="19.1640625" style="3" customWidth="1"/>
    <col min="4" max="16384" width="10.83203125" style="3"/>
  </cols>
  <sheetData>
    <row r="1" spans="1:24">
      <c r="A1" s="20" t="s">
        <v>31</v>
      </c>
    </row>
    <row r="3" spans="1:24" ht="17">
      <c r="B3" s="2" t="s">
        <v>0</v>
      </c>
      <c r="C3" s="2" t="s">
        <v>4</v>
      </c>
      <c r="D3" s="2" t="s">
        <v>1</v>
      </c>
    </row>
    <row r="4" spans="1:24" ht="17">
      <c r="B4" s="2" t="s">
        <v>5</v>
      </c>
      <c r="C4" s="29" t="s">
        <v>6</v>
      </c>
      <c r="D4" s="30"/>
    </row>
    <row r="5" spans="1:24" ht="17">
      <c r="B5" s="2" t="s">
        <v>2</v>
      </c>
      <c r="C5" s="2" t="s">
        <v>7</v>
      </c>
      <c r="D5" s="2" t="s">
        <v>3</v>
      </c>
      <c r="J5" s="5">
        <f>H7</f>
        <v>10</v>
      </c>
      <c r="K5" s="6" t="s">
        <v>18</v>
      </c>
      <c r="L5" s="6">
        <f>J5+K7</f>
        <v>16</v>
      </c>
    </row>
    <row r="6" spans="1:24">
      <c r="J6" s="7">
        <f>J7-J5</f>
        <v>4</v>
      </c>
      <c r="K6" s="25" t="s">
        <v>20</v>
      </c>
      <c r="L6" s="26"/>
    </row>
    <row r="7" spans="1:24">
      <c r="F7" s="1">
        <f>D11</f>
        <v>3</v>
      </c>
      <c r="G7" s="1" t="s">
        <v>10</v>
      </c>
      <c r="H7" s="1">
        <f>F7+G9</f>
        <v>10</v>
      </c>
      <c r="J7" s="7">
        <f>L7-K7</f>
        <v>14</v>
      </c>
      <c r="K7" s="8">
        <v>6</v>
      </c>
      <c r="L7" s="8">
        <f>N9</f>
        <v>20</v>
      </c>
      <c r="N7" s="5">
        <f>L5</f>
        <v>16</v>
      </c>
      <c r="O7" s="6" t="s">
        <v>22</v>
      </c>
      <c r="P7" s="6">
        <f>O9+N7</f>
        <v>18</v>
      </c>
    </row>
    <row r="8" spans="1:24">
      <c r="A8" s="4"/>
      <c r="F8" s="1">
        <f>F9-F7</f>
        <v>4</v>
      </c>
      <c r="G8" s="27" t="s">
        <v>11</v>
      </c>
      <c r="H8" s="28"/>
      <c r="N8" s="7">
        <f>N9-N7</f>
        <v>4</v>
      </c>
      <c r="O8" s="25" t="s">
        <v>23</v>
      </c>
      <c r="P8" s="26"/>
    </row>
    <row r="9" spans="1:24">
      <c r="A9" s="4"/>
      <c r="F9" s="1">
        <f>H9-G9</f>
        <v>7</v>
      </c>
      <c r="G9" s="1">
        <v>7</v>
      </c>
      <c r="H9" s="1">
        <f>J7</f>
        <v>14</v>
      </c>
      <c r="N9" s="7">
        <f>P9-O9</f>
        <v>20</v>
      </c>
      <c r="O9" s="8">
        <v>2</v>
      </c>
      <c r="P9" s="8">
        <f>R14</f>
        <v>22</v>
      </c>
    </row>
    <row r="10" spans="1:24">
      <c r="A10" s="4"/>
    </row>
    <row r="11" spans="1:24">
      <c r="A11" s="4"/>
      <c r="B11" s="1">
        <v>0</v>
      </c>
      <c r="C11" s="1" t="s">
        <v>8</v>
      </c>
      <c r="D11" s="1">
        <f>C13+B11</f>
        <v>3</v>
      </c>
    </row>
    <row r="12" spans="1:24">
      <c r="A12" s="4"/>
      <c r="B12" s="1">
        <f>B13-B11</f>
        <v>0</v>
      </c>
      <c r="C12" s="27" t="s">
        <v>9</v>
      </c>
      <c r="D12" s="28"/>
      <c r="J12" s="1">
        <f>H15</f>
        <v>9</v>
      </c>
      <c r="K12" s="1" t="s">
        <v>14</v>
      </c>
      <c r="L12" s="1">
        <f>J12+K14</f>
        <v>16</v>
      </c>
      <c r="R12" s="5">
        <f>MAX(P7,P15)</f>
        <v>22</v>
      </c>
      <c r="S12" s="6" t="s">
        <v>24</v>
      </c>
      <c r="T12" s="6">
        <f>R12+S14</f>
        <v>26</v>
      </c>
      <c r="V12" s="5">
        <f>T12</f>
        <v>26</v>
      </c>
      <c r="W12" s="6" t="s">
        <v>26</v>
      </c>
      <c r="X12" s="6">
        <f>W14+V12</f>
        <v>29</v>
      </c>
    </row>
    <row r="13" spans="1:24">
      <c r="A13" s="4"/>
      <c r="B13" s="1">
        <f>D13-C13</f>
        <v>0</v>
      </c>
      <c r="C13" s="1">
        <v>3</v>
      </c>
      <c r="D13" s="1">
        <f>MIN(F9,F17)</f>
        <v>3</v>
      </c>
      <c r="J13" s="1">
        <f>J14-J12</f>
        <v>1</v>
      </c>
      <c r="K13" s="27" t="s">
        <v>15</v>
      </c>
      <c r="L13" s="28"/>
      <c r="R13" s="7">
        <f>R14-R12</f>
        <v>0</v>
      </c>
      <c r="S13" s="25" t="s">
        <v>25</v>
      </c>
      <c r="T13" s="26"/>
      <c r="V13" s="7">
        <f>V14-V12</f>
        <v>0</v>
      </c>
      <c r="W13" s="25" t="s">
        <v>27</v>
      </c>
      <c r="X13" s="26"/>
    </row>
    <row r="14" spans="1:24">
      <c r="A14" s="4"/>
      <c r="J14" s="1">
        <f>L14-K14</f>
        <v>10</v>
      </c>
      <c r="K14" s="1">
        <v>7</v>
      </c>
      <c r="L14" s="1">
        <f>N17</f>
        <v>17</v>
      </c>
      <c r="R14" s="7">
        <f>T14-S14</f>
        <v>22</v>
      </c>
      <c r="S14" s="8">
        <v>4</v>
      </c>
      <c r="T14" s="8">
        <f>V14</f>
        <v>26</v>
      </c>
      <c r="V14" s="7">
        <f>X14-W14</f>
        <v>26</v>
      </c>
      <c r="W14" s="8">
        <v>3</v>
      </c>
      <c r="X14" s="8">
        <f>X12</f>
        <v>29</v>
      </c>
    </row>
    <row r="15" spans="1:24">
      <c r="A15" s="4"/>
      <c r="F15" s="1">
        <f>D11</f>
        <v>3</v>
      </c>
      <c r="G15" s="1" t="s">
        <v>12</v>
      </c>
      <c r="H15" s="1">
        <f>F15+G17</f>
        <v>9</v>
      </c>
      <c r="N15" s="5">
        <f>MAX(L12,L18)</f>
        <v>17</v>
      </c>
      <c r="O15" s="6" t="s">
        <v>19</v>
      </c>
      <c r="P15" s="6">
        <f>N15+O17</f>
        <v>22</v>
      </c>
    </row>
    <row r="16" spans="1:24">
      <c r="A16" s="4"/>
      <c r="F16" s="1">
        <f>F17-F15</f>
        <v>0</v>
      </c>
      <c r="G16" s="27" t="s">
        <v>13</v>
      </c>
      <c r="H16" s="28"/>
      <c r="N16" s="7">
        <f>N17-N15</f>
        <v>0</v>
      </c>
      <c r="O16" s="25" t="s">
        <v>21</v>
      </c>
      <c r="P16" s="26"/>
    </row>
    <row r="17" spans="1:16">
      <c r="A17" s="4"/>
      <c r="F17" s="1">
        <f>H17-G17</f>
        <v>3</v>
      </c>
      <c r="G17" s="1">
        <v>6</v>
      </c>
      <c r="H17" s="1">
        <f>J20</f>
        <v>9</v>
      </c>
      <c r="N17" s="7">
        <f>P17-O17</f>
        <v>17</v>
      </c>
      <c r="O17" s="8">
        <v>5</v>
      </c>
      <c r="P17" s="8">
        <f>R14</f>
        <v>22</v>
      </c>
    </row>
    <row r="18" spans="1:16">
      <c r="A18" s="4"/>
      <c r="J18" s="5">
        <f>H15</f>
        <v>9</v>
      </c>
      <c r="K18" s="6" t="s">
        <v>16</v>
      </c>
      <c r="L18" s="6">
        <f>J18+K20</f>
        <v>17</v>
      </c>
    </row>
    <row r="19" spans="1:16">
      <c r="J19" s="7">
        <f>J20-J18</f>
        <v>0</v>
      </c>
      <c r="K19" s="25" t="s">
        <v>17</v>
      </c>
      <c r="L19" s="26"/>
    </row>
    <row r="20" spans="1:16">
      <c r="J20" s="7">
        <f>L20-K20</f>
        <v>9</v>
      </c>
      <c r="K20" s="8">
        <v>8</v>
      </c>
      <c r="L20" s="8">
        <f>N17</f>
        <v>17</v>
      </c>
    </row>
    <row r="23" spans="1:16">
      <c r="B23" s="1" t="s">
        <v>28</v>
      </c>
      <c r="C23" s="1" t="s">
        <v>29</v>
      </c>
    </row>
    <row r="24" spans="1:16">
      <c r="B24" s="1" t="s">
        <v>8</v>
      </c>
      <c r="C24" s="1">
        <v>10</v>
      </c>
    </row>
    <row r="25" spans="1:16">
      <c r="B25" s="1" t="s">
        <v>10</v>
      </c>
      <c r="C25" s="1">
        <v>20</v>
      </c>
    </row>
    <row r="26" spans="1:16">
      <c r="B26" s="1" t="s">
        <v>12</v>
      </c>
      <c r="C26" s="1">
        <v>15</v>
      </c>
    </row>
    <row r="27" spans="1:16">
      <c r="B27" s="1" t="s">
        <v>14</v>
      </c>
      <c r="C27" s="1">
        <v>45</v>
      </c>
    </row>
    <row r="28" spans="1:16">
      <c r="B28" s="1" t="s">
        <v>16</v>
      </c>
      <c r="C28" s="1">
        <v>10</v>
      </c>
    </row>
    <row r="29" spans="1:16">
      <c r="B29" s="1" t="s">
        <v>19</v>
      </c>
      <c r="C29" s="1">
        <v>15</v>
      </c>
    </row>
    <row r="30" spans="1:16">
      <c r="B30" s="1" t="s">
        <v>18</v>
      </c>
      <c r="C30" s="1">
        <v>20</v>
      </c>
    </row>
    <row r="31" spans="1:16">
      <c r="B31" s="1" t="s">
        <v>22</v>
      </c>
      <c r="C31" s="1">
        <v>10</v>
      </c>
    </row>
    <row r="32" spans="1:16">
      <c r="B32" s="1" t="s">
        <v>24</v>
      </c>
      <c r="C32" s="1">
        <v>5</v>
      </c>
    </row>
    <row r="33" spans="2:3">
      <c r="B33" s="1" t="s">
        <v>26</v>
      </c>
      <c r="C33" s="1">
        <v>35</v>
      </c>
    </row>
    <row r="34" spans="2:3">
      <c r="B34" s="3" t="s">
        <v>30</v>
      </c>
      <c r="C34" s="3">
        <f>SUM(C24:C33)</f>
        <v>185</v>
      </c>
    </row>
  </sheetData>
  <mergeCells count="11">
    <mergeCell ref="C4:D4"/>
    <mergeCell ref="C12:D12"/>
    <mergeCell ref="G8:H8"/>
    <mergeCell ref="G16:H16"/>
    <mergeCell ref="S13:T13"/>
    <mergeCell ref="W13:X13"/>
    <mergeCell ref="K13:L13"/>
    <mergeCell ref="K19:L19"/>
    <mergeCell ref="K6:L6"/>
    <mergeCell ref="O16:P16"/>
    <mergeCell ref="O8:P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8E16-1854-234B-AD78-39BC45F05402}">
  <dimension ref="A1:X98"/>
  <sheetViews>
    <sheetView workbookViewId="0">
      <selection activeCell="E12" sqref="E12"/>
    </sheetView>
  </sheetViews>
  <sheetFormatPr baseColWidth="10" defaultRowHeight="16"/>
  <cols>
    <col min="1" max="1" width="10.83203125" style="3"/>
    <col min="2" max="2" width="17.33203125" style="3" customWidth="1"/>
    <col min="3" max="3" width="18.5" style="3" customWidth="1"/>
    <col min="4" max="4" width="16" style="3" customWidth="1"/>
    <col min="5" max="5" width="25.83203125" style="3" customWidth="1"/>
    <col min="6" max="16" width="10.83203125" style="3"/>
    <col min="17" max="17" width="12.6640625" style="3" customWidth="1"/>
    <col min="18" max="16384" width="10.83203125" style="3"/>
  </cols>
  <sheetData>
    <row r="1" spans="1:12">
      <c r="A1" s="20" t="s">
        <v>32</v>
      </c>
    </row>
    <row r="2" spans="1:12">
      <c r="B2" s="1" t="s">
        <v>28</v>
      </c>
      <c r="C2" s="1" t="s">
        <v>29</v>
      </c>
      <c r="D2" s="1" t="s">
        <v>34</v>
      </c>
      <c r="E2" s="1" t="s">
        <v>35</v>
      </c>
      <c r="F2" s="1" t="s">
        <v>36</v>
      </c>
    </row>
    <row r="3" spans="1:12">
      <c r="B3" s="1" t="s">
        <v>8</v>
      </c>
      <c r="C3" s="1">
        <v>10</v>
      </c>
      <c r="D3" s="1">
        <v>10</v>
      </c>
      <c r="E3" s="1">
        <v>0</v>
      </c>
      <c r="F3" s="1" t="s">
        <v>37</v>
      </c>
    </row>
    <row r="4" spans="1:12">
      <c r="B4" s="1" t="s">
        <v>10</v>
      </c>
      <c r="C4" s="1">
        <v>20</v>
      </c>
      <c r="D4" s="1">
        <v>25</v>
      </c>
      <c r="E4" s="1">
        <v>1</v>
      </c>
      <c r="F4" s="24">
        <f>(D4-C4)/E4</f>
        <v>5</v>
      </c>
    </row>
    <row r="5" spans="1:12">
      <c r="B5" s="18" t="s">
        <v>12</v>
      </c>
      <c r="C5" s="1">
        <v>15</v>
      </c>
      <c r="D5" s="1">
        <v>30</v>
      </c>
      <c r="E5" s="1">
        <v>1</v>
      </c>
      <c r="F5" s="24">
        <f>(D5-C5)/E5</f>
        <v>15</v>
      </c>
    </row>
    <row r="6" spans="1:12">
      <c r="B6" s="1" t="s">
        <v>14</v>
      </c>
      <c r="C6" s="1">
        <v>45</v>
      </c>
      <c r="D6" s="1">
        <v>50</v>
      </c>
      <c r="E6" s="1">
        <v>1</v>
      </c>
      <c r="F6" s="24">
        <f>(D6-C6)/E6</f>
        <v>5</v>
      </c>
    </row>
    <row r="7" spans="1:12">
      <c r="B7" s="18" t="s">
        <v>16</v>
      </c>
      <c r="C7" s="1">
        <v>10</v>
      </c>
      <c r="D7" s="1">
        <v>16</v>
      </c>
      <c r="E7" s="1">
        <v>1</v>
      </c>
      <c r="F7" s="24">
        <f t="shared" ref="F7:F10" si="0">(D7-C7)/E7</f>
        <v>6</v>
      </c>
    </row>
    <row r="8" spans="1:12">
      <c r="B8" s="18" t="s">
        <v>19</v>
      </c>
      <c r="C8" s="1">
        <v>15</v>
      </c>
      <c r="D8" s="1">
        <v>18</v>
      </c>
      <c r="E8" s="1">
        <v>1</v>
      </c>
      <c r="F8" s="24">
        <f>(D8-C8)/E8</f>
        <v>3</v>
      </c>
    </row>
    <row r="9" spans="1:12">
      <c r="B9" s="1" t="s">
        <v>18</v>
      </c>
      <c r="C9" s="1">
        <v>20</v>
      </c>
      <c r="D9" s="1">
        <v>30</v>
      </c>
      <c r="E9" s="1">
        <v>2</v>
      </c>
      <c r="F9" s="24">
        <f t="shared" si="0"/>
        <v>5</v>
      </c>
    </row>
    <row r="10" spans="1:12">
      <c r="B10" s="1" t="s">
        <v>22</v>
      </c>
      <c r="C10" s="1">
        <v>10</v>
      </c>
      <c r="D10" s="1">
        <v>15</v>
      </c>
      <c r="E10" s="1">
        <v>1</v>
      </c>
      <c r="F10" s="24">
        <f t="shared" si="0"/>
        <v>5</v>
      </c>
    </row>
    <row r="11" spans="1:12">
      <c r="B11" s="1" t="s">
        <v>24</v>
      </c>
      <c r="C11" s="1">
        <v>5</v>
      </c>
      <c r="D11" s="1">
        <v>5</v>
      </c>
      <c r="E11" s="1">
        <v>0</v>
      </c>
      <c r="F11" s="24" t="s">
        <v>37</v>
      </c>
    </row>
    <row r="12" spans="1:12">
      <c r="B12" s="18" t="s">
        <v>26</v>
      </c>
      <c r="C12" s="1">
        <v>35</v>
      </c>
      <c r="D12" s="1">
        <v>55</v>
      </c>
      <c r="E12" s="1">
        <v>1</v>
      </c>
      <c r="F12" s="24">
        <f>(D12-C12)/E12</f>
        <v>20</v>
      </c>
    </row>
    <row r="14" spans="1:12">
      <c r="B14" s="31" t="s">
        <v>33</v>
      </c>
      <c r="C14" s="31"/>
      <c r="D14" s="31"/>
      <c r="E14" s="31"/>
    </row>
    <row r="15" spans="1:12">
      <c r="B15" s="9"/>
      <c r="C15" s="32"/>
      <c r="D15" s="32"/>
    </row>
    <row r="16" spans="1:12">
      <c r="B16" s="9"/>
      <c r="C16" s="9"/>
      <c r="D16" s="9"/>
      <c r="J16" s="13"/>
      <c r="K16" s="13"/>
      <c r="L16" s="13"/>
    </row>
    <row r="17" spans="2:24">
      <c r="G17" s="1" t="s">
        <v>18</v>
      </c>
      <c r="I17" s="1" t="s">
        <v>22</v>
      </c>
      <c r="J17" s="13"/>
      <c r="K17" s="13"/>
      <c r="L17" s="13"/>
      <c r="O17" s="1" t="s">
        <v>38</v>
      </c>
      <c r="P17" s="1" t="s">
        <v>39</v>
      </c>
    </row>
    <row r="18" spans="2:24">
      <c r="F18" s="10"/>
      <c r="G18" s="1">
        <v>6</v>
      </c>
      <c r="H18" s="10"/>
      <c r="I18" s="1">
        <v>2</v>
      </c>
      <c r="J18" s="13"/>
      <c r="K18" s="13"/>
      <c r="L18" s="13"/>
      <c r="N18" s="12"/>
      <c r="O18" s="1" t="s">
        <v>40</v>
      </c>
      <c r="P18" s="1">
        <f>C23+E20+G18+I18+K23+M23</f>
        <v>25</v>
      </c>
    </row>
    <row r="19" spans="2:24">
      <c r="E19" s="1" t="s">
        <v>10</v>
      </c>
      <c r="F19" s="10"/>
      <c r="G19" s="11"/>
      <c r="H19" s="11"/>
      <c r="N19" s="12"/>
      <c r="O19" s="1" t="s">
        <v>41</v>
      </c>
      <c r="P19" s="1">
        <f>C23+E25+G24+I25+K23+M23</f>
        <v>28</v>
      </c>
    </row>
    <row r="20" spans="2:24">
      <c r="E20" s="1">
        <v>7</v>
      </c>
      <c r="F20" s="10"/>
      <c r="G20" s="10"/>
      <c r="H20" s="10"/>
      <c r="N20" s="12"/>
      <c r="O20" s="14" t="s">
        <v>42</v>
      </c>
      <c r="P20" s="14">
        <f>C23+E25+G27+I25+K23+M23</f>
        <v>29</v>
      </c>
      <c r="Q20" s="3" t="s">
        <v>43</v>
      </c>
    </row>
    <row r="22" spans="2:24">
      <c r="B22" s="10"/>
      <c r="C22" s="1" t="s">
        <v>8</v>
      </c>
      <c r="D22" s="10"/>
      <c r="K22" s="1" t="s">
        <v>24</v>
      </c>
      <c r="M22" s="1" t="s">
        <v>26</v>
      </c>
      <c r="O22" s="1" t="s">
        <v>39</v>
      </c>
      <c r="P22" s="1" t="s">
        <v>44</v>
      </c>
    </row>
    <row r="23" spans="2:24">
      <c r="B23" s="10"/>
      <c r="C23" s="1">
        <v>3</v>
      </c>
      <c r="D23" s="11"/>
      <c r="G23" s="1" t="s">
        <v>14</v>
      </c>
      <c r="J23" s="10"/>
      <c r="K23" s="1">
        <v>4</v>
      </c>
      <c r="M23" s="1">
        <v>3</v>
      </c>
      <c r="O23" s="1">
        <f>$P$20</f>
        <v>29</v>
      </c>
      <c r="P23" s="1">
        <f>SUM($C$3:$C$12)+30</f>
        <v>215</v>
      </c>
      <c r="R23" s="12"/>
      <c r="S23" s="12"/>
      <c r="T23" s="12"/>
      <c r="V23" s="12"/>
      <c r="W23" s="12"/>
      <c r="X23" s="12"/>
    </row>
    <row r="24" spans="2:24">
      <c r="B24" s="10"/>
      <c r="C24" s="10"/>
      <c r="D24" s="10"/>
      <c r="E24" s="1" t="s">
        <v>12</v>
      </c>
      <c r="G24" s="1">
        <v>7</v>
      </c>
      <c r="I24" s="1" t="s">
        <v>19</v>
      </c>
      <c r="K24" s="11"/>
      <c r="L24" s="11"/>
      <c r="R24" s="12"/>
      <c r="S24" s="13"/>
      <c r="T24" s="13"/>
      <c r="V24" s="12"/>
      <c r="W24" s="13"/>
      <c r="X24" s="13"/>
    </row>
    <row r="25" spans="2:24">
      <c r="E25" s="1">
        <v>6</v>
      </c>
      <c r="I25" s="1">
        <v>5</v>
      </c>
      <c r="K25" s="10"/>
      <c r="L25" s="10"/>
      <c r="R25" s="12"/>
      <c r="S25" s="12"/>
      <c r="T25" s="12"/>
      <c r="V25" s="12"/>
      <c r="W25" s="12"/>
      <c r="X25" s="12"/>
    </row>
    <row r="26" spans="2:24">
      <c r="F26" s="10"/>
      <c r="G26" s="1" t="s">
        <v>16</v>
      </c>
      <c r="H26" s="10"/>
      <c r="J26" s="10"/>
      <c r="K26" s="10"/>
      <c r="L26" s="10"/>
      <c r="N26" s="12"/>
      <c r="O26" s="12"/>
      <c r="P26" s="12"/>
    </row>
    <row r="27" spans="2:24">
      <c r="F27" s="10"/>
      <c r="G27" s="1">
        <v>8</v>
      </c>
      <c r="H27" s="11"/>
      <c r="J27" s="10"/>
      <c r="K27" s="10"/>
      <c r="L27" s="10"/>
      <c r="N27" s="12"/>
      <c r="O27" s="13"/>
      <c r="P27" s="13"/>
    </row>
    <row r="28" spans="2:24">
      <c r="F28" s="10"/>
      <c r="G28" s="10"/>
      <c r="H28" s="10"/>
      <c r="J28" s="10"/>
      <c r="K28" s="10"/>
      <c r="L28" s="10"/>
      <c r="N28" s="12"/>
      <c r="O28" s="12"/>
      <c r="P28" s="12"/>
    </row>
    <row r="29" spans="2:24">
      <c r="B29" s="15" t="s">
        <v>45</v>
      </c>
      <c r="C29" s="16"/>
      <c r="D29" s="16"/>
      <c r="E29" s="16"/>
      <c r="J29" s="12"/>
      <c r="K29" s="12"/>
      <c r="L29" s="12"/>
    </row>
    <row r="30" spans="2:24">
      <c r="C30" s="3" t="s">
        <v>44</v>
      </c>
      <c r="J30" s="12"/>
      <c r="K30" s="13"/>
      <c r="L30" s="13"/>
    </row>
    <row r="31" spans="2:24">
      <c r="B31" s="19" t="s">
        <v>57</v>
      </c>
      <c r="C31" s="23">
        <v>18</v>
      </c>
      <c r="D31" s="9"/>
      <c r="J31" s="13"/>
      <c r="K31" s="13"/>
      <c r="L31" s="13"/>
    </row>
    <row r="32" spans="2:24">
      <c r="G32" s="1" t="s">
        <v>18</v>
      </c>
      <c r="I32" s="1" t="s">
        <v>22</v>
      </c>
      <c r="J32" s="13"/>
      <c r="K32" s="13"/>
      <c r="L32" s="13"/>
      <c r="O32" s="1" t="s">
        <v>38</v>
      </c>
      <c r="P32" s="1" t="s">
        <v>39</v>
      </c>
    </row>
    <row r="33" spans="2:17">
      <c r="F33" s="10"/>
      <c r="G33" s="1">
        <v>6</v>
      </c>
      <c r="H33" s="10"/>
      <c r="I33" s="1">
        <v>2</v>
      </c>
      <c r="J33" s="13"/>
      <c r="K33" s="13"/>
      <c r="L33" s="13"/>
      <c r="O33" s="1" t="s">
        <v>40</v>
      </c>
      <c r="P33" s="1">
        <f>C38+E35+G33+I33+K38+M38</f>
        <v>25</v>
      </c>
    </row>
    <row r="34" spans="2:17">
      <c r="E34" s="1" t="s">
        <v>10</v>
      </c>
      <c r="F34" s="10"/>
      <c r="G34" s="11"/>
      <c r="H34" s="11"/>
      <c r="O34" s="1" t="s">
        <v>41</v>
      </c>
      <c r="P34" s="1">
        <f>C38+E40+G39+I40+K38+M38</f>
        <v>27</v>
      </c>
    </row>
    <row r="35" spans="2:17">
      <c r="E35" s="1">
        <v>7</v>
      </c>
      <c r="F35" s="10"/>
      <c r="G35" s="10"/>
      <c r="H35" s="10"/>
      <c r="O35" s="14" t="s">
        <v>42</v>
      </c>
      <c r="P35" s="14">
        <f>C38+E40+G42+I40+K38+M38</f>
        <v>28</v>
      </c>
      <c r="Q35" s="3" t="s">
        <v>43</v>
      </c>
    </row>
    <row r="37" spans="2:17">
      <c r="C37" s="1" t="s">
        <v>8</v>
      </c>
      <c r="D37" s="10"/>
      <c r="K37" s="1" t="s">
        <v>24</v>
      </c>
      <c r="M37" s="1" t="s">
        <v>26</v>
      </c>
      <c r="O37" s="1" t="s">
        <v>39</v>
      </c>
      <c r="P37" s="1" t="s">
        <v>44</v>
      </c>
    </row>
    <row r="38" spans="2:17">
      <c r="C38" s="1">
        <v>3</v>
      </c>
      <c r="D38" s="11"/>
      <c r="G38" s="1" t="s">
        <v>14</v>
      </c>
      <c r="J38" s="10"/>
      <c r="K38" s="1">
        <v>4</v>
      </c>
      <c r="M38" s="1">
        <v>3</v>
      </c>
      <c r="O38" s="1">
        <f>$P$35</f>
        <v>28</v>
      </c>
      <c r="P38" s="1">
        <f>SUM($C$3:$C$12)+$D$8</f>
        <v>203</v>
      </c>
    </row>
    <row r="39" spans="2:17">
      <c r="C39" s="10"/>
      <c r="D39" s="10"/>
      <c r="E39" s="1" t="s">
        <v>12</v>
      </c>
      <c r="G39" s="1">
        <v>7</v>
      </c>
      <c r="I39" s="17" t="s">
        <v>19</v>
      </c>
      <c r="K39" s="11"/>
      <c r="L39" s="11"/>
    </row>
    <row r="40" spans="2:17">
      <c r="E40" s="1">
        <v>6</v>
      </c>
      <c r="I40" s="17">
        <v>4</v>
      </c>
      <c r="K40" s="10"/>
      <c r="L40" s="10"/>
    </row>
    <row r="41" spans="2:17">
      <c r="F41" s="10"/>
      <c r="G41" s="1" t="s">
        <v>16</v>
      </c>
      <c r="H41" s="10"/>
      <c r="I41" s="3" t="s">
        <v>46</v>
      </c>
      <c r="J41" s="10"/>
      <c r="K41" s="10"/>
      <c r="L41" s="10"/>
    </row>
    <row r="42" spans="2:17">
      <c r="F42" s="10"/>
      <c r="G42" s="1">
        <v>8</v>
      </c>
      <c r="H42" s="11"/>
      <c r="J42" s="10"/>
      <c r="K42" s="10"/>
      <c r="L42" s="10"/>
    </row>
    <row r="43" spans="2:17">
      <c r="F43" s="10"/>
      <c r="G43" s="10"/>
      <c r="H43" s="10"/>
      <c r="J43" s="10"/>
      <c r="K43" s="10"/>
      <c r="L43" s="10"/>
    </row>
    <row r="44" spans="2:17">
      <c r="B44" s="15" t="s">
        <v>51</v>
      </c>
      <c r="C44" s="16"/>
    </row>
    <row r="45" spans="2:17">
      <c r="B45" s="20" t="s">
        <v>50</v>
      </c>
      <c r="C45" s="3" t="s">
        <v>44</v>
      </c>
    </row>
    <row r="46" spans="2:17">
      <c r="B46" s="3" t="s">
        <v>47</v>
      </c>
      <c r="C46" s="9">
        <v>30</v>
      </c>
      <c r="D46" s="9"/>
      <c r="J46" s="13"/>
      <c r="K46" s="13"/>
      <c r="L46" s="13"/>
    </row>
    <row r="47" spans="2:17">
      <c r="B47" s="19" t="s">
        <v>48</v>
      </c>
      <c r="C47" s="21">
        <v>16</v>
      </c>
      <c r="G47" s="1" t="s">
        <v>18</v>
      </c>
      <c r="I47" s="1" t="s">
        <v>22</v>
      </c>
      <c r="J47" s="13"/>
      <c r="K47" s="13"/>
      <c r="L47" s="13"/>
      <c r="O47" s="1" t="s">
        <v>38</v>
      </c>
      <c r="P47" s="1" t="s">
        <v>39</v>
      </c>
    </row>
    <row r="48" spans="2:17">
      <c r="B48" s="3" t="s">
        <v>49</v>
      </c>
      <c r="C48" s="10">
        <v>55</v>
      </c>
      <c r="F48" s="10"/>
      <c r="G48" s="1">
        <v>6</v>
      </c>
      <c r="H48" s="10"/>
      <c r="I48" s="1">
        <v>2</v>
      </c>
      <c r="J48" s="13"/>
      <c r="K48" s="13"/>
      <c r="L48" s="13"/>
      <c r="O48" s="1" t="s">
        <v>40</v>
      </c>
      <c r="P48" s="1">
        <f>C53+E50+G48+I48+K53+M53</f>
        <v>25</v>
      </c>
    </row>
    <row r="49" spans="2:17">
      <c r="E49" s="1" t="s">
        <v>10</v>
      </c>
      <c r="F49" s="10"/>
      <c r="G49" s="11"/>
      <c r="H49" s="11"/>
      <c r="O49" s="18" t="s">
        <v>41</v>
      </c>
      <c r="P49" s="18">
        <f>C53+E55+G54+I55+K53+M53</f>
        <v>27</v>
      </c>
      <c r="Q49" s="3" t="s">
        <v>43</v>
      </c>
    </row>
    <row r="50" spans="2:17">
      <c r="E50" s="1">
        <v>7</v>
      </c>
      <c r="F50" s="10"/>
      <c r="G50" s="10"/>
      <c r="H50" s="10"/>
      <c r="O50" s="14" t="s">
        <v>42</v>
      </c>
      <c r="P50" s="14">
        <f>C53+E55+G57+I55+K53+M53</f>
        <v>27</v>
      </c>
      <c r="Q50" s="3" t="s">
        <v>43</v>
      </c>
    </row>
    <row r="52" spans="2:17">
      <c r="C52" s="1" t="s">
        <v>8</v>
      </c>
      <c r="D52" s="10"/>
      <c r="K52" s="1" t="s">
        <v>24</v>
      </c>
      <c r="M52" s="1" t="s">
        <v>26</v>
      </c>
      <c r="O52" s="1" t="s">
        <v>39</v>
      </c>
      <c r="P52" s="1" t="s">
        <v>44</v>
      </c>
    </row>
    <row r="53" spans="2:17">
      <c r="C53" s="1">
        <v>3</v>
      </c>
      <c r="D53" s="11"/>
      <c r="G53" s="1" t="s">
        <v>14</v>
      </c>
      <c r="J53" s="10"/>
      <c r="K53" s="1">
        <v>4</v>
      </c>
      <c r="M53" s="1">
        <v>3</v>
      </c>
      <c r="O53" s="1">
        <f>$P$50</f>
        <v>27</v>
      </c>
      <c r="P53" s="1">
        <f>$P$38+$C$47</f>
        <v>219</v>
      </c>
    </row>
    <row r="54" spans="2:17">
      <c r="C54" s="10"/>
      <c r="D54" s="10"/>
      <c r="E54" s="1" t="s">
        <v>12</v>
      </c>
      <c r="G54" s="1">
        <v>7</v>
      </c>
      <c r="I54" s="18" t="s">
        <v>19</v>
      </c>
      <c r="K54" s="11"/>
      <c r="L54" s="11"/>
    </row>
    <row r="55" spans="2:17">
      <c r="E55" s="1">
        <v>6</v>
      </c>
      <c r="I55" s="18">
        <v>4</v>
      </c>
      <c r="K55" s="10"/>
      <c r="L55" s="10"/>
    </row>
    <row r="56" spans="2:17">
      <c r="G56" s="17" t="s">
        <v>16</v>
      </c>
    </row>
    <row r="57" spans="2:17">
      <c r="G57" s="17">
        <v>7</v>
      </c>
    </row>
    <row r="58" spans="2:17">
      <c r="G58" s="3" t="s">
        <v>46</v>
      </c>
    </row>
    <row r="61" spans="2:17">
      <c r="B61" s="15" t="s">
        <v>54</v>
      </c>
      <c r="C61" s="16"/>
    </row>
    <row r="62" spans="2:17">
      <c r="B62" s="20" t="s">
        <v>53</v>
      </c>
      <c r="C62" s="3" t="s">
        <v>44</v>
      </c>
    </row>
    <row r="63" spans="2:17">
      <c r="B63" s="19" t="s">
        <v>47</v>
      </c>
      <c r="C63" s="23">
        <v>30</v>
      </c>
      <c r="D63" s="9"/>
      <c r="J63" s="13"/>
      <c r="K63" s="13"/>
      <c r="L63" s="13"/>
    </row>
    <row r="64" spans="2:17">
      <c r="B64" s="22" t="s">
        <v>52</v>
      </c>
      <c r="C64" s="22">
        <v>55</v>
      </c>
      <c r="G64" s="1" t="s">
        <v>18</v>
      </c>
      <c r="I64" s="1" t="s">
        <v>22</v>
      </c>
      <c r="J64" s="13"/>
      <c r="K64" s="13"/>
      <c r="L64" s="13"/>
      <c r="O64" s="1" t="s">
        <v>38</v>
      </c>
      <c r="P64" s="1" t="s">
        <v>39</v>
      </c>
    </row>
    <row r="65" spans="2:17">
      <c r="F65" s="10"/>
      <c r="G65" s="1">
        <v>6</v>
      </c>
      <c r="H65" s="10"/>
      <c r="I65" s="1">
        <v>2</v>
      </c>
      <c r="J65" s="13"/>
      <c r="K65" s="13"/>
      <c r="L65" s="13"/>
      <c r="O65" s="1" t="s">
        <v>40</v>
      </c>
      <c r="P65" s="1">
        <f>C70+E67+G65+I65+K70+M70</f>
        <v>25</v>
      </c>
    </row>
    <row r="66" spans="2:17">
      <c r="E66" s="1" t="s">
        <v>10</v>
      </c>
      <c r="F66" s="10"/>
      <c r="G66" s="11"/>
      <c r="H66" s="11"/>
      <c r="O66" s="18" t="s">
        <v>41</v>
      </c>
      <c r="P66" s="18">
        <f>C70+E72+G71+I72+K70+M70</f>
        <v>26</v>
      </c>
      <c r="Q66" s="3" t="s">
        <v>43</v>
      </c>
    </row>
    <row r="67" spans="2:17">
      <c r="E67" s="1">
        <v>7</v>
      </c>
      <c r="F67" s="10"/>
      <c r="G67" s="10"/>
      <c r="H67" s="10"/>
      <c r="O67" s="14" t="s">
        <v>42</v>
      </c>
      <c r="P67" s="14">
        <f>C70+E72+G74+I72+K70+M70</f>
        <v>26</v>
      </c>
      <c r="Q67" s="3" t="s">
        <v>43</v>
      </c>
    </row>
    <row r="69" spans="2:17">
      <c r="C69" s="1" t="s">
        <v>8</v>
      </c>
      <c r="D69" s="10"/>
      <c r="K69" s="1" t="s">
        <v>24</v>
      </c>
      <c r="M69" s="1" t="s">
        <v>26</v>
      </c>
      <c r="O69" s="1" t="s">
        <v>39</v>
      </c>
      <c r="P69" s="1" t="s">
        <v>44</v>
      </c>
    </row>
    <row r="70" spans="2:17">
      <c r="C70" s="1">
        <v>3</v>
      </c>
      <c r="D70" s="11"/>
      <c r="G70" s="1" t="s">
        <v>14</v>
      </c>
      <c r="J70" s="10"/>
      <c r="K70" s="1">
        <v>4</v>
      </c>
      <c r="M70" s="1">
        <v>3</v>
      </c>
      <c r="O70" s="1">
        <f>$P$67</f>
        <v>26</v>
      </c>
      <c r="P70" s="1">
        <f>$P$53+$C$63</f>
        <v>249</v>
      </c>
    </row>
    <row r="71" spans="2:17">
      <c r="C71" s="10"/>
      <c r="D71" s="10"/>
      <c r="E71" s="17" t="s">
        <v>12</v>
      </c>
      <c r="G71" s="1">
        <v>7</v>
      </c>
      <c r="I71" s="18" t="s">
        <v>19</v>
      </c>
      <c r="K71" s="11"/>
      <c r="L71" s="11"/>
    </row>
    <row r="72" spans="2:17">
      <c r="E72" s="17">
        <v>5</v>
      </c>
      <c r="I72" s="18">
        <v>4</v>
      </c>
      <c r="K72" s="10"/>
      <c r="L72" s="10"/>
    </row>
    <row r="73" spans="2:17">
      <c r="E73" s="3" t="s">
        <v>46</v>
      </c>
      <c r="G73" s="18" t="s">
        <v>16</v>
      </c>
    </row>
    <row r="74" spans="2:17">
      <c r="G74" s="18">
        <v>7</v>
      </c>
    </row>
    <row r="77" spans="2:17">
      <c r="B77" s="15" t="s">
        <v>56</v>
      </c>
      <c r="C77" s="16"/>
    </row>
    <row r="78" spans="2:17">
      <c r="B78" s="20"/>
      <c r="C78" s="3" t="s">
        <v>44</v>
      </c>
    </row>
    <row r="79" spans="2:17">
      <c r="B79" s="19" t="s">
        <v>55</v>
      </c>
      <c r="C79" s="19">
        <v>55</v>
      </c>
      <c r="D79" s="9"/>
      <c r="J79" s="13"/>
      <c r="K79" s="13"/>
      <c r="L79" s="13"/>
    </row>
    <row r="80" spans="2:17">
      <c r="G80" s="1" t="s">
        <v>18</v>
      </c>
      <c r="I80" s="1" t="s">
        <v>22</v>
      </c>
      <c r="J80" s="13"/>
      <c r="K80" s="13"/>
      <c r="L80" s="13"/>
      <c r="O80" s="1" t="s">
        <v>38</v>
      </c>
      <c r="P80" s="1" t="s">
        <v>39</v>
      </c>
    </row>
    <row r="81" spans="2:17">
      <c r="F81" s="10"/>
      <c r="G81" s="1">
        <v>6</v>
      </c>
      <c r="H81" s="10"/>
      <c r="I81" s="1">
        <v>2</v>
      </c>
      <c r="J81" s="13"/>
      <c r="K81" s="13"/>
      <c r="L81" s="13"/>
      <c r="O81" s="1" t="s">
        <v>40</v>
      </c>
      <c r="P81" s="1">
        <f>C86+E83+G81+I81+K86+M86</f>
        <v>24</v>
      </c>
    </row>
    <row r="82" spans="2:17">
      <c r="E82" s="1" t="s">
        <v>10</v>
      </c>
      <c r="F82" s="10"/>
      <c r="G82" s="11"/>
      <c r="H82" s="11"/>
      <c r="O82" s="18" t="s">
        <v>41</v>
      </c>
      <c r="P82" s="18">
        <f>C86+E88+G87+I88+K86+M86</f>
        <v>25</v>
      </c>
      <c r="Q82" s="3" t="s">
        <v>43</v>
      </c>
    </row>
    <row r="83" spans="2:17">
      <c r="E83" s="1">
        <v>7</v>
      </c>
      <c r="F83" s="10"/>
      <c r="G83" s="10"/>
      <c r="H83" s="10"/>
      <c r="O83" s="14" t="s">
        <v>42</v>
      </c>
      <c r="P83" s="14">
        <f>C86+E88+G90+I88+K86+M86</f>
        <v>25</v>
      </c>
      <c r="Q83" s="3" t="s">
        <v>43</v>
      </c>
    </row>
    <row r="85" spans="2:17">
      <c r="C85" s="1" t="s">
        <v>8</v>
      </c>
      <c r="D85" s="10"/>
      <c r="K85" s="1" t="s">
        <v>24</v>
      </c>
      <c r="M85" s="17" t="s">
        <v>26</v>
      </c>
      <c r="O85" s="1" t="s">
        <v>39</v>
      </c>
      <c r="P85" s="1" t="s">
        <v>44</v>
      </c>
    </row>
    <row r="86" spans="2:17">
      <c r="C86" s="1">
        <v>3</v>
      </c>
      <c r="D86" s="11"/>
      <c r="G86" s="1" t="s">
        <v>14</v>
      </c>
      <c r="J86" s="10"/>
      <c r="K86" s="1">
        <v>4</v>
      </c>
      <c r="M86" s="17">
        <v>2</v>
      </c>
      <c r="O86" s="1">
        <f>$P$83</f>
        <v>25</v>
      </c>
      <c r="P86" s="1">
        <f>$P$70+$C$79</f>
        <v>304</v>
      </c>
    </row>
    <row r="87" spans="2:17">
      <c r="C87" s="10"/>
      <c r="D87" s="10"/>
      <c r="E87" s="18" t="s">
        <v>12</v>
      </c>
      <c r="G87" s="1">
        <v>7</v>
      </c>
      <c r="I87" s="18" t="s">
        <v>19</v>
      </c>
      <c r="K87" s="11"/>
      <c r="L87" s="11"/>
    </row>
    <row r="88" spans="2:17">
      <c r="E88" s="18">
        <v>5</v>
      </c>
      <c r="I88" s="18">
        <v>4</v>
      </c>
      <c r="K88" s="10"/>
      <c r="L88" s="10"/>
    </row>
    <row r="89" spans="2:17">
      <c r="G89" s="18" t="s">
        <v>16</v>
      </c>
    </row>
    <row r="90" spans="2:17">
      <c r="G90" s="18">
        <v>7</v>
      </c>
    </row>
    <row r="92" spans="2:17">
      <c r="B92" s="20" t="s">
        <v>58</v>
      </c>
    </row>
    <row r="93" spans="2:17">
      <c r="B93" s="3" t="s">
        <v>60</v>
      </c>
      <c r="C93" s="1" t="s">
        <v>59</v>
      </c>
      <c r="D93" s="1" t="s">
        <v>44</v>
      </c>
    </row>
    <row r="94" spans="2:17">
      <c r="C94" s="1">
        <f>$P$20</f>
        <v>29</v>
      </c>
      <c r="D94" s="1">
        <f>SUM($C$3:$C$12)+30</f>
        <v>215</v>
      </c>
    </row>
    <row r="95" spans="2:17">
      <c r="B95" s="19" t="s">
        <v>19</v>
      </c>
      <c r="C95" s="18">
        <f>$P$35</f>
        <v>28</v>
      </c>
      <c r="D95" s="18">
        <f>SUM($C$3:$C$12)+$D$8</f>
        <v>203</v>
      </c>
      <c r="E95" s="3" t="s">
        <v>61</v>
      </c>
    </row>
    <row r="96" spans="2:17">
      <c r="B96" s="3" t="s">
        <v>16</v>
      </c>
      <c r="C96" s="1">
        <f>$P$50</f>
        <v>27</v>
      </c>
      <c r="D96" s="1">
        <f>$P$38+$C$47</f>
        <v>219</v>
      </c>
    </row>
    <row r="97" spans="2:4">
      <c r="B97" s="3" t="s">
        <v>12</v>
      </c>
      <c r="C97" s="1">
        <f>$P$67</f>
        <v>26</v>
      </c>
      <c r="D97" s="1">
        <f>$P$53+$C$63</f>
        <v>249</v>
      </c>
    </row>
    <row r="98" spans="2:4">
      <c r="B98" s="3" t="s">
        <v>26</v>
      </c>
      <c r="C98" s="1">
        <f>$P$83</f>
        <v>25</v>
      </c>
      <c r="D98" s="1">
        <f>$P$70+$C$79</f>
        <v>304</v>
      </c>
    </row>
  </sheetData>
  <mergeCells count="2">
    <mergeCell ref="B14:E14"/>
    <mergeCell ref="C15:D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049A-954A-8A4C-8862-7F7BDCF6CB8D}">
  <dimension ref="A1:H36"/>
  <sheetViews>
    <sheetView topLeftCell="A22" workbookViewId="0">
      <selection activeCell="C52" sqref="C52"/>
    </sheetView>
  </sheetViews>
  <sheetFormatPr baseColWidth="10" defaultRowHeight="16"/>
  <cols>
    <col min="1" max="1" width="10.83203125" style="3"/>
    <col min="2" max="2" width="13.83203125" style="3" customWidth="1"/>
    <col min="3" max="3" width="14.33203125" style="3" customWidth="1"/>
    <col min="4" max="4" width="24.5" style="3" bestFit="1" customWidth="1"/>
    <col min="5" max="5" width="22.1640625" style="3" customWidth="1"/>
    <col min="6" max="6" width="11.5" style="3" bestFit="1" customWidth="1"/>
    <col min="7" max="7" width="21.33203125" style="3" bestFit="1" customWidth="1"/>
    <col min="8" max="8" width="23" style="3" customWidth="1"/>
    <col min="9" max="16384" width="10.83203125" style="3"/>
  </cols>
  <sheetData>
    <row r="1" spans="1:6">
      <c r="A1" s="20" t="s">
        <v>62</v>
      </c>
    </row>
    <row r="2" spans="1:6">
      <c r="A2" s="20"/>
      <c r="B2" s="47" t="s">
        <v>63</v>
      </c>
      <c r="C2" s="47" t="s">
        <v>64</v>
      </c>
      <c r="D2" s="47" t="s">
        <v>65</v>
      </c>
    </row>
    <row r="3" spans="1:6">
      <c r="A3" s="20"/>
      <c r="B3" s="1">
        <v>0</v>
      </c>
      <c r="C3" s="1">
        <v>-500</v>
      </c>
      <c r="D3" s="1">
        <v>-500</v>
      </c>
    </row>
    <row r="4" spans="1:6">
      <c r="A4" s="20"/>
      <c r="B4" s="1">
        <v>1</v>
      </c>
      <c r="C4" s="1">
        <v>400</v>
      </c>
      <c r="D4" s="1">
        <v>300</v>
      </c>
    </row>
    <row r="5" spans="1:6">
      <c r="A5" s="20"/>
      <c r="B5" s="1">
        <v>2</v>
      </c>
      <c r="C5" s="1">
        <v>300</v>
      </c>
      <c r="D5" s="1">
        <v>350</v>
      </c>
    </row>
    <row r="6" spans="1:6">
      <c r="A6" s="20"/>
      <c r="B6" s="1">
        <v>3</v>
      </c>
      <c r="C6" s="1" t="s">
        <v>37</v>
      </c>
      <c r="D6" s="1">
        <v>80</v>
      </c>
    </row>
    <row r="7" spans="1:6">
      <c r="A7" s="20"/>
    </row>
    <row r="8" spans="1:6">
      <c r="A8" s="20"/>
      <c r="B8" s="20" t="s">
        <v>67</v>
      </c>
      <c r="C8" s="41">
        <f>IRR(C3:C6)</f>
        <v>0.27177978870813457</v>
      </c>
      <c r="D8" s="41">
        <f>IRR(D3:D6)</f>
        <v>0.25771341753745669</v>
      </c>
    </row>
    <row r="9" spans="1:6">
      <c r="A9" s="20"/>
      <c r="B9" s="20"/>
      <c r="C9" s="43"/>
      <c r="D9" s="43"/>
    </row>
    <row r="10" spans="1:6">
      <c r="A10" s="20"/>
      <c r="B10" s="20"/>
      <c r="C10" s="43"/>
      <c r="D10" s="43"/>
    </row>
    <row r="11" spans="1:6">
      <c r="A11" s="20" t="s">
        <v>72</v>
      </c>
      <c r="B11" s="37" t="s">
        <v>66</v>
      </c>
      <c r="C11" s="33">
        <v>0.08</v>
      </c>
    </row>
    <row r="12" spans="1:6">
      <c r="B12" s="36" t="s">
        <v>69</v>
      </c>
      <c r="E12" s="20"/>
      <c r="F12" s="20"/>
    </row>
    <row r="13" spans="1:6">
      <c r="F13" s="38"/>
    </row>
    <row r="14" spans="1:6">
      <c r="B14" s="10"/>
      <c r="C14" s="48" t="s">
        <v>64</v>
      </c>
      <c r="D14" s="48" t="s">
        <v>65</v>
      </c>
      <c r="F14" s="38"/>
    </row>
    <row r="15" spans="1:6">
      <c r="B15" s="48" t="s">
        <v>68</v>
      </c>
      <c r="C15" s="49">
        <f>C3+NPV(C11,C4:C5)</f>
        <v>127.57201646090539</v>
      </c>
      <c r="D15" s="49">
        <f>D3+NPV(C11,D4:D6)</f>
        <v>141.35294416501551</v>
      </c>
      <c r="F15" s="38"/>
    </row>
    <row r="16" spans="1:6">
      <c r="F16" s="38"/>
    </row>
    <row r="17" spans="1:8">
      <c r="B17" s="22"/>
      <c r="C17" s="22"/>
      <c r="D17" s="22"/>
      <c r="E17" s="22"/>
      <c r="F17" s="45"/>
    </row>
    <row r="18" spans="1:8">
      <c r="A18" s="20" t="s">
        <v>73</v>
      </c>
      <c r="B18" s="22"/>
      <c r="C18" s="44" t="s">
        <v>39</v>
      </c>
      <c r="D18" s="43"/>
      <c r="E18" s="43"/>
      <c r="F18" s="43"/>
    </row>
    <row r="19" spans="1:8">
      <c r="B19" s="44" t="s">
        <v>64</v>
      </c>
      <c r="C19" s="22">
        <v>2</v>
      </c>
      <c r="D19" s="22" t="s">
        <v>75</v>
      </c>
      <c r="E19" s="22"/>
      <c r="F19" s="22"/>
    </row>
    <row r="20" spans="1:8">
      <c r="B20" s="44" t="s">
        <v>65</v>
      </c>
      <c r="C20" s="50">
        <v>3</v>
      </c>
      <c r="D20" s="50" t="s">
        <v>75</v>
      </c>
      <c r="E20" s="44"/>
      <c r="F20" s="44"/>
    </row>
    <row r="21" spans="1:8">
      <c r="B21" s="44"/>
      <c r="C21" s="44"/>
      <c r="D21" s="44"/>
      <c r="E21" s="44"/>
      <c r="F21" s="44"/>
    </row>
    <row r="22" spans="1:8">
      <c r="B22" s="51" t="s">
        <v>74</v>
      </c>
      <c r="C22" s="22"/>
      <c r="D22" s="22">
        <v>6</v>
      </c>
      <c r="E22" s="22"/>
      <c r="F22" s="46"/>
    </row>
    <row r="23" spans="1:8">
      <c r="B23" s="22"/>
      <c r="C23" s="22"/>
      <c r="D23" s="22"/>
      <c r="E23" s="22"/>
      <c r="F23" s="46"/>
    </row>
    <row r="24" spans="1:8">
      <c r="B24" s="60" t="s">
        <v>63</v>
      </c>
      <c r="C24" s="57" t="s">
        <v>64</v>
      </c>
      <c r="D24" s="58"/>
      <c r="E24" s="59"/>
      <c r="F24" s="54" t="s">
        <v>65</v>
      </c>
      <c r="G24" s="55"/>
      <c r="H24" s="56"/>
    </row>
    <row r="25" spans="1:8">
      <c r="B25" s="61"/>
      <c r="C25" s="53" t="s">
        <v>71</v>
      </c>
      <c r="D25" s="53" t="s">
        <v>70</v>
      </c>
      <c r="E25" s="53" t="s">
        <v>76</v>
      </c>
      <c r="F25" s="53" t="s">
        <v>71</v>
      </c>
      <c r="G25" s="53" t="s">
        <v>70</v>
      </c>
      <c r="H25" s="53" t="s">
        <v>76</v>
      </c>
    </row>
    <row r="26" spans="1:8">
      <c r="B26" s="1">
        <v>0</v>
      </c>
      <c r="C26" s="1"/>
      <c r="D26" s="1">
        <v>-500</v>
      </c>
      <c r="E26" s="1"/>
      <c r="F26" s="1"/>
      <c r="G26" s="1">
        <v>-500</v>
      </c>
      <c r="H26" s="1"/>
    </row>
    <row r="27" spans="1:8">
      <c r="B27" s="1">
        <v>1</v>
      </c>
      <c r="C27" s="1">
        <v>400</v>
      </c>
      <c r="D27" s="52"/>
      <c r="E27" s="1">
        <f t="shared" ref="E27:E32" si="0">D27+C27</f>
        <v>400</v>
      </c>
      <c r="F27" s="1">
        <v>300</v>
      </c>
      <c r="G27" s="52"/>
      <c r="H27" s="1">
        <f t="shared" ref="H27:H32" si="1">G27+F27</f>
        <v>300</v>
      </c>
    </row>
    <row r="28" spans="1:8">
      <c r="B28" s="1">
        <v>2</v>
      </c>
      <c r="C28" s="1">
        <v>300</v>
      </c>
      <c r="D28" s="1">
        <v>-500</v>
      </c>
      <c r="E28" s="1">
        <f t="shared" si="0"/>
        <v>-200</v>
      </c>
      <c r="F28" s="1">
        <v>350</v>
      </c>
      <c r="G28" s="1"/>
      <c r="H28" s="1">
        <f t="shared" si="1"/>
        <v>350</v>
      </c>
    </row>
    <row r="29" spans="1:8">
      <c r="B29" s="1">
        <v>3</v>
      </c>
      <c r="C29" s="1">
        <v>400</v>
      </c>
      <c r="D29" s="1"/>
      <c r="E29" s="1">
        <f t="shared" si="0"/>
        <v>400</v>
      </c>
      <c r="F29" s="1">
        <v>80</v>
      </c>
      <c r="G29" s="1">
        <v>-500</v>
      </c>
      <c r="H29" s="1">
        <f t="shared" si="1"/>
        <v>-420</v>
      </c>
    </row>
    <row r="30" spans="1:8">
      <c r="B30" s="1">
        <v>4</v>
      </c>
      <c r="C30" s="1">
        <v>300</v>
      </c>
      <c r="D30" s="1">
        <v>-500</v>
      </c>
      <c r="E30" s="1">
        <f t="shared" si="0"/>
        <v>-200</v>
      </c>
      <c r="F30" s="1">
        <v>300</v>
      </c>
      <c r="G30" s="1"/>
      <c r="H30" s="1">
        <f t="shared" si="1"/>
        <v>300</v>
      </c>
    </row>
    <row r="31" spans="1:8">
      <c r="B31" s="1">
        <v>5</v>
      </c>
      <c r="C31" s="1">
        <v>400</v>
      </c>
      <c r="D31" s="1"/>
      <c r="E31" s="1">
        <f t="shared" si="0"/>
        <v>400</v>
      </c>
      <c r="F31" s="1">
        <v>350</v>
      </c>
      <c r="G31" s="1"/>
      <c r="H31" s="1">
        <f t="shared" si="1"/>
        <v>350</v>
      </c>
    </row>
    <row r="32" spans="1:8">
      <c r="B32" s="1">
        <v>6</v>
      </c>
      <c r="C32" s="1">
        <v>300</v>
      </c>
      <c r="D32" s="1"/>
      <c r="E32" s="1">
        <f t="shared" si="0"/>
        <v>300</v>
      </c>
      <c r="F32" s="1">
        <v>80</v>
      </c>
      <c r="G32" s="1"/>
      <c r="H32" s="1">
        <f t="shared" si="1"/>
        <v>80</v>
      </c>
    </row>
    <row r="33" spans="2:8">
      <c r="B33" s="10"/>
      <c r="D33" s="40" t="s">
        <v>77</v>
      </c>
      <c r="E33" s="42">
        <f>D26+NPV(C35,E27:E32)</f>
        <v>330.71369903722348</v>
      </c>
      <c r="G33" s="40" t="s">
        <v>77</v>
      </c>
      <c r="H33" s="42">
        <f>G26+NPV(C35,H27:H32)</f>
        <v>253.56346860632868</v>
      </c>
    </row>
    <row r="34" spans="2:8">
      <c r="B34" s="37"/>
      <c r="C34" s="33"/>
    </row>
    <row r="35" spans="2:8">
      <c r="B35" s="37" t="s">
        <v>66</v>
      </c>
      <c r="C35" s="33">
        <v>0.08</v>
      </c>
    </row>
    <row r="36" spans="2:8">
      <c r="B36" s="36" t="s">
        <v>69</v>
      </c>
    </row>
  </sheetData>
  <mergeCells count="3">
    <mergeCell ref="C24:E24"/>
    <mergeCell ref="F24:H24"/>
    <mergeCell ref="B24:B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8094-A197-6146-8353-63B7394CCCAD}">
  <dimension ref="A1:L14"/>
  <sheetViews>
    <sheetView topLeftCell="B1" workbookViewId="0">
      <selection activeCell="H25" sqref="H25"/>
    </sheetView>
  </sheetViews>
  <sheetFormatPr baseColWidth="10" defaultRowHeight="16"/>
  <cols>
    <col min="1" max="16384" width="10.83203125" style="3"/>
  </cols>
  <sheetData>
    <row r="1" spans="1:12">
      <c r="A1" s="20" t="s">
        <v>78</v>
      </c>
    </row>
    <row r="2" spans="1:12">
      <c r="F2" s="3" t="s">
        <v>80</v>
      </c>
      <c r="J2" s="3" t="s">
        <v>81</v>
      </c>
    </row>
    <row r="3" spans="1:12">
      <c r="B3" s="1">
        <v>0</v>
      </c>
      <c r="C3" s="1" t="s">
        <v>8</v>
      </c>
      <c r="D3" s="1">
        <f>B3+C5</f>
        <v>2</v>
      </c>
      <c r="F3" s="1">
        <f>D3+3</f>
        <v>5</v>
      </c>
      <c r="G3" s="1" t="s">
        <v>10</v>
      </c>
      <c r="H3" s="1">
        <f>G5+F3</f>
        <v>7</v>
      </c>
      <c r="J3" s="1">
        <f>H3+1</f>
        <v>8</v>
      </c>
      <c r="K3" s="1" t="s">
        <v>12</v>
      </c>
      <c r="L3" s="1">
        <f>K5+J3</f>
        <v>10</v>
      </c>
    </row>
    <row r="4" spans="1:12">
      <c r="B4" s="1">
        <f>B5-B3</f>
        <v>4</v>
      </c>
      <c r="C4" s="27"/>
      <c r="D4" s="28"/>
      <c r="F4" s="1">
        <f>F5-F3</f>
        <v>1</v>
      </c>
      <c r="G4" s="27"/>
      <c r="H4" s="28"/>
      <c r="J4" s="1">
        <f>J5-J3</f>
        <v>0</v>
      </c>
      <c r="K4" s="27"/>
      <c r="L4" s="28"/>
    </row>
    <row r="5" spans="1:12">
      <c r="B5" s="1">
        <f>D5-C5</f>
        <v>4</v>
      </c>
      <c r="C5" s="1">
        <v>2</v>
      </c>
      <c r="D5" s="1">
        <f>F5</f>
        <v>6</v>
      </c>
      <c r="F5" s="1">
        <f>H5-G5</f>
        <v>6</v>
      </c>
      <c r="G5" s="1">
        <v>2</v>
      </c>
      <c r="H5" s="1">
        <f>J5</f>
        <v>8</v>
      </c>
      <c r="J5" s="1">
        <f>L5-K5</f>
        <v>8</v>
      </c>
      <c r="K5" s="1">
        <v>2</v>
      </c>
      <c r="L5" s="1">
        <f>L3</f>
        <v>10</v>
      </c>
    </row>
    <row r="8" spans="1:12">
      <c r="A8" s="20" t="s">
        <v>79</v>
      </c>
      <c r="F8" s="3" t="s">
        <v>80</v>
      </c>
      <c r="J8" s="3" t="s">
        <v>82</v>
      </c>
    </row>
    <row r="9" spans="1:12">
      <c r="B9" s="1">
        <v>0</v>
      </c>
      <c r="C9" s="1" t="s">
        <v>8</v>
      </c>
      <c r="D9" s="1">
        <f>B9+C11</f>
        <v>2</v>
      </c>
      <c r="F9" s="1">
        <f>D9</f>
        <v>2</v>
      </c>
      <c r="G9" s="1" t="s">
        <v>10</v>
      </c>
      <c r="H9" s="1">
        <f>G11+F9</f>
        <v>7</v>
      </c>
      <c r="J9" s="1">
        <f>H9</f>
        <v>7</v>
      </c>
      <c r="K9" s="1" t="s">
        <v>12</v>
      </c>
      <c r="L9" s="1">
        <f>K11+J9</f>
        <v>10</v>
      </c>
    </row>
    <row r="10" spans="1:12">
      <c r="B10" s="1">
        <f>B11-B9</f>
        <v>0</v>
      </c>
      <c r="C10" s="27"/>
      <c r="D10" s="28"/>
      <c r="F10" s="1">
        <f>F11-F9</f>
        <v>0</v>
      </c>
      <c r="G10" s="27"/>
      <c r="H10" s="28"/>
      <c r="J10" s="1">
        <f>J11-J9</f>
        <v>0</v>
      </c>
      <c r="K10" s="27"/>
      <c r="L10" s="28"/>
    </row>
    <row r="11" spans="1:12">
      <c r="B11" s="1">
        <f>D11-C11</f>
        <v>0</v>
      </c>
      <c r="C11" s="1">
        <f>2</f>
        <v>2</v>
      </c>
      <c r="D11" s="1">
        <f>F11</f>
        <v>2</v>
      </c>
      <c r="F11" s="1">
        <f>H11-G11</f>
        <v>2</v>
      </c>
      <c r="G11" s="1">
        <f>2+3</f>
        <v>5</v>
      </c>
      <c r="H11" s="1">
        <f>J11</f>
        <v>7</v>
      </c>
      <c r="J11" s="1">
        <f>L11-K11</f>
        <v>7</v>
      </c>
      <c r="K11" s="1">
        <f>2+1</f>
        <v>3</v>
      </c>
      <c r="L11" s="1">
        <f>L9</f>
        <v>10</v>
      </c>
    </row>
    <row r="13" spans="1:12">
      <c r="C13" s="20"/>
    </row>
    <row r="14" spans="1:12">
      <c r="A14" s="20" t="s">
        <v>83</v>
      </c>
    </row>
  </sheetData>
  <mergeCells count="6">
    <mergeCell ref="C4:D4"/>
    <mergeCell ref="G4:H4"/>
    <mergeCell ref="K4:L4"/>
    <mergeCell ref="C10:D10"/>
    <mergeCell ref="G10:H10"/>
    <mergeCell ref="K10:L1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457-DA59-9749-BB1C-10580C032C7C}">
  <dimension ref="A1:G14"/>
  <sheetViews>
    <sheetView tabSelected="1" workbookViewId="0">
      <selection activeCell="E27" sqref="E27"/>
    </sheetView>
  </sheetViews>
  <sheetFormatPr baseColWidth="10" defaultRowHeight="16"/>
  <cols>
    <col min="1" max="1" width="28.5" style="3" customWidth="1"/>
    <col min="2" max="4" width="16.1640625" style="3" customWidth="1"/>
    <col min="5" max="5" width="26.5" style="3" customWidth="1"/>
    <col min="6" max="6" width="20.1640625" style="3" customWidth="1"/>
    <col min="7" max="16384" width="10.83203125" style="3"/>
  </cols>
  <sheetData>
    <row r="1" spans="1:7">
      <c r="A1" s="20" t="s">
        <v>84</v>
      </c>
    </row>
    <row r="3" spans="1:7">
      <c r="B3" s="20" t="s">
        <v>87</v>
      </c>
      <c r="C3" s="20" t="s">
        <v>86</v>
      </c>
      <c r="D3" s="20" t="s">
        <v>44</v>
      </c>
      <c r="E3" s="20" t="s">
        <v>87</v>
      </c>
      <c r="F3" s="20" t="s">
        <v>86</v>
      </c>
      <c r="G3" s="20" t="s">
        <v>44</v>
      </c>
    </row>
    <row r="4" spans="1:7">
      <c r="A4" s="39" t="s">
        <v>85</v>
      </c>
      <c r="B4" s="62" t="s">
        <v>97</v>
      </c>
      <c r="C4" s="63">
        <v>0.1</v>
      </c>
      <c r="D4" s="64">
        <f>B14*C4</f>
        <v>60000</v>
      </c>
      <c r="E4" s="35" t="s">
        <v>88</v>
      </c>
      <c r="F4" s="34">
        <v>0.04</v>
      </c>
      <c r="G4" s="65">
        <f>$B$14*F4</f>
        <v>24000</v>
      </c>
    </row>
    <row r="5" spans="1:7">
      <c r="A5" s="39"/>
      <c r="B5" s="62"/>
      <c r="C5" s="63"/>
      <c r="D5" s="64"/>
      <c r="E5" s="35" t="s">
        <v>89</v>
      </c>
      <c r="F5" s="34">
        <v>0.06</v>
      </c>
      <c r="G5" s="65">
        <f t="shared" ref="G5:G12" si="0">$B$14*F5</f>
        <v>36000</v>
      </c>
    </row>
    <row r="6" spans="1:7">
      <c r="A6" s="39"/>
      <c r="B6" s="62" t="s">
        <v>13</v>
      </c>
      <c r="C6" s="63">
        <v>0.4</v>
      </c>
      <c r="D6" s="64">
        <f>B14*C6</f>
        <v>240000</v>
      </c>
      <c r="E6" s="35" t="s">
        <v>90</v>
      </c>
      <c r="F6" s="34">
        <v>0.03</v>
      </c>
      <c r="G6" s="65">
        <f t="shared" si="0"/>
        <v>18000</v>
      </c>
    </row>
    <row r="7" spans="1:7">
      <c r="A7" s="39"/>
      <c r="B7" s="62"/>
      <c r="C7" s="63"/>
      <c r="D7" s="64"/>
      <c r="E7" s="35" t="s">
        <v>91</v>
      </c>
      <c r="F7" s="34">
        <v>0.03</v>
      </c>
      <c r="G7" s="65">
        <f t="shared" si="0"/>
        <v>18000</v>
      </c>
    </row>
    <row r="8" spans="1:7">
      <c r="A8" s="39"/>
      <c r="B8" s="62"/>
      <c r="C8" s="63"/>
      <c r="D8" s="64"/>
      <c r="E8" s="35" t="s">
        <v>92</v>
      </c>
      <c r="F8" s="34">
        <v>0.04</v>
      </c>
      <c r="G8" s="65">
        <f t="shared" si="0"/>
        <v>24000</v>
      </c>
    </row>
    <row r="9" spans="1:7">
      <c r="A9" s="39"/>
      <c r="B9" s="62"/>
      <c r="C9" s="63"/>
      <c r="D9" s="64"/>
      <c r="E9" s="35" t="s">
        <v>93</v>
      </c>
      <c r="F9" s="34">
        <v>0.1</v>
      </c>
      <c r="G9" s="65">
        <f t="shared" si="0"/>
        <v>60000</v>
      </c>
    </row>
    <row r="10" spans="1:7">
      <c r="A10" s="39"/>
      <c r="B10" s="62"/>
      <c r="C10" s="63"/>
      <c r="D10" s="64"/>
      <c r="E10" s="35" t="s">
        <v>94</v>
      </c>
      <c r="F10" s="34">
        <v>0.2</v>
      </c>
      <c r="G10" s="65">
        <f t="shared" si="0"/>
        <v>120000</v>
      </c>
    </row>
    <row r="11" spans="1:7">
      <c r="A11" s="39"/>
      <c r="B11" s="62" t="s">
        <v>98</v>
      </c>
      <c r="C11" s="63">
        <v>0.5</v>
      </c>
      <c r="D11" s="64">
        <f>B14*C11</f>
        <v>300000</v>
      </c>
      <c r="E11" s="35" t="s">
        <v>95</v>
      </c>
      <c r="F11" s="34">
        <v>0.4</v>
      </c>
      <c r="G11" s="65">
        <f t="shared" si="0"/>
        <v>240000</v>
      </c>
    </row>
    <row r="12" spans="1:7">
      <c r="A12" s="39"/>
      <c r="B12" s="62"/>
      <c r="C12" s="63"/>
      <c r="D12" s="64"/>
      <c r="E12" s="35" t="s">
        <v>96</v>
      </c>
      <c r="F12" s="34">
        <v>0.1</v>
      </c>
      <c r="G12" s="65">
        <f t="shared" si="0"/>
        <v>60000</v>
      </c>
    </row>
    <row r="14" spans="1:7">
      <c r="A14" s="3" t="s">
        <v>30</v>
      </c>
      <c r="B14" s="65">
        <v>600000</v>
      </c>
    </row>
  </sheetData>
  <mergeCells count="10">
    <mergeCell ref="D4:D5"/>
    <mergeCell ref="D6:D10"/>
    <mergeCell ref="D11:D12"/>
    <mergeCell ref="A4:A12"/>
    <mergeCell ref="B4:B5"/>
    <mergeCell ref="B6:B10"/>
    <mergeCell ref="B11:B12"/>
    <mergeCell ref="C4:C5"/>
    <mergeCell ref="C6:C10"/>
    <mergeCell ref="C11:C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Q1a</vt:lpstr>
      <vt:lpstr>Q1b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2020-10-19T08:15:46Z</dcterms:created>
  <dcterms:modified xsi:type="dcterms:W3CDTF">2020-10-20T07:27:11Z</dcterms:modified>
</cp:coreProperties>
</file>