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60" windowHeight="11340"/>
  </bookViews>
  <sheets>
    <sheet name="Problem 1" sheetId="1" r:id="rId1"/>
    <sheet name="Problem 2" sheetId="2" r:id="rId2"/>
  </sheets>
  <definedNames>
    <definedName name="solver_adj" localSheetId="0" hidden="1">'Problem 1'!$B$71:$D$71,'Problem 1'!$B$72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0</definedName>
    <definedName name="solver_lhs1" localSheetId="0" hidden="1">'Problem 1'!$B$80</definedName>
    <definedName name="solver_lhs2" localSheetId="0" hidden="1">'Problem 1'!$B$81:$B$82</definedName>
    <definedName name="solver_lhs3" localSheetId="0" hidden="1">'Problem 1'!$B$83</definedName>
    <definedName name="solver_lhs4" localSheetId="0" hidden="1">'Problem 1'!$A$85:$A$86</definedName>
    <definedName name="solver_lin" localSheetId="0" hidden="1">1</definedName>
    <definedName name="solver_mip" localSheetId="0" hidden="1">0</definedName>
    <definedName name="solver_mni" localSheetId="0" hidden="1">30</definedName>
    <definedName name="solver_mrt" localSheetId="0" hidden="1">0.075</definedName>
    <definedName name="solver_msl" localSheetId="0" hidden="1">0</definedName>
    <definedName name="solver_neg" localSheetId="0" hidden="1">1</definedName>
    <definedName name="solver_nod" localSheetId="0" hidden="1">0</definedName>
    <definedName name="solver_num" localSheetId="0" hidden="1">4</definedName>
    <definedName name="solver_opt" localSheetId="0" hidden="1">'Problem 1'!$B$90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el4" localSheetId="0" hidden="1">1</definedName>
    <definedName name="solver_rhs1" localSheetId="0" hidden="1">'Problem 1'!$D$80</definedName>
    <definedName name="solver_rhs2" localSheetId="0" hidden="1">'Problem 1'!$D$81:$D$82</definedName>
    <definedName name="solver_rhs3" localSheetId="0" hidden="1">'Problem 1'!$D$83</definedName>
    <definedName name="solver_rhs4" localSheetId="0" hidden="1">'Problem 1'!$C$85:$C$86</definedName>
    <definedName name="solver_rlx" localSheetId="0" hidden="1">1</definedName>
    <definedName name="solver_rsd" localSheetId="0" hidden="1">0</definedName>
    <definedName name="solver_scl" localSheetId="0" hidden="1">0</definedName>
    <definedName name="solver_sho" localSheetId="0" hidden="1">0</definedName>
    <definedName name="solver_ssz" localSheetId="0" hidden="1">100</definedName>
    <definedName name="solver_tim" localSheetId="0" hidden="1">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olver_opt" localSheetId="1" hidden="1">'Problem 2'!$B$28</definedName>
    <definedName name="solver_typ" localSheetId="1" hidden="1">2</definedName>
    <definedName name="solver_val" localSheetId="1" hidden="1">0</definedName>
    <definedName name="solver_adj" localSheetId="1" hidden="1">'Problem 2'!$B$25:$D$25,'Problem 2'!$F$19:$G$22</definedName>
    <definedName name="solver_neg" localSheetId="1" hidden="1">1</definedName>
    <definedName name="solver_num" localSheetId="1" hidden="1">2</definedName>
    <definedName name="solver_lin" localSheetId="1" hidden="1">1</definedName>
    <definedName name="solver_eng" localSheetId="1" hidden="1">2</definedName>
    <definedName name="solver_ver" localSheetId="1" hidden="1">3</definedName>
    <definedName name="solver_lhs1" localSheetId="1" hidden="1">'Problem 2'!$H$19:$H$22</definedName>
    <definedName name="solver_rel1" localSheetId="1" hidden="1">2</definedName>
    <definedName name="solver_rhs1" localSheetId="1" hidden="1">'Problem 2'!$I$19:$I$22</definedName>
    <definedName name="solver_pre" localSheetId="1" hidden="1">0.000001</definedName>
    <definedName name="solver_itr" localSheetId="1" hidden="1">0</definedName>
    <definedName name="solver_tim" localSheetId="1" hidden="1">0</definedName>
    <definedName name="solver_tol" localSheetId="1" hidden="1">0.01</definedName>
    <definedName name="solver_sho" localSheetId="1" hidden="1">0</definedName>
    <definedName name="solver_rlx" localSheetId="1" hidden="1">0</definedName>
    <definedName name="solver_nod" localSheetId="1" hidden="1">0</definedName>
    <definedName name="solver_mip" localSheetId="1" hidden="1">0</definedName>
    <definedName name="solver_scl" localSheetId="1" hidden="1">1</definedName>
    <definedName name="solver_cvg" localSheetId="1" hidden="1">0.0001</definedName>
    <definedName name="solver_drv" localSheetId="1" hidden="1">1</definedName>
    <definedName name="solver_msl" localSheetId="1" hidden="1">0</definedName>
    <definedName name="solver_ssz" localSheetId="1" hidden="1">100</definedName>
    <definedName name="solver_rsd" localSheetId="1" hidden="1">0</definedName>
    <definedName name="solver_rbv" localSheetId="1" hidden="1">1</definedName>
    <definedName name="solver_lhs2" localSheetId="1" hidden="1">'Problem 2'!$B$25:$D$25</definedName>
    <definedName name="solver_rel2" localSheetId="1" hidden="1">4</definedName>
    <definedName name="solver_rhs2" localSheetId="1" hidden="1">0</definedName>
  </definedNames>
  <calcPr calcId="144525"/>
</workbook>
</file>

<file path=xl/sharedStrings.xml><?xml version="1.0" encoding="utf-8"?>
<sst xmlns="http://schemas.openxmlformats.org/spreadsheetml/2006/main" count="56">
  <si>
    <t>Meat 1</t>
  </si>
  <si>
    <t>Meat 2</t>
  </si>
  <si>
    <t>Meat 3</t>
  </si>
  <si>
    <t>Cost</t>
  </si>
  <si>
    <t>% Fat</t>
  </si>
  <si>
    <t>% Protein</t>
  </si>
  <si>
    <t>% Water</t>
  </si>
  <si>
    <t>% Filer</t>
  </si>
  <si>
    <t>DV</t>
  </si>
  <si>
    <t>Percentage</t>
  </si>
  <si>
    <t>s.t.</t>
  </si>
  <si>
    <t>Acutal</t>
  </si>
  <si>
    <t>Sign</t>
  </si>
  <si>
    <t>Required</t>
  </si>
  <si>
    <t>&gt;=</t>
  </si>
  <si>
    <t>&lt;=</t>
  </si>
  <si>
    <t>=</t>
  </si>
  <si>
    <t>Objective</t>
  </si>
  <si>
    <t>Total cost</t>
  </si>
  <si>
    <t>Total fat content</t>
  </si>
  <si>
    <t>Minimize cost</t>
  </si>
  <si>
    <t>Minimize fat content</t>
  </si>
  <si>
    <t>Profit</t>
  </si>
  <si>
    <t>Forfeited profit</t>
  </si>
  <si>
    <t>Q4 - Goal programming</t>
  </si>
  <si>
    <t>% Filter</t>
  </si>
  <si>
    <t>Percentage in mix</t>
  </si>
  <si>
    <t>MinMax Varaiable</t>
  </si>
  <si>
    <t>Goals</t>
  </si>
  <si>
    <t>Actual</t>
  </si>
  <si>
    <t>Target value</t>
  </si>
  <si>
    <t>% Deviation</t>
  </si>
  <si>
    <t>Fat content</t>
  </si>
  <si>
    <t>Meat</t>
  </si>
  <si>
    <t>additional s.t.</t>
  </si>
  <si>
    <t>Q5 -Goal programming</t>
  </si>
  <si>
    <t>Weighted % deviation</t>
  </si>
  <si>
    <t>1)</t>
  </si>
  <si>
    <t>Prime time</t>
  </si>
  <si>
    <t>Soap operas</t>
  </si>
  <si>
    <t>Evening news</t>
  </si>
  <si>
    <t>Actual amount</t>
  </si>
  <si>
    <t>+over</t>
  </si>
  <si>
    <t>-under</t>
  </si>
  <si>
    <t>Total</t>
  </si>
  <si>
    <t>Target</t>
  </si>
  <si>
    <t>% over</t>
  </si>
  <si>
    <t>% under</t>
  </si>
  <si>
    <t>Weight over</t>
  </si>
  <si>
    <t>Weight under</t>
  </si>
  <si>
    <t>High income men</t>
  </si>
  <si>
    <t>Highe income women</t>
  </si>
  <si>
    <t>Retirees</t>
  </si>
  <si>
    <t>number of hours</t>
  </si>
  <si>
    <t>Weighted %deviation</t>
  </si>
  <si>
    <t>4)</t>
  </si>
</sst>
</file>

<file path=xl/styles.xml><?xml version="1.0" encoding="utf-8"?>
<styleSheet xmlns="http://schemas.openxmlformats.org/spreadsheetml/2006/main">
  <numFmts count="7">
    <numFmt numFmtId="176" formatCode="0.0%"/>
    <numFmt numFmtId="177" formatCode="0.000"/>
    <numFmt numFmtId="178" formatCode="0.0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2"/>
      <color theme="4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31" borderId="4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33" borderId="8" applyNumberFormat="0" applyAlignment="0" applyProtection="0">
      <alignment vertical="center"/>
    </xf>
    <xf numFmtId="0" fontId="22" fillId="16" borderId="7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>
      <alignment vertical="center"/>
    </xf>
    <xf numFmtId="9" fontId="0" fillId="0" borderId="0" xfId="9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8" fontId="0" fillId="0" borderId="0" xfId="0" applyNumberFormat="1">
      <alignment vertical="center"/>
    </xf>
    <xf numFmtId="177" fontId="0" fillId="3" borderId="0" xfId="0" applyNumberFormat="1" applyFill="1">
      <alignment vertical="center"/>
    </xf>
    <xf numFmtId="9" fontId="0" fillId="3" borderId="0" xfId="9" applyFill="1">
      <alignment vertical="center"/>
    </xf>
    <xf numFmtId="0" fontId="4" fillId="0" borderId="0" xfId="0" applyFont="1">
      <alignment vertical="center"/>
    </xf>
    <xf numFmtId="43" fontId="0" fillId="0" borderId="0" xfId="31" applyNumberFormat="1">
      <alignment vertical="center"/>
    </xf>
    <xf numFmtId="9" fontId="0" fillId="0" borderId="0" xfId="0" applyNumberFormat="1">
      <alignment vertical="center"/>
    </xf>
    <xf numFmtId="9" fontId="4" fillId="0" borderId="0" xfId="9" applyNumberFormat="1" applyFont="1">
      <alignment vertical="center"/>
    </xf>
    <xf numFmtId="0" fontId="5" fillId="0" borderId="0" xfId="0" applyFont="1">
      <alignment vertical="center"/>
    </xf>
    <xf numFmtId="9" fontId="0" fillId="0" borderId="0" xfId="9" applyNumberFormat="1" applyFont="1">
      <alignment vertical="center"/>
    </xf>
    <xf numFmtId="176" fontId="0" fillId="2" borderId="0" xfId="9" applyNumberFormat="1" applyFill="1">
      <alignment vertical="center"/>
    </xf>
    <xf numFmtId="177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3" borderId="0" xfId="0" applyFill="1">
      <alignment vertical="center"/>
    </xf>
    <xf numFmtId="0" fontId="1" fillId="0" borderId="0" xfId="0" applyFont="1" applyAlignment="1" quotePrefix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0"/>
  <sheetViews>
    <sheetView tabSelected="1" topLeftCell="A61" workbookViewId="0">
      <selection activeCell="C71" sqref="C71"/>
    </sheetView>
  </sheetViews>
  <sheetFormatPr defaultColWidth="9" defaultRowHeight="13.2" outlineLevelCol="4"/>
  <cols>
    <col min="1" max="1" width="19.8333333333333" customWidth="1"/>
    <col min="2" max="2" width="16.8333333333333" customWidth="1"/>
    <col min="3" max="3" width="21" customWidth="1"/>
    <col min="4" max="4" width="12.5" customWidth="1"/>
    <col min="5" max="5" width="21.5" customWidth="1"/>
  </cols>
  <sheetData>
    <row r="1" spans="2:4">
      <c r="B1" s="9" t="s">
        <v>0</v>
      </c>
      <c r="C1" s="9" t="s">
        <v>1</v>
      </c>
      <c r="D1" s="9" t="s">
        <v>2</v>
      </c>
    </row>
    <row r="2" spans="1:4">
      <c r="A2" s="9" t="s">
        <v>3</v>
      </c>
      <c r="B2">
        <v>0.75</v>
      </c>
      <c r="C2">
        <v>0.87</v>
      </c>
      <c r="D2">
        <v>0.98</v>
      </c>
    </row>
    <row r="3" spans="1:4">
      <c r="A3" s="9" t="s">
        <v>4</v>
      </c>
      <c r="B3" s="10">
        <v>0.15</v>
      </c>
      <c r="C3" s="10">
        <v>0.1</v>
      </c>
      <c r="D3" s="10">
        <v>0.05</v>
      </c>
    </row>
    <row r="4" spans="1:4">
      <c r="A4" s="9" t="s">
        <v>5</v>
      </c>
      <c r="B4" s="10">
        <v>0.7</v>
      </c>
      <c r="C4" s="10">
        <v>0.75</v>
      </c>
      <c r="D4" s="10">
        <v>0.8</v>
      </c>
    </row>
    <row r="5" spans="1:4">
      <c r="A5" s="9" t="s">
        <v>6</v>
      </c>
      <c r="B5" s="10">
        <v>0.12</v>
      </c>
      <c r="C5" s="10">
        <v>0.1</v>
      </c>
      <c r="D5" s="10">
        <v>0.08</v>
      </c>
    </row>
    <row r="6" spans="1:4">
      <c r="A6" s="9" t="s">
        <v>7</v>
      </c>
      <c r="B6" s="10">
        <v>0.03</v>
      </c>
      <c r="C6" s="10">
        <v>0.05</v>
      </c>
      <c r="D6" s="10">
        <v>0.07</v>
      </c>
    </row>
    <row r="7" spans="1:1">
      <c r="A7" s="9"/>
    </row>
    <row r="8" spans="1:1">
      <c r="A8" s="11" t="s">
        <v>8</v>
      </c>
    </row>
    <row r="9" spans="1:4">
      <c r="A9" s="9" t="s">
        <v>9</v>
      </c>
      <c r="B9" s="12">
        <v>0</v>
      </c>
      <c r="C9" s="12">
        <v>0</v>
      </c>
      <c r="D9" s="12">
        <v>1</v>
      </c>
    </row>
    <row r="10" spans="1:4">
      <c r="A10" s="9"/>
      <c r="B10" s="13"/>
      <c r="C10" s="13"/>
      <c r="D10" s="13"/>
    </row>
    <row r="11" spans="1:4">
      <c r="A11" s="9"/>
      <c r="B11" s="13"/>
      <c r="C11" s="13"/>
      <c r="D11" s="13"/>
    </row>
    <row r="12" spans="1:1">
      <c r="A12" s="11" t="s">
        <v>10</v>
      </c>
    </row>
    <row r="13" spans="1:4">
      <c r="A13" s="11"/>
      <c r="B13" s="9" t="s">
        <v>11</v>
      </c>
      <c r="C13" s="9" t="s">
        <v>12</v>
      </c>
      <c r="D13" s="9" t="s">
        <v>13</v>
      </c>
    </row>
    <row r="14" spans="1:4">
      <c r="A14" s="9" t="s">
        <v>5</v>
      </c>
      <c r="B14" s="14">
        <f>SUMPRODUCT(B4:D4,B9:D9)</f>
        <v>0.8</v>
      </c>
      <c r="C14" s="14" t="s">
        <v>14</v>
      </c>
      <c r="D14">
        <v>0.75</v>
      </c>
    </row>
    <row r="15" spans="1:4">
      <c r="A15" s="9" t="s">
        <v>6</v>
      </c>
      <c r="B15" s="14">
        <f>SUMPRODUCT(B9:D9,B5:D5)</f>
        <v>0.08</v>
      </c>
      <c r="C15" s="14" t="s">
        <v>15</v>
      </c>
      <c r="D15">
        <v>0.1</v>
      </c>
    </row>
    <row r="16" spans="1:4">
      <c r="A16" s="9" t="s">
        <v>7</v>
      </c>
      <c r="B16">
        <f>SUMPRODUCT(B6:D6,B9:D9)</f>
        <v>0.07</v>
      </c>
      <c r="C16" s="14" t="s">
        <v>15</v>
      </c>
      <c r="D16">
        <v>0.1</v>
      </c>
    </row>
    <row r="17" spans="1:4">
      <c r="A17" s="9" t="s">
        <v>9</v>
      </c>
      <c r="B17" s="14">
        <f>SUM(B9:D9)</f>
        <v>1</v>
      </c>
      <c r="C17" s="14" t="s">
        <v>16</v>
      </c>
      <c r="D17">
        <v>1</v>
      </c>
    </row>
    <row r="18" spans="1:1">
      <c r="A18" s="9"/>
    </row>
    <row r="19" spans="1:3">
      <c r="A19" s="11" t="s">
        <v>17</v>
      </c>
      <c r="C19" s="9"/>
    </row>
    <row r="20" spans="1:2">
      <c r="A20" s="9" t="s">
        <v>18</v>
      </c>
      <c r="B20" s="15">
        <f>SUMPRODUCT(B2:D2,B9:D9)</f>
        <v>0.98</v>
      </c>
    </row>
    <row r="21" spans="1:3">
      <c r="A21" s="9" t="s">
        <v>19</v>
      </c>
      <c r="B21" s="16">
        <f>SUMPRODUCT(B3:D3,B9:D9)</f>
        <v>0.05</v>
      </c>
      <c r="C21" s="14"/>
    </row>
    <row r="23" spans="2:3">
      <c r="B23" s="9" t="s">
        <v>20</v>
      </c>
      <c r="C23" s="9" t="s">
        <v>21</v>
      </c>
    </row>
    <row r="24" spans="1:3">
      <c r="A24" s="9" t="s">
        <v>18</v>
      </c>
      <c r="B24" s="17">
        <v>0.865</v>
      </c>
      <c r="C24" s="18">
        <v>0.98</v>
      </c>
    </row>
    <row r="25" spans="1:3">
      <c r="A25" s="9" t="s">
        <v>19</v>
      </c>
      <c r="B25" s="19">
        <v>0.1</v>
      </c>
      <c r="C25" s="20">
        <v>0.05</v>
      </c>
    </row>
    <row r="26" spans="1:3">
      <c r="A26" s="9" t="s">
        <v>22</v>
      </c>
      <c r="B26">
        <f>1.1-B24</f>
        <v>0.235</v>
      </c>
      <c r="C26">
        <f>1.1-C24</f>
        <v>0.12</v>
      </c>
    </row>
    <row r="27" spans="1:1">
      <c r="A27" s="9"/>
    </row>
    <row r="28" spans="1:2">
      <c r="A28" s="9" t="s">
        <v>23</v>
      </c>
      <c r="B28">
        <f>500*(B26-C26)</f>
        <v>57.5</v>
      </c>
    </row>
    <row r="31" spans="1:1">
      <c r="A31" s="21" t="s">
        <v>24</v>
      </c>
    </row>
    <row r="32" spans="2:4">
      <c r="B32" s="9" t="s">
        <v>0</v>
      </c>
      <c r="C32" s="9" t="s">
        <v>1</v>
      </c>
      <c r="D32" s="9" t="s">
        <v>2</v>
      </c>
    </row>
    <row r="33" spans="1:4">
      <c r="A33" s="9" t="s">
        <v>3</v>
      </c>
      <c r="B33">
        <v>0.75</v>
      </c>
      <c r="C33">
        <v>0.87</v>
      </c>
      <c r="D33">
        <v>0.98</v>
      </c>
    </row>
    <row r="34" spans="1:4">
      <c r="A34" s="9" t="s">
        <v>4</v>
      </c>
      <c r="B34" s="10">
        <v>0.15</v>
      </c>
      <c r="C34" s="10">
        <v>0.1</v>
      </c>
      <c r="D34" s="22">
        <v>0.05</v>
      </c>
    </row>
    <row r="35" spans="1:4">
      <c r="A35" s="9" t="s">
        <v>5</v>
      </c>
      <c r="B35" s="10">
        <v>0.7</v>
      </c>
      <c r="C35" s="10">
        <v>0.75</v>
      </c>
      <c r="D35" s="10">
        <v>0.8</v>
      </c>
    </row>
    <row r="36" spans="1:4">
      <c r="A36" s="9" t="s">
        <v>6</v>
      </c>
      <c r="B36" s="10">
        <v>0.12</v>
      </c>
      <c r="C36" s="10">
        <v>0.1</v>
      </c>
      <c r="D36" s="10">
        <v>0.08</v>
      </c>
    </row>
    <row r="37" spans="1:4">
      <c r="A37" s="9" t="s">
        <v>25</v>
      </c>
      <c r="B37" s="10">
        <v>0.03</v>
      </c>
      <c r="C37" s="10">
        <v>0.05</v>
      </c>
      <c r="D37" s="10">
        <v>0.07</v>
      </c>
    </row>
    <row r="39" spans="1:1">
      <c r="A39" s="11" t="s">
        <v>8</v>
      </c>
    </row>
    <row r="40" spans="1:4">
      <c r="A40" s="9" t="s">
        <v>26</v>
      </c>
      <c r="B40" s="23">
        <v>0.0586734693877552</v>
      </c>
      <c r="C40" s="23">
        <v>0</v>
      </c>
      <c r="D40" s="23">
        <v>0.941326530612245</v>
      </c>
    </row>
    <row r="41" spans="1:4">
      <c r="A41" s="9" t="s">
        <v>27</v>
      </c>
      <c r="B41" s="23">
        <v>0.11734693877551</v>
      </c>
      <c r="C41" s="14"/>
      <c r="D41" s="14"/>
    </row>
    <row r="42" spans="1:1">
      <c r="A42" s="9"/>
    </row>
    <row r="43" spans="1:1">
      <c r="A43" s="11" t="s">
        <v>28</v>
      </c>
    </row>
    <row r="44" spans="2:5">
      <c r="B44" s="9" t="s">
        <v>29</v>
      </c>
      <c r="C44" s="9" t="s">
        <v>30</v>
      </c>
      <c r="D44" s="9" t="s">
        <v>31</v>
      </c>
      <c r="E44" s="9"/>
    </row>
    <row r="45" spans="1:4">
      <c r="A45" s="9" t="s">
        <v>3</v>
      </c>
      <c r="B45">
        <f>SUMPRODUCT(B33:D33,B40:D40)</f>
        <v>0.966505102040816</v>
      </c>
      <c r="C45" s="24">
        <v>0.865</v>
      </c>
      <c r="D45" s="10">
        <f>(B45-C45)/C45</f>
        <v>0.11734693877551</v>
      </c>
    </row>
    <row r="46" spans="1:4">
      <c r="A46" s="9" t="s">
        <v>32</v>
      </c>
      <c r="B46">
        <f>SUMPRODUCT(B34:D34,B40:D40)</f>
        <v>0.0558673469387755</v>
      </c>
      <c r="C46">
        <v>0.05</v>
      </c>
      <c r="D46" s="10">
        <f>(B46-C46)/C46</f>
        <v>0.11734693877551</v>
      </c>
    </row>
    <row r="48" spans="1:1">
      <c r="A48" s="11" t="s">
        <v>10</v>
      </c>
    </row>
    <row r="49" spans="1:4">
      <c r="A49" s="9" t="s">
        <v>5</v>
      </c>
      <c r="B49" s="14">
        <f>SUMPRODUCT(B35:D35,B40:D40)</f>
        <v>0.794132653061224</v>
      </c>
      <c r="C49" s="14" t="s">
        <v>14</v>
      </c>
      <c r="D49">
        <v>0.75</v>
      </c>
    </row>
    <row r="50" spans="1:4">
      <c r="A50" s="9" t="s">
        <v>6</v>
      </c>
      <c r="B50" s="14">
        <f>SUMPRODUCT(B36:D36,B40:D40)</f>
        <v>0.0823469387755102</v>
      </c>
      <c r="C50" s="14" t="s">
        <v>15</v>
      </c>
      <c r="D50">
        <v>0.1</v>
      </c>
    </row>
    <row r="51" spans="1:4">
      <c r="A51" s="9" t="s">
        <v>7</v>
      </c>
      <c r="B51">
        <f>SUMPRODUCT(B40:D40,B37:D37)</f>
        <v>0.0676530612244898</v>
      </c>
      <c r="C51" s="14" t="s">
        <v>15</v>
      </c>
      <c r="D51">
        <v>0.1</v>
      </c>
    </row>
    <row r="52" spans="1:4">
      <c r="A52" s="9" t="s">
        <v>33</v>
      </c>
      <c r="B52" s="14">
        <f>SUM(B40:D40)</f>
        <v>1</v>
      </c>
      <c r="C52" s="14" t="s">
        <v>16</v>
      </c>
      <c r="D52">
        <v>1</v>
      </c>
    </row>
    <row r="53" spans="1:3">
      <c r="A53" s="11" t="s">
        <v>34</v>
      </c>
      <c r="B53" s="14"/>
      <c r="C53" s="14"/>
    </row>
    <row r="54" spans="1:3">
      <c r="A54" s="25">
        <f>D45</f>
        <v>0.11734693877551</v>
      </c>
      <c r="B54" s="14" t="s">
        <v>15</v>
      </c>
      <c r="C54" s="14">
        <f>B41</f>
        <v>0.11734693877551</v>
      </c>
    </row>
    <row r="55" spans="1:3">
      <c r="A55" s="25">
        <f>D46</f>
        <v>0.11734693877551</v>
      </c>
      <c r="B55" s="14" t="s">
        <v>15</v>
      </c>
      <c r="C55" s="14">
        <f>B41</f>
        <v>0.11734693877551</v>
      </c>
    </row>
    <row r="56" spans="1:3">
      <c r="A56" s="11"/>
      <c r="B56" s="14"/>
      <c r="C56" s="14"/>
    </row>
    <row r="58" spans="1:1">
      <c r="A58" s="11" t="s">
        <v>17</v>
      </c>
    </row>
    <row r="59" spans="1:2">
      <c r="A59" s="9" t="s">
        <v>27</v>
      </c>
      <c r="B59" s="26">
        <f>B41</f>
        <v>0.11734693877551</v>
      </c>
    </row>
    <row r="62" spans="1:1">
      <c r="A62" s="21" t="s">
        <v>35</v>
      </c>
    </row>
    <row r="63" spans="2:4">
      <c r="B63" s="9" t="s">
        <v>0</v>
      </c>
      <c r="C63" s="9" t="s">
        <v>1</v>
      </c>
      <c r="D63" s="9" t="s">
        <v>2</v>
      </c>
    </row>
    <row r="64" spans="1:4">
      <c r="A64" s="9" t="s">
        <v>3</v>
      </c>
      <c r="B64">
        <v>0.75</v>
      </c>
      <c r="C64">
        <v>0.87</v>
      </c>
      <c r="D64">
        <v>0.98</v>
      </c>
    </row>
    <row r="65" spans="1:4">
      <c r="A65" s="9" t="s">
        <v>4</v>
      </c>
      <c r="B65" s="10">
        <v>0.15</v>
      </c>
      <c r="C65" s="10">
        <v>0.1</v>
      </c>
      <c r="D65" s="22">
        <v>0.05</v>
      </c>
    </row>
    <row r="66" spans="1:4">
      <c r="A66" s="9" t="s">
        <v>5</v>
      </c>
      <c r="B66" s="10">
        <v>0.7</v>
      </c>
      <c r="C66" s="10">
        <v>0.75</v>
      </c>
      <c r="D66" s="10">
        <v>0.8</v>
      </c>
    </row>
    <row r="67" spans="1:4">
      <c r="A67" s="9" t="s">
        <v>6</v>
      </c>
      <c r="B67" s="10">
        <v>0.12</v>
      </c>
      <c r="C67" s="10">
        <v>0.1</v>
      </c>
      <c r="D67" s="10">
        <v>0.08</v>
      </c>
    </row>
    <row r="68" spans="1:4">
      <c r="A68" s="9" t="s">
        <v>25</v>
      </c>
      <c r="B68" s="10">
        <v>0.03</v>
      </c>
      <c r="C68" s="10">
        <v>0.05</v>
      </c>
      <c r="D68" s="10">
        <v>0.07</v>
      </c>
    </row>
    <row r="70" spans="1:1">
      <c r="A70" s="11" t="s">
        <v>8</v>
      </c>
    </row>
    <row r="71" spans="1:4">
      <c r="A71" s="9" t="s">
        <v>26</v>
      </c>
      <c r="B71" s="23">
        <v>0.0311653116531166</v>
      </c>
      <c r="C71" s="23">
        <v>0</v>
      </c>
      <c r="D71" s="23">
        <v>0.968834688346883</v>
      </c>
    </row>
    <row r="72" spans="1:4">
      <c r="A72" s="9" t="s">
        <v>27</v>
      </c>
      <c r="B72" s="23">
        <v>0.124661246612466</v>
      </c>
      <c r="C72" s="14"/>
      <c r="D72" s="14"/>
    </row>
    <row r="73" spans="1:1">
      <c r="A73" s="9"/>
    </row>
    <row r="74" spans="1:1">
      <c r="A74" s="11" t="s">
        <v>28</v>
      </c>
    </row>
    <row r="75" spans="2:5">
      <c r="B75" s="9" t="s">
        <v>29</v>
      </c>
      <c r="C75" s="9" t="s">
        <v>30</v>
      </c>
      <c r="D75" s="9" t="s">
        <v>31</v>
      </c>
      <c r="E75" s="9" t="s">
        <v>36</v>
      </c>
    </row>
    <row r="76" spans="1:5">
      <c r="A76" s="9" t="s">
        <v>3</v>
      </c>
      <c r="B76">
        <f>SUMPRODUCT(B64:D64,B71:D71)</f>
        <v>0.972831978319783</v>
      </c>
      <c r="C76" s="24">
        <v>0.865</v>
      </c>
      <c r="D76" s="10">
        <f>(B76-C76)/C76</f>
        <v>0.124661246612466</v>
      </c>
      <c r="E76">
        <v>1</v>
      </c>
    </row>
    <row r="77" spans="1:5">
      <c r="A77" s="9" t="s">
        <v>32</v>
      </c>
      <c r="B77">
        <f>SUMPRODUCT(B65:D65,B71:D71)</f>
        <v>0.0531165311653117</v>
      </c>
      <c r="C77">
        <v>0.05</v>
      </c>
      <c r="D77" s="10">
        <f>(B77-C77)/C77</f>
        <v>0.062330623306233</v>
      </c>
      <c r="E77">
        <v>2</v>
      </c>
    </row>
    <row r="79" spans="1:1">
      <c r="A79" s="11" t="s">
        <v>10</v>
      </c>
    </row>
    <row r="80" spans="1:4">
      <c r="A80" s="9" t="s">
        <v>5</v>
      </c>
      <c r="B80" s="14">
        <f>SUMPRODUCT(B66:D66,B71:D71)</f>
        <v>0.796883468834688</v>
      </c>
      <c r="C80" s="14" t="s">
        <v>14</v>
      </c>
      <c r="D80">
        <v>0.75</v>
      </c>
    </row>
    <row r="81" spans="1:4">
      <c r="A81" s="9" t="s">
        <v>6</v>
      </c>
      <c r="B81" s="14">
        <f>SUMPRODUCT(B67:D67,B71:D71)</f>
        <v>0.0812466124661247</v>
      </c>
      <c r="C81" s="14" t="s">
        <v>15</v>
      </c>
      <c r="D81">
        <v>0.1</v>
      </c>
    </row>
    <row r="82" spans="1:4">
      <c r="A82" s="9" t="s">
        <v>7</v>
      </c>
      <c r="B82">
        <f>SUMPRODUCT(B71:D71,B68:D68)</f>
        <v>0.0687533875338753</v>
      </c>
      <c r="C82" s="14" t="s">
        <v>15</v>
      </c>
      <c r="D82">
        <v>0.1</v>
      </c>
    </row>
    <row r="83" spans="1:4">
      <c r="A83" s="9" t="s">
        <v>33</v>
      </c>
      <c r="B83" s="14">
        <f>SUM(B71:D71)</f>
        <v>1</v>
      </c>
      <c r="C83" s="14" t="s">
        <v>16</v>
      </c>
      <c r="D83">
        <v>1</v>
      </c>
    </row>
    <row r="84" spans="1:3">
      <c r="A84" s="11" t="s">
        <v>34</v>
      </c>
      <c r="B84" s="14"/>
      <c r="C84" s="14"/>
    </row>
    <row r="85" spans="1:3">
      <c r="A85" s="25">
        <f>D76*E76</f>
        <v>0.124661246612466</v>
      </c>
      <c r="B85" s="14" t="s">
        <v>15</v>
      </c>
      <c r="C85" s="14">
        <f>B72</f>
        <v>0.124661246612466</v>
      </c>
    </row>
    <row r="86" spans="1:3">
      <c r="A86" s="25">
        <f>D77*E77</f>
        <v>0.124661246612466</v>
      </c>
      <c r="B86" s="14" t="s">
        <v>15</v>
      </c>
      <c r="C86" s="14">
        <f>B72</f>
        <v>0.124661246612466</v>
      </c>
    </row>
    <row r="87" spans="1:3">
      <c r="A87" s="11"/>
      <c r="B87" s="14"/>
      <c r="C87" s="14"/>
    </row>
    <row r="89" spans="1:1">
      <c r="A89" s="11" t="s">
        <v>17</v>
      </c>
    </row>
    <row r="90" spans="1:2">
      <c r="A90" s="9" t="s">
        <v>27</v>
      </c>
      <c r="B90" s="26">
        <f>B72</f>
        <v>0.124661246612466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8"/>
  <sheetViews>
    <sheetView workbookViewId="0">
      <selection activeCell="B21" sqref="B21"/>
    </sheetView>
  </sheetViews>
  <sheetFormatPr defaultColWidth="9" defaultRowHeight="13.2"/>
  <cols>
    <col min="1" max="1" width="21" style="1" customWidth="1"/>
    <col min="2" max="2" width="14" style="2" customWidth="1"/>
    <col min="3" max="3" width="17.6333333333333" style="2" customWidth="1"/>
    <col min="4" max="4" width="20.1333333333333" style="2" customWidth="1"/>
    <col min="5" max="5" width="12.6666666666667" style="2"/>
    <col min="6" max="6" width="6.8" style="2" customWidth="1"/>
    <col min="7" max="8" width="8.05" style="2" customWidth="1"/>
    <col min="9" max="9" width="7.63333333333333" style="2" customWidth="1"/>
    <col min="10" max="11" width="9" style="2"/>
    <col min="12" max="13" width="12.9083333333333" style="2" customWidth="1"/>
    <col min="14" max="16384" width="9" style="2"/>
  </cols>
  <sheetData>
    <row r="1" spans="1:1">
      <c r="A1" s="1" t="s">
        <v>37</v>
      </c>
    </row>
    <row r="3" spans="2:13">
      <c r="B3" s="3" t="s">
        <v>38</v>
      </c>
      <c r="C3" s="3" t="s">
        <v>39</v>
      </c>
      <c r="D3" s="3" t="s">
        <v>40</v>
      </c>
      <c r="E3" s="4" t="s">
        <v>41</v>
      </c>
      <c r="F3" s="27" t="s">
        <v>42</v>
      </c>
      <c r="G3" s="27" t="s">
        <v>43</v>
      </c>
      <c r="H3" s="4" t="s">
        <v>44</v>
      </c>
      <c r="I3" s="2" t="s">
        <v>45</v>
      </c>
      <c r="J3" s="4" t="s">
        <v>46</v>
      </c>
      <c r="K3" s="4" t="s">
        <v>47</v>
      </c>
      <c r="L3" s="2" t="s">
        <v>48</v>
      </c>
      <c r="M3" s="2" t="s">
        <v>49</v>
      </c>
    </row>
    <row r="4" spans="1:13">
      <c r="A4" s="4" t="s">
        <v>3</v>
      </c>
      <c r="B4" s="2">
        <v>120000</v>
      </c>
      <c r="C4" s="2">
        <v>85000</v>
      </c>
      <c r="D4" s="2">
        <v>100000</v>
      </c>
      <c r="E4" s="2">
        <f>SUMPRODUCT(B4:D4,$B$10:$D$10)</f>
        <v>925000</v>
      </c>
      <c r="F4" s="2">
        <v>25000.0000000001</v>
      </c>
      <c r="G4" s="2">
        <v>0</v>
      </c>
      <c r="H4" s="2">
        <f>E4-F4+G4</f>
        <v>900000</v>
      </c>
      <c r="I4" s="2">
        <v>900000</v>
      </c>
      <c r="J4" s="2">
        <f>F4/I4</f>
        <v>0.0277777777777779</v>
      </c>
      <c r="K4" s="2">
        <f>G4/I4</f>
        <v>0</v>
      </c>
      <c r="L4" s="2">
        <v>1</v>
      </c>
      <c r="M4" s="2">
        <v>0</v>
      </c>
    </row>
    <row r="5" spans="1:13">
      <c r="A5" s="4" t="s">
        <v>50</v>
      </c>
      <c r="B5" s="2">
        <v>6</v>
      </c>
      <c r="C5" s="2">
        <v>3</v>
      </c>
      <c r="D5" s="2">
        <v>6</v>
      </c>
      <c r="E5" s="2">
        <f>SUMPRODUCT(B5:D5,$B$10:$D$10)</f>
        <v>45</v>
      </c>
      <c r="F5" s="2">
        <v>0</v>
      </c>
      <c r="G5" s="2">
        <v>0</v>
      </c>
      <c r="H5" s="2">
        <f>E5-F5+G5</f>
        <v>45</v>
      </c>
      <c r="I5" s="2">
        <v>45</v>
      </c>
      <c r="J5" s="2">
        <f>F5/I5</f>
        <v>0</v>
      </c>
      <c r="K5" s="2">
        <f>G5/I5</f>
        <v>0</v>
      </c>
      <c r="L5" s="2">
        <v>0</v>
      </c>
      <c r="M5" s="2">
        <v>1</v>
      </c>
    </row>
    <row r="6" spans="1:13">
      <c r="A6" s="4" t="s">
        <v>51</v>
      </c>
      <c r="B6" s="2">
        <v>3</v>
      </c>
      <c r="C6" s="2">
        <v>4</v>
      </c>
      <c r="D6" s="2">
        <v>4</v>
      </c>
      <c r="E6" s="2">
        <f>SUMPRODUCT(B6:D6,$B$10:$D$10)</f>
        <v>40</v>
      </c>
      <c r="F6" s="2">
        <v>0</v>
      </c>
      <c r="G6" s="2">
        <v>20</v>
      </c>
      <c r="H6" s="2">
        <f>E6-F6+G6</f>
        <v>60</v>
      </c>
      <c r="I6" s="2">
        <v>60</v>
      </c>
      <c r="J6" s="2">
        <f>F6/I6</f>
        <v>0</v>
      </c>
      <c r="K6" s="2">
        <f>G6/I6</f>
        <v>0.333333333333333</v>
      </c>
      <c r="L6" s="2">
        <v>0</v>
      </c>
      <c r="M6" s="2">
        <v>1</v>
      </c>
    </row>
    <row r="7" spans="1:13">
      <c r="A7" s="4" t="s">
        <v>52</v>
      </c>
      <c r="B7" s="2">
        <v>4</v>
      </c>
      <c r="C7" s="2">
        <v>7</v>
      </c>
      <c r="D7" s="2">
        <v>3</v>
      </c>
      <c r="E7" s="2">
        <f>SUMPRODUCT(B7:D7,$B$10:$D$10)</f>
        <v>50</v>
      </c>
      <c r="F7" s="2">
        <v>0</v>
      </c>
      <c r="G7" s="2">
        <v>0</v>
      </c>
      <c r="H7" s="2">
        <f>E7-F7+G7</f>
        <v>50</v>
      </c>
      <c r="I7" s="2">
        <v>50</v>
      </c>
      <c r="J7" s="2">
        <f>F7/I7</f>
        <v>0</v>
      </c>
      <c r="K7" s="2">
        <f>G7/I7</f>
        <v>0</v>
      </c>
      <c r="L7" s="2">
        <v>0</v>
      </c>
      <c r="M7" s="2">
        <v>1</v>
      </c>
    </row>
    <row r="8" spans="1:1">
      <c r="A8" s="4"/>
    </row>
    <row r="9" spans="1:1">
      <c r="A9" s="4" t="s">
        <v>8</v>
      </c>
    </row>
    <row r="10" spans="1:4">
      <c r="A10" s="4" t="s">
        <v>53</v>
      </c>
      <c r="B10" s="5">
        <v>0</v>
      </c>
      <c r="C10" s="5">
        <v>5</v>
      </c>
      <c r="D10" s="5">
        <v>5</v>
      </c>
    </row>
    <row r="11" spans="2:4">
      <c r="B11" s="6"/>
      <c r="C11" s="6"/>
      <c r="D11" s="6"/>
    </row>
    <row r="12" spans="1:4">
      <c r="A12" s="7" t="s">
        <v>17</v>
      </c>
      <c r="B12" s="6"/>
      <c r="C12" s="6"/>
      <c r="D12" s="6"/>
    </row>
    <row r="13" spans="1:5">
      <c r="A13" s="8" t="s">
        <v>54</v>
      </c>
      <c r="B13" s="3">
        <f>SUMPRODUCT(J4:K7,L4:M7)</f>
        <v>0.361111111111111</v>
      </c>
      <c r="C13" s="3"/>
      <c r="D13" s="3"/>
      <c r="E13" s="3"/>
    </row>
    <row r="15" spans="1:1">
      <c r="A15" s="4"/>
    </row>
    <row r="17" spans="1:1">
      <c r="A17" s="4" t="s">
        <v>55</v>
      </c>
    </row>
    <row r="18" spans="2:13">
      <c r="B18" s="3" t="s">
        <v>38</v>
      </c>
      <c r="C18" s="3" t="s">
        <v>39</v>
      </c>
      <c r="D18" s="3" t="s">
        <v>40</v>
      </c>
      <c r="E18" s="4" t="s">
        <v>41</v>
      </c>
      <c r="F18" s="27" t="s">
        <v>42</v>
      </c>
      <c r="G18" s="27" t="s">
        <v>43</v>
      </c>
      <c r="H18" s="4" t="s">
        <v>44</v>
      </c>
      <c r="I18" s="2" t="s">
        <v>45</v>
      </c>
      <c r="J18" s="4" t="s">
        <v>46</v>
      </c>
      <c r="K18" s="4" t="s">
        <v>47</v>
      </c>
      <c r="L18" s="2" t="s">
        <v>48</v>
      </c>
      <c r="M18" s="2" t="s">
        <v>49</v>
      </c>
    </row>
    <row r="19" spans="1:13">
      <c r="A19" s="4" t="s">
        <v>3</v>
      </c>
      <c r="B19" s="2">
        <v>120000</v>
      </c>
      <c r="C19" s="2">
        <v>85000</v>
      </c>
      <c r="D19" s="2">
        <v>100000</v>
      </c>
      <c r="E19" s="2">
        <f>SUMPRODUCT(B19:D19,B25:D25)</f>
        <v>900000</v>
      </c>
      <c r="F19" s="2">
        <v>0</v>
      </c>
      <c r="G19" s="2">
        <v>0</v>
      </c>
      <c r="H19" s="2">
        <f t="shared" ref="H19:H22" si="0">E19-F19+G19</f>
        <v>900000</v>
      </c>
      <c r="I19" s="2">
        <v>900000</v>
      </c>
      <c r="J19" s="2">
        <f t="shared" ref="J19:J22" si="1">F19/I19</f>
        <v>0</v>
      </c>
      <c r="K19" s="2">
        <f t="shared" ref="K19:K22" si="2">G19/I19</f>
        <v>0</v>
      </c>
      <c r="L19" s="2">
        <v>100</v>
      </c>
      <c r="M19" s="2">
        <v>1</v>
      </c>
    </row>
    <row r="20" spans="1:13">
      <c r="A20" s="4" t="s">
        <v>50</v>
      </c>
      <c r="B20" s="2">
        <v>6</v>
      </c>
      <c r="C20" s="2">
        <v>3</v>
      </c>
      <c r="D20" s="2">
        <v>6</v>
      </c>
      <c r="E20" s="2">
        <f>SUMPRODUCT(B20:D20,B25:D25)</f>
        <v>36</v>
      </c>
      <c r="F20" s="2">
        <v>0</v>
      </c>
      <c r="G20" s="2">
        <v>9</v>
      </c>
      <c r="H20" s="2">
        <f t="shared" si="0"/>
        <v>45</v>
      </c>
      <c r="I20" s="2">
        <v>45</v>
      </c>
      <c r="J20" s="2">
        <f t="shared" si="1"/>
        <v>0</v>
      </c>
      <c r="K20" s="2">
        <f t="shared" si="2"/>
        <v>0.2</v>
      </c>
      <c r="L20" s="2">
        <v>0</v>
      </c>
      <c r="M20" s="2">
        <v>0</v>
      </c>
    </row>
    <row r="21" spans="1:13">
      <c r="A21" s="4" t="s">
        <v>51</v>
      </c>
      <c r="B21" s="2">
        <v>3</v>
      </c>
      <c r="C21" s="2">
        <v>4</v>
      </c>
      <c r="D21" s="2">
        <v>4</v>
      </c>
      <c r="E21" s="2">
        <f>SUMPRODUCT(B21:D21,B25:D25)</f>
        <v>39</v>
      </c>
      <c r="F21" s="2">
        <v>0</v>
      </c>
      <c r="G21" s="2">
        <v>21</v>
      </c>
      <c r="H21" s="2">
        <f t="shared" si="0"/>
        <v>60</v>
      </c>
      <c r="I21" s="2">
        <v>60</v>
      </c>
      <c r="J21" s="2">
        <f t="shared" si="1"/>
        <v>0</v>
      </c>
      <c r="K21" s="2">
        <f t="shared" si="2"/>
        <v>0.35</v>
      </c>
      <c r="L21" s="2">
        <v>0</v>
      </c>
      <c r="M21" s="2">
        <v>0</v>
      </c>
    </row>
    <row r="22" spans="1:13">
      <c r="A22" s="4" t="s">
        <v>52</v>
      </c>
      <c r="B22" s="2">
        <v>4</v>
      </c>
      <c r="C22" s="2">
        <v>7</v>
      </c>
      <c r="D22" s="2">
        <v>3</v>
      </c>
      <c r="E22" s="2">
        <f>SUMPRODUCT(B22:D22,B25:D25)</f>
        <v>63</v>
      </c>
      <c r="F22" s="2">
        <v>13</v>
      </c>
      <c r="G22" s="2">
        <v>0</v>
      </c>
      <c r="H22" s="2">
        <f t="shared" si="0"/>
        <v>50</v>
      </c>
      <c r="I22" s="2">
        <v>50</v>
      </c>
      <c r="J22" s="2">
        <f t="shared" si="1"/>
        <v>0.26</v>
      </c>
      <c r="K22" s="2">
        <f t="shared" si="2"/>
        <v>0</v>
      </c>
      <c r="L22" s="2">
        <v>0</v>
      </c>
      <c r="M22" s="2">
        <v>0</v>
      </c>
    </row>
    <row r="23" spans="1:1">
      <c r="A23" s="4"/>
    </row>
    <row r="24" spans="1:1">
      <c r="A24" s="4" t="s">
        <v>8</v>
      </c>
    </row>
    <row r="25" spans="1:4">
      <c r="A25" s="4" t="s">
        <v>53</v>
      </c>
      <c r="B25" s="5">
        <v>1</v>
      </c>
      <c r="C25" s="5">
        <v>8</v>
      </c>
      <c r="D25" s="5">
        <v>1</v>
      </c>
    </row>
    <row r="26" spans="2:4">
      <c r="B26" s="6"/>
      <c r="C26" s="6"/>
      <c r="D26" s="6"/>
    </row>
    <row r="27" spans="1:4">
      <c r="A27" s="7" t="s">
        <v>17</v>
      </c>
      <c r="B27" s="6"/>
      <c r="C27" s="6"/>
      <c r="D27" s="6"/>
    </row>
    <row r="28" spans="1:5">
      <c r="A28" s="8" t="s">
        <v>54</v>
      </c>
      <c r="B28" s="3">
        <f>SUMPRODUCT(J19:K22,L19:M22)</f>
        <v>0</v>
      </c>
      <c r="C28" s="3"/>
      <c r="D28" s="3"/>
      <c r="E28" s="3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2020-10-26T17:18:00Z</dcterms:created>
  <dcterms:modified xsi:type="dcterms:W3CDTF">2020-10-26T13:03:18Z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