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00" windowHeight="113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<sst xmlns="http://schemas.openxmlformats.org/spreadsheetml/2006/main" count="44">
  <si>
    <t>Activity</t>
  </si>
  <si>
    <t>Predecessor</t>
  </si>
  <si>
    <t>Duration</t>
  </si>
  <si>
    <t>Early start</t>
  </si>
  <si>
    <t>Early finish</t>
  </si>
  <si>
    <t>Late start</t>
  </si>
  <si>
    <t>Late finish</t>
  </si>
  <si>
    <t>Slack</t>
  </si>
  <si>
    <t>A</t>
  </si>
  <si>
    <t>/</t>
  </si>
  <si>
    <t>B</t>
  </si>
  <si>
    <t>C</t>
  </si>
  <si>
    <t>D</t>
  </si>
  <si>
    <t>E</t>
  </si>
  <si>
    <t>A,D</t>
  </si>
  <si>
    <t>F</t>
  </si>
  <si>
    <t>E,B</t>
  </si>
  <si>
    <t>G</t>
  </si>
  <si>
    <t>E,C</t>
  </si>
  <si>
    <t>H</t>
  </si>
  <si>
    <t>F,G</t>
  </si>
  <si>
    <t>I</t>
  </si>
  <si>
    <t>Critical path: BFHI</t>
  </si>
  <si>
    <t>Normal</t>
  </si>
  <si>
    <t>Crash</t>
  </si>
  <si>
    <t>Time(days)</t>
  </si>
  <si>
    <t>Cost (dollars)</t>
  </si>
  <si>
    <t>Time (days)</t>
  </si>
  <si>
    <t>Cost per day</t>
  </si>
  <si>
    <t>Allowable crash</t>
  </si>
  <si>
    <t>Path</t>
  </si>
  <si>
    <t>2*I (2*50)</t>
  </si>
  <si>
    <t>H(200)</t>
  </si>
  <si>
    <t>2*F(2*300)</t>
  </si>
  <si>
    <t>3*E(3*150)</t>
  </si>
  <si>
    <t>2*B(2*500)</t>
  </si>
  <si>
    <t>BFHI</t>
  </si>
  <si>
    <t>AEFHI</t>
  </si>
  <si>
    <t>AEGHI</t>
  </si>
  <si>
    <t>DEFHI</t>
  </si>
  <si>
    <t>DEGHI</t>
  </si>
  <si>
    <t>CGHI</t>
  </si>
  <si>
    <t>Crashing cost</t>
  </si>
  <si>
    <t>Total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</si>
</sst>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b/>
      <sz val="12"/>
      <color rgb="FF000000"/>
      <name val="TimesNewRomanPS-BoldMT"/>
      <charset val="134"/>
    </font>
    <font>
      <sz val="12"/>
      <color rgb="FF000000"/>
      <name val="TimesNewRomanPSMT"/>
      <charset val="134"/>
    </font>
    <font>
      <b/>
      <sz val="11.5"/>
      <color theme="1"/>
      <name val="宋体"/>
      <charset val="134"/>
      <scheme val="minor"/>
    </font>
    <font>
      <b/>
      <sz val="11.5"/>
      <color theme="1"/>
      <name val="等线"/>
      <charset val="134"/>
    </font>
    <font>
      <b/>
      <sz val="11.5"/>
      <color theme="1"/>
      <name val="Arial"/>
      <charset val="134"/>
    </font>
    <font>
      <sz val="12"/>
      <color theme="1"/>
      <name val="Arial"/>
      <charset val="134"/>
    </font>
    <font>
      <b/>
      <sz val="11.5"/>
      <color rgb="FFFF0000"/>
      <name val="Arial"/>
      <charset val="134"/>
    </font>
    <font>
      <b/>
      <sz val="12"/>
      <color theme="1"/>
      <name val="Arial"/>
      <charset val="134"/>
    </font>
    <font>
      <sz val="12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8" fillId="32" borderId="17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7" fillId="13" borderId="17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14" applyNumberFormat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0" applyFont="1" applyBorder="1" applyAlignment="1">
      <alignment horizontal="center" vertical="top" wrapText="1" indent="2"/>
    </xf>
    <xf numFmtId="0" fontId="3" fillId="0" borderId="5" xfId="0" applyFont="1" applyBorder="1" applyAlignment="1">
      <alignment horizontal="center" vertical="top" wrapText="1" indent="2"/>
    </xf>
    <xf numFmtId="0" fontId="4" fillId="0" borderId="6" xfId="0" applyFont="1" applyBorder="1" applyAlignment="1">
      <alignment horizontal="center" vertical="top" wrapText="1" indent="2"/>
    </xf>
    <xf numFmtId="0" fontId="3" fillId="0" borderId="7" xfId="0" applyFont="1" applyBorder="1" applyAlignment="1">
      <alignment horizontal="center" vertical="top" wrapText="1" indent="2"/>
    </xf>
    <xf numFmtId="0" fontId="3" fillId="0" borderId="6" xfId="0" applyFont="1" applyBorder="1" applyAlignment="1">
      <alignment horizontal="center" vertical="top" wrapText="1" indent="2"/>
    </xf>
    <xf numFmtId="3" fontId="3" fillId="0" borderId="7" xfId="0" applyNumberFormat="1" applyFont="1" applyBorder="1" applyAlignment="1">
      <alignment horizontal="center" vertical="top" wrapText="1" indent="2"/>
    </xf>
    <xf numFmtId="0" fontId="3" fillId="2" borderId="6" xfId="0" applyFont="1" applyFill="1" applyBorder="1" applyAlignment="1">
      <alignment horizontal="center" vertical="top" wrapText="1" indent="2"/>
    </xf>
    <xf numFmtId="0" fontId="3" fillId="2" borderId="7" xfId="0" applyFont="1" applyFill="1" applyBorder="1" applyAlignment="1">
      <alignment horizontal="center" vertical="top" wrapText="1" indent="2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3" fillId="0" borderId="8" xfId="0" applyFont="1" applyBorder="1" applyAlignment="1">
      <alignment horizontal="center" vertical="top" wrapText="1" indent="2"/>
    </xf>
    <xf numFmtId="0" fontId="4" fillId="0" borderId="7" xfId="0" applyFont="1" applyBorder="1" applyAlignment="1">
      <alignment horizontal="center" vertical="top" wrapText="1" indent="2"/>
    </xf>
    <xf numFmtId="0" fontId="3" fillId="0" borderId="9" xfId="0" applyFont="1" applyBorder="1" applyAlignment="1">
      <alignment horizontal="center" vertical="top" wrapText="1" indent="2"/>
    </xf>
    <xf numFmtId="3" fontId="3" fillId="2" borderId="7" xfId="0" applyNumberFormat="1" applyFont="1" applyFill="1" applyBorder="1" applyAlignment="1">
      <alignment horizontal="center" vertical="top" wrapText="1" indent="2"/>
    </xf>
    <xf numFmtId="0" fontId="4" fillId="2" borderId="7" xfId="0" applyFont="1" applyFill="1" applyBorder="1" applyAlignment="1">
      <alignment horizontal="center" vertical="top" wrapText="1" indent="2"/>
    </xf>
    <xf numFmtId="0" fontId="3" fillId="2" borderId="9" xfId="0" applyFont="1" applyFill="1" applyBorder="1" applyAlignment="1">
      <alignment horizontal="center" vertical="top" wrapText="1" indent="2"/>
    </xf>
    <xf numFmtId="0" fontId="6" fillId="0" borderId="1" xfId="0" applyFont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6985</xdr:colOff>
      <xdr:row>15</xdr:row>
      <xdr:rowOff>91440</xdr:rowOff>
    </xdr:from>
    <xdr:to>
      <xdr:col>3</xdr:col>
      <xdr:colOff>613410</xdr:colOff>
      <xdr:row>18</xdr:row>
      <xdr:rowOff>154940</xdr:rowOff>
    </xdr:to>
    <xdr:cxnSp>
      <xdr:nvCxnSpPr>
        <xdr:cNvPr id="2" name="直接箭头连接符 1"/>
        <xdr:cNvCxnSpPr/>
      </xdr:nvCxnSpPr>
      <xdr:spPr>
        <a:xfrm>
          <a:off x="1974215" y="3444240"/>
          <a:ext cx="606425" cy="7340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</xdr:colOff>
      <xdr:row>18</xdr:row>
      <xdr:rowOff>165735</xdr:rowOff>
    </xdr:from>
    <xdr:to>
      <xdr:col>3</xdr:col>
      <xdr:colOff>613410</xdr:colOff>
      <xdr:row>20</xdr:row>
      <xdr:rowOff>102235</xdr:rowOff>
    </xdr:to>
    <xdr:cxnSp>
      <xdr:nvCxnSpPr>
        <xdr:cNvPr id="3" name="直接箭头连接符 2"/>
        <xdr:cNvCxnSpPr/>
      </xdr:nvCxnSpPr>
      <xdr:spPr>
        <a:xfrm flipV="1">
          <a:off x="1984375" y="4189095"/>
          <a:ext cx="596265" cy="383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13970</xdr:colOff>
      <xdr:row>14</xdr:row>
      <xdr:rowOff>107315</xdr:rowOff>
    </xdr:from>
    <xdr:to>
      <xdr:col>7</xdr:col>
      <xdr:colOff>609600</xdr:colOff>
      <xdr:row>15</xdr:row>
      <xdr:rowOff>186690</xdr:rowOff>
    </xdr:to>
    <xdr:cxnSp>
      <xdr:nvCxnSpPr>
        <xdr:cNvPr id="4" name="直接箭头连接符 3"/>
        <xdr:cNvCxnSpPr/>
      </xdr:nvCxnSpPr>
      <xdr:spPr>
        <a:xfrm>
          <a:off x="4942840" y="3236595"/>
          <a:ext cx="595630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613410</xdr:colOff>
      <xdr:row>16</xdr:row>
      <xdr:rowOff>91440</xdr:rowOff>
    </xdr:from>
    <xdr:to>
      <xdr:col>7</xdr:col>
      <xdr:colOff>609600</xdr:colOff>
      <xdr:row>18</xdr:row>
      <xdr:rowOff>128905</xdr:rowOff>
    </xdr:to>
    <xdr:cxnSp>
      <xdr:nvCxnSpPr>
        <xdr:cNvPr id="5" name="直接箭头连接符 4"/>
        <xdr:cNvCxnSpPr/>
      </xdr:nvCxnSpPr>
      <xdr:spPr>
        <a:xfrm flipV="1">
          <a:off x="4801870" y="3667760"/>
          <a:ext cx="736600" cy="4845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</xdr:colOff>
      <xdr:row>18</xdr:row>
      <xdr:rowOff>186690</xdr:rowOff>
    </xdr:from>
    <xdr:to>
      <xdr:col>7</xdr:col>
      <xdr:colOff>613410</xdr:colOff>
      <xdr:row>20</xdr:row>
      <xdr:rowOff>144780</xdr:rowOff>
    </xdr:to>
    <xdr:cxnSp>
      <xdr:nvCxnSpPr>
        <xdr:cNvPr id="6" name="直接箭头连接符 5"/>
        <xdr:cNvCxnSpPr/>
      </xdr:nvCxnSpPr>
      <xdr:spPr>
        <a:xfrm>
          <a:off x="4946015" y="4210050"/>
          <a:ext cx="596265" cy="4051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13970</xdr:colOff>
      <xdr:row>21</xdr:row>
      <xdr:rowOff>27940</xdr:rowOff>
    </xdr:from>
    <xdr:to>
      <xdr:col>7</xdr:col>
      <xdr:colOff>599440</xdr:colOff>
      <xdr:row>22</xdr:row>
      <xdr:rowOff>97155</xdr:rowOff>
    </xdr:to>
    <xdr:cxnSp>
      <xdr:nvCxnSpPr>
        <xdr:cNvPr id="7" name="直接箭头连接符 6"/>
        <xdr:cNvCxnSpPr/>
      </xdr:nvCxnSpPr>
      <xdr:spPr>
        <a:xfrm flipV="1">
          <a:off x="4942840" y="4721860"/>
          <a:ext cx="585470" cy="2927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37465</xdr:colOff>
      <xdr:row>15</xdr:row>
      <xdr:rowOff>91440</xdr:rowOff>
    </xdr:from>
    <xdr:to>
      <xdr:col>11</xdr:col>
      <xdr:colOff>621030</xdr:colOff>
      <xdr:row>18</xdr:row>
      <xdr:rowOff>27940</xdr:rowOff>
    </xdr:to>
    <xdr:cxnSp>
      <xdr:nvCxnSpPr>
        <xdr:cNvPr id="8" name="直接箭头连接符 7"/>
        <xdr:cNvCxnSpPr/>
      </xdr:nvCxnSpPr>
      <xdr:spPr>
        <a:xfrm>
          <a:off x="7789545" y="3444240"/>
          <a:ext cx="583565" cy="6070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649605</xdr:colOff>
      <xdr:row>18</xdr:row>
      <xdr:rowOff>133985</xdr:rowOff>
    </xdr:from>
    <xdr:to>
      <xdr:col>11</xdr:col>
      <xdr:colOff>631190</xdr:colOff>
      <xdr:row>20</xdr:row>
      <xdr:rowOff>133350</xdr:rowOff>
    </xdr:to>
    <xdr:cxnSp>
      <xdr:nvCxnSpPr>
        <xdr:cNvPr id="9" name="直接箭头连接符 8"/>
        <xdr:cNvCxnSpPr/>
      </xdr:nvCxnSpPr>
      <xdr:spPr>
        <a:xfrm flipV="1">
          <a:off x="7751445" y="4157345"/>
          <a:ext cx="631825" cy="4464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24765</xdr:colOff>
      <xdr:row>18</xdr:row>
      <xdr:rowOff>123190</xdr:rowOff>
    </xdr:from>
    <xdr:to>
      <xdr:col>15</xdr:col>
      <xdr:colOff>631190</xdr:colOff>
      <xdr:row>18</xdr:row>
      <xdr:rowOff>133985</xdr:rowOff>
    </xdr:to>
    <xdr:cxnSp>
      <xdr:nvCxnSpPr>
        <xdr:cNvPr id="10" name="直接箭头连接符 9"/>
        <xdr:cNvCxnSpPr/>
      </xdr:nvCxnSpPr>
      <xdr:spPr>
        <a:xfrm>
          <a:off x="10516235" y="4146550"/>
          <a:ext cx="606425" cy="107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47"/>
  <sheetViews>
    <sheetView tabSelected="1" topLeftCell="A28" workbookViewId="0">
      <selection activeCell="A39" sqref="A39:G46"/>
    </sheetView>
  </sheetViews>
  <sheetFormatPr defaultColWidth="9.14285714285714" defaultRowHeight="17.6"/>
  <cols>
    <col min="1" max="2" width="8.625" customWidth="1"/>
    <col min="3" max="7" width="10.4107142857143" customWidth="1"/>
    <col min="8" max="8" width="8.625" customWidth="1"/>
    <col min="9" max="9" width="12.7857142857143"/>
    <col min="12" max="13" width="10.1160714285714" customWidth="1"/>
  </cols>
  <sheetData>
    <row r="1" customHeight="1" spans="1:8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2" t="s">
        <v>8</v>
      </c>
      <c r="B2" s="2" t="s">
        <v>9</v>
      </c>
      <c r="C2" s="2">
        <v>13</v>
      </c>
      <c r="D2">
        <v>0</v>
      </c>
      <c r="E2">
        <f t="shared" ref="E2:E10" si="0">D2+C2</f>
        <v>13</v>
      </c>
      <c r="F2">
        <f t="shared" ref="F2:F10" si="1">G2-C2</f>
        <v>1</v>
      </c>
      <c r="G2">
        <f>F6</f>
        <v>14</v>
      </c>
      <c r="H2">
        <f>G2-E2</f>
        <v>1</v>
      </c>
    </row>
    <row r="3" spans="1:8">
      <c r="A3" t="s">
        <v>10</v>
      </c>
      <c r="B3" t="s">
        <v>9</v>
      </c>
      <c r="C3" s="2">
        <v>23</v>
      </c>
      <c r="D3">
        <v>0</v>
      </c>
      <c r="E3">
        <f t="shared" si="0"/>
        <v>23</v>
      </c>
      <c r="F3">
        <f t="shared" si="1"/>
        <v>0</v>
      </c>
      <c r="G3">
        <f>F7</f>
        <v>23</v>
      </c>
      <c r="H3">
        <f t="shared" ref="H3:H10" si="2">G3-E3</f>
        <v>0</v>
      </c>
    </row>
    <row r="4" spans="1:8">
      <c r="A4" t="s">
        <v>11</v>
      </c>
      <c r="B4" t="s">
        <v>9</v>
      </c>
      <c r="C4">
        <v>18</v>
      </c>
      <c r="D4">
        <v>0</v>
      </c>
      <c r="E4">
        <f t="shared" si="0"/>
        <v>18</v>
      </c>
      <c r="F4">
        <f t="shared" si="1"/>
        <v>4</v>
      </c>
      <c r="G4">
        <f>F8</f>
        <v>22</v>
      </c>
      <c r="H4">
        <f t="shared" si="2"/>
        <v>4</v>
      </c>
    </row>
    <row r="5" spans="1:8">
      <c r="A5" t="s">
        <v>12</v>
      </c>
      <c r="B5" t="s">
        <v>9</v>
      </c>
      <c r="C5">
        <v>8</v>
      </c>
      <c r="D5">
        <v>0</v>
      </c>
      <c r="E5">
        <f t="shared" si="0"/>
        <v>8</v>
      </c>
      <c r="F5">
        <f t="shared" si="1"/>
        <v>6</v>
      </c>
      <c r="G5">
        <f>F6</f>
        <v>14</v>
      </c>
      <c r="H5">
        <f t="shared" si="2"/>
        <v>6</v>
      </c>
    </row>
    <row r="6" spans="1:8">
      <c r="A6" t="s">
        <v>13</v>
      </c>
      <c r="B6" t="s">
        <v>14</v>
      </c>
      <c r="C6">
        <v>8</v>
      </c>
      <c r="D6">
        <f>MAX(E2,E5)</f>
        <v>13</v>
      </c>
      <c r="E6">
        <f t="shared" si="0"/>
        <v>21</v>
      </c>
      <c r="F6">
        <f t="shared" si="1"/>
        <v>14</v>
      </c>
      <c r="G6">
        <f>MIN(F8,F7)</f>
        <v>22</v>
      </c>
      <c r="H6">
        <f t="shared" si="2"/>
        <v>1</v>
      </c>
    </row>
    <row r="7" spans="1:8">
      <c r="A7" t="s">
        <v>15</v>
      </c>
      <c r="B7" t="s">
        <v>16</v>
      </c>
      <c r="C7">
        <v>6</v>
      </c>
      <c r="D7">
        <f>MAX(E6,E3)</f>
        <v>23</v>
      </c>
      <c r="E7">
        <f t="shared" si="0"/>
        <v>29</v>
      </c>
      <c r="F7">
        <f t="shared" si="1"/>
        <v>23</v>
      </c>
      <c r="G7">
        <f>F9</f>
        <v>29</v>
      </c>
      <c r="H7">
        <f t="shared" si="2"/>
        <v>0</v>
      </c>
    </row>
    <row r="8" spans="1:8">
      <c r="A8" t="s">
        <v>17</v>
      </c>
      <c r="B8" t="s">
        <v>18</v>
      </c>
      <c r="C8">
        <v>7</v>
      </c>
      <c r="D8">
        <f>MAX(E6,E4)</f>
        <v>21</v>
      </c>
      <c r="E8">
        <f t="shared" si="0"/>
        <v>28</v>
      </c>
      <c r="F8">
        <f t="shared" si="1"/>
        <v>22</v>
      </c>
      <c r="G8">
        <f>F9</f>
        <v>29</v>
      </c>
      <c r="H8">
        <f t="shared" si="2"/>
        <v>1</v>
      </c>
    </row>
    <row r="9" spans="1:8">
      <c r="A9" t="s">
        <v>19</v>
      </c>
      <c r="B9" t="s">
        <v>20</v>
      </c>
      <c r="C9">
        <v>4</v>
      </c>
      <c r="D9">
        <f>MAX(E7,E8)</f>
        <v>29</v>
      </c>
      <c r="E9">
        <f t="shared" si="0"/>
        <v>33</v>
      </c>
      <c r="F9">
        <f t="shared" si="1"/>
        <v>29</v>
      </c>
      <c r="G9">
        <f>F10</f>
        <v>33</v>
      </c>
      <c r="H9">
        <f t="shared" si="2"/>
        <v>0</v>
      </c>
    </row>
    <row r="10" spans="1:8">
      <c r="A10" t="s">
        <v>21</v>
      </c>
      <c r="B10" t="s">
        <v>19</v>
      </c>
      <c r="C10">
        <v>4</v>
      </c>
      <c r="D10">
        <f>E9</f>
        <v>33</v>
      </c>
      <c r="E10" s="22">
        <f t="shared" si="0"/>
        <v>37</v>
      </c>
      <c r="F10">
        <f t="shared" si="1"/>
        <v>33</v>
      </c>
      <c r="G10" s="22">
        <f>E10</f>
        <v>37</v>
      </c>
      <c r="H10">
        <f t="shared" si="2"/>
        <v>0</v>
      </c>
    </row>
    <row r="12" spans="7:7">
      <c r="G12" t="s">
        <v>22</v>
      </c>
    </row>
    <row r="14" spans="6:8">
      <c r="F14" s="3">
        <v>0</v>
      </c>
      <c r="G14" s="3" t="s">
        <v>10</v>
      </c>
      <c r="H14" s="3">
        <f>F14+F16</f>
        <v>23</v>
      </c>
    </row>
    <row r="15" spans="1:11">
      <c r="A15" s="3">
        <v>0</v>
      </c>
      <c r="B15" s="3" t="s">
        <v>8</v>
      </c>
      <c r="C15" s="3">
        <f>A15+B17</f>
        <v>13</v>
      </c>
      <c r="E15" s="3">
        <f>E16-F14</f>
        <v>0</v>
      </c>
      <c r="F15" s="4"/>
      <c r="G15" s="5"/>
      <c r="I15" s="3">
        <f>MAX(H14,G18)</f>
        <v>23</v>
      </c>
      <c r="J15" s="3" t="s">
        <v>15</v>
      </c>
      <c r="K15" s="3">
        <f>J17+I15</f>
        <v>29</v>
      </c>
    </row>
    <row r="16" spans="1:11">
      <c r="A16" s="3">
        <f>A17-A15</f>
        <v>1</v>
      </c>
      <c r="B16" s="4"/>
      <c r="C16" s="5"/>
      <c r="E16" s="3">
        <f>G16-F16</f>
        <v>0</v>
      </c>
      <c r="F16" s="3">
        <v>23</v>
      </c>
      <c r="G16" s="3">
        <f>I17</f>
        <v>23</v>
      </c>
      <c r="I16" s="3">
        <f>I17-I15</f>
        <v>0</v>
      </c>
      <c r="J16" s="4"/>
      <c r="K16" s="5"/>
    </row>
    <row r="17" spans="1:11">
      <c r="A17" s="3">
        <f>C17-B17</f>
        <v>1</v>
      </c>
      <c r="B17" s="3">
        <v>13</v>
      </c>
      <c r="C17" s="3">
        <f>E20</f>
        <v>14</v>
      </c>
      <c r="I17" s="3">
        <f>K17-J17</f>
        <v>23</v>
      </c>
      <c r="J17" s="3">
        <v>6</v>
      </c>
      <c r="K17" s="3">
        <f>M20</f>
        <v>29</v>
      </c>
    </row>
    <row r="18" spans="5:19">
      <c r="E18" s="3">
        <f>MAX(C15,C20)</f>
        <v>13</v>
      </c>
      <c r="F18" s="3" t="s">
        <v>13</v>
      </c>
      <c r="G18" s="3">
        <f>E18+F20</f>
        <v>21</v>
      </c>
      <c r="M18" s="3">
        <f>MAX(K15,K20)</f>
        <v>29</v>
      </c>
      <c r="N18" s="3" t="s">
        <v>19</v>
      </c>
      <c r="O18" s="3">
        <f>N20+M18</f>
        <v>33</v>
      </c>
      <c r="Q18" s="3">
        <f>O18</f>
        <v>33</v>
      </c>
      <c r="R18" s="3" t="s">
        <v>21</v>
      </c>
      <c r="S18" s="3">
        <f>R20+Q18</f>
        <v>37</v>
      </c>
    </row>
    <row r="19" spans="5:19">
      <c r="E19" s="3">
        <f>E20-E18</f>
        <v>1</v>
      </c>
      <c r="F19" s="4"/>
      <c r="G19" s="5"/>
      <c r="M19" s="3">
        <f>M20-M18</f>
        <v>0</v>
      </c>
      <c r="N19" s="4"/>
      <c r="O19" s="5"/>
      <c r="Q19" s="3">
        <f>Q20-Q18</f>
        <v>0</v>
      </c>
      <c r="R19" s="4"/>
      <c r="S19" s="5"/>
    </row>
    <row r="20" spans="1:19">
      <c r="A20" s="3">
        <v>0</v>
      </c>
      <c r="B20" s="3" t="s">
        <v>12</v>
      </c>
      <c r="C20" s="3">
        <f>A20+B22</f>
        <v>8</v>
      </c>
      <c r="E20" s="3">
        <f>G20-F20</f>
        <v>14</v>
      </c>
      <c r="F20" s="3">
        <v>8</v>
      </c>
      <c r="G20" s="3">
        <f>MIN(I22,I17)</f>
        <v>22</v>
      </c>
      <c r="I20" s="3">
        <f>MAX(G18,G22)</f>
        <v>21</v>
      </c>
      <c r="J20" s="3" t="s">
        <v>17</v>
      </c>
      <c r="K20" s="3">
        <f>I20+J22</f>
        <v>28</v>
      </c>
      <c r="M20" s="3">
        <f>O20-N20</f>
        <v>29</v>
      </c>
      <c r="N20" s="3">
        <v>4</v>
      </c>
      <c r="O20" s="3">
        <f>Q20</f>
        <v>33</v>
      </c>
      <c r="Q20" s="3">
        <f>S20-R20</f>
        <v>33</v>
      </c>
      <c r="R20" s="3">
        <v>4</v>
      </c>
      <c r="S20" s="3">
        <f>S18</f>
        <v>37</v>
      </c>
    </row>
    <row r="21" spans="1:11">
      <c r="A21" s="3">
        <f>A22-A20</f>
        <v>6</v>
      </c>
      <c r="B21" s="4"/>
      <c r="C21" s="5"/>
      <c r="I21" s="3">
        <f>I22-I20</f>
        <v>1</v>
      </c>
      <c r="J21" s="4"/>
      <c r="K21" s="5"/>
    </row>
    <row r="22" spans="1:11">
      <c r="A22" s="3">
        <f>C22-B22</f>
        <v>6</v>
      </c>
      <c r="B22" s="3">
        <v>8</v>
      </c>
      <c r="C22" s="3">
        <f>E20</f>
        <v>14</v>
      </c>
      <c r="E22" s="3">
        <v>0</v>
      </c>
      <c r="F22" s="3" t="s">
        <v>11</v>
      </c>
      <c r="G22" s="3">
        <f>E22+F24</f>
        <v>18</v>
      </c>
      <c r="I22" s="3">
        <f>K22-J22</f>
        <v>22</v>
      </c>
      <c r="J22" s="3">
        <v>7</v>
      </c>
      <c r="K22" s="3">
        <f>M20</f>
        <v>29</v>
      </c>
    </row>
    <row r="23" spans="5:7">
      <c r="E23" s="3">
        <f>E24-E22</f>
        <v>4</v>
      </c>
      <c r="F23" s="4"/>
      <c r="G23" s="5"/>
    </row>
    <row r="24" spans="5:7">
      <c r="E24" s="3">
        <f>G24-F24</f>
        <v>4</v>
      </c>
      <c r="F24" s="3">
        <v>18</v>
      </c>
      <c r="G24" s="3">
        <f>I22</f>
        <v>22</v>
      </c>
    </row>
    <row r="25" ht="18.35"/>
    <row r="26" ht="18.75" spans="1:7">
      <c r="A26" s="6" t="s">
        <v>0</v>
      </c>
      <c r="B26" s="7" t="s">
        <v>23</v>
      </c>
      <c r="C26" s="7"/>
      <c r="D26" s="7" t="s">
        <v>24</v>
      </c>
      <c r="E26" s="7"/>
      <c r="F26" s="7"/>
      <c r="G26" s="7"/>
    </row>
    <row r="27" ht="35.75" spans="1:7">
      <c r="A27" s="8"/>
      <c r="B27" s="9" t="s">
        <v>25</v>
      </c>
      <c r="C27" s="9" t="s">
        <v>26</v>
      </c>
      <c r="D27" s="7" t="s">
        <v>27</v>
      </c>
      <c r="E27" s="7" t="s">
        <v>26</v>
      </c>
      <c r="F27" s="7" t="s">
        <v>28</v>
      </c>
      <c r="G27" s="23" t="s">
        <v>29</v>
      </c>
    </row>
    <row r="28" ht="18.75" spans="1:7">
      <c r="A28" s="10" t="s">
        <v>8</v>
      </c>
      <c r="B28" s="9">
        <v>13</v>
      </c>
      <c r="C28" s="11">
        <v>11000</v>
      </c>
      <c r="D28" s="9">
        <v>10</v>
      </c>
      <c r="E28" s="11">
        <v>15000</v>
      </c>
      <c r="F28" s="24">
        <f>(E28-C28)/G28</f>
        <v>1333.33333333333</v>
      </c>
      <c r="G28" s="25">
        <f>B28-D28</f>
        <v>3</v>
      </c>
    </row>
    <row r="29" ht="18.75" spans="1:7">
      <c r="A29" s="10" t="s">
        <v>10</v>
      </c>
      <c r="B29" s="9">
        <v>23</v>
      </c>
      <c r="C29" s="11">
        <v>5000</v>
      </c>
      <c r="D29" s="9">
        <v>21</v>
      </c>
      <c r="E29" s="11">
        <v>6000</v>
      </c>
      <c r="F29" s="24">
        <f>(E29-C29)/G29</f>
        <v>500</v>
      </c>
      <c r="G29" s="25">
        <f t="shared" ref="G29:G36" si="3">B29-D29</f>
        <v>2</v>
      </c>
    </row>
    <row r="30" ht="18.75" spans="1:7">
      <c r="A30" s="10" t="s">
        <v>11</v>
      </c>
      <c r="B30" s="9">
        <v>18</v>
      </c>
      <c r="C30" s="11">
        <v>3000</v>
      </c>
      <c r="D30" s="9">
        <v>15</v>
      </c>
      <c r="E30" s="11">
        <v>3500</v>
      </c>
      <c r="F30" s="24">
        <f t="shared" ref="F29:F36" si="4">(E30-C30)/G30</f>
        <v>166.666666666667</v>
      </c>
      <c r="G30" s="25">
        <f t="shared" si="3"/>
        <v>3</v>
      </c>
    </row>
    <row r="31" ht="18.75" spans="1:7">
      <c r="A31" s="10" t="s">
        <v>12</v>
      </c>
      <c r="B31" s="9">
        <v>8</v>
      </c>
      <c r="C31" s="11">
        <v>1500</v>
      </c>
      <c r="D31" s="9">
        <v>6</v>
      </c>
      <c r="E31" s="11">
        <v>2000</v>
      </c>
      <c r="F31" s="24">
        <f t="shared" si="4"/>
        <v>250</v>
      </c>
      <c r="G31" s="25">
        <f t="shared" si="3"/>
        <v>2</v>
      </c>
    </row>
    <row r="32" ht="18.75" spans="1:7">
      <c r="A32" s="12" t="s">
        <v>13</v>
      </c>
      <c r="B32" s="13">
        <v>8</v>
      </c>
      <c r="C32" s="13">
        <v>750</v>
      </c>
      <c r="D32" s="13">
        <v>5</v>
      </c>
      <c r="E32" s="26">
        <v>1200</v>
      </c>
      <c r="F32" s="27">
        <f t="shared" si="4"/>
        <v>150</v>
      </c>
      <c r="G32" s="28">
        <f t="shared" si="3"/>
        <v>3</v>
      </c>
    </row>
    <row r="33" ht="19" customHeight="1" spans="1:7">
      <c r="A33" s="12" t="s">
        <v>15</v>
      </c>
      <c r="B33" s="13">
        <v>6</v>
      </c>
      <c r="C33" s="13">
        <v>600</v>
      </c>
      <c r="D33" s="13">
        <v>4</v>
      </c>
      <c r="E33" s="26">
        <v>1200</v>
      </c>
      <c r="F33" s="27">
        <f t="shared" si="4"/>
        <v>300</v>
      </c>
      <c r="G33" s="28">
        <f t="shared" si="3"/>
        <v>2</v>
      </c>
    </row>
    <row r="34" ht="18.75" spans="1:7">
      <c r="A34" s="10" t="s">
        <v>17</v>
      </c>
      <c r="B34" s="9">
        <v>7</v>
      </c>
      <c r="C34" s="11">
        <v>1000</v>
      </c>
      <c r="D34" s="9">
        <v>5</v>
      </c>
      <c r="E34" s="11">
        <v>1500</v>
      </c>
      <c r="F34" s="24">
        <f t="shared" si="4"/>
        <v>250</v>
      </c>
      <c r="G34" s="25">
        <f t="shared" si="3"/>
        <v>2</v>
      </c>
    </row>
    <row r="35" ht="18.75" spans="1:7">
      <c r="A35" s="12" t="s">
        <v>19</v>
      </c>
      <c r="B35" s="13">
        <v>4</v>
      </c>
      <c r="C35" s="13">
        <v>250</v>
      </c>
      <c r="D35" s="13">
        <v>3</v>
      </c>
      <c r="E35" s="13">
        <v>450</v>
      </c>
      <c r="F35" s="27">
        <f t="shared" si="4"/>
        <v>200</v>
      </c>
      <c r="G35" s="28">
        <f t="shared" si="3"/>
        <v>1</v>
      </c>
    </row>
    <row r="36" ht="18.75" spans="1:7">
      <c r="A36" s="12" t="s">
        <v>21</v>
      </c>
      <c r="B36" s="13">
        <v>4</v>
      </c>
      <c r="C36" s="13">
        <v>200</v>
      </c>
      <c r="D36" s="13">
        <v>2</v>
      </c>
      <c r="E36" s="13">
        <v>300</v>
      </c>
      <c r="F36" s="27">
        <f t="shared" si="4"/>
        <v>50</v>
      </c>
      <c r="G36" s="28">
        <f t="shared" si="3"/>
        <v>2</v>
      </c>
    </row>
    <row r="37" spans="4:7">
      <c r="D37">
        <f>SUM(C28:C36)</f>
        <v>23300</v>
      </c>
      <c r="E37">
        <f>D37+F36+F36+F35+F33+F32+F33+F29+F32+F29+F32</f>
        <v>25650</v>
      </c>
      <c r="G37">
        <f>F34+F33</f>
        <v>550</v>
      </c>
    </row>
    <row r="39" spans="1:7">
      <c r="A39" s="14" t="s">
        <v>30</v>
      </c>
      <c r="B39" s="15" t="s">
        <v>23</v>
      </c>
      <c r="C39" s="15" t="s">
        <v>31</v>
      </c>
      <c r="D39" s="15" t="s">
        <v>32</v>
      </c>
      <c r="E39" s="15" t="s">
        <v>33</v>
      </c>
      <c r="F39" s="15" t="s">
        <v>34</v>
      </c>
      <c r="G39" s="29" t="s">
        <v>35</v>
      </c>
    </row>
    <row r="40" spans="1:7">
      <c r="A40" s="16" t="s">
        <v>36</v>
      </c>
      <c r="B40" s="17">
        <f>B29+B33+B35+B36</f>
        <v>37</v>
      </c>
      <c r="C40" s="17">
        <f>B40-1*2</f>
        <v>35</v>
      </c>
      <c r="D40" s="17">
        <f>C40-1</f>
        <v>34</v>
      </c>
      <c r="E40" s="19">
        <f>D40-2</f>
        <v>32</v>
      </c>
      <c r="F40" s="17">
        <f>E40</f>
        <v>32</v>
      </c>
      <c r="G40" s="30">
        <f>F40-2</f>
        <v>30</v>
      </c>
    </row>
    <row r="41" spans="1:7">
      <c r="A41" s="14" t="s">
        <v>37</v>
      </c>
      <c r="B41" s="18">
        <f>B28+B32+B33+B35+B36</f>
        <v>35</v>
      </c>
      <c r="C41" s="18">
        <f>B41-1*2</f>
        <v>33</v>
      </c>
      <c r="D41" s="19">
        <f>C41-1</f>
        <v>32</v>
      </c>
      <c r="E41" s="18">
        <f>D41-2</f>
        <v>30</v>
      </c>
      <c r="F41" s="19">
        <f>E41-3</f>
        <v>27</v>
      </c>
      <c r="G41" s="31">
        <f>F41</f>
        <v>27</v>
      </c>
    </row>
    <row r="42" spans="1:7">
      <c r="A42" s="14" t="s">
        <v>38</v>
      </c>
      <c r="B42" s="18">
        <f>B28+B32+B34+B35+B36</f>
        <v>36</v>
      </c>
      <c r="C42" s="18">
        <f>B42-1*2</f>
        <v>34</v>
      </c>
      <c r="D42" s="19">
        <f>C42-1</f>
        <v>33</v>
      </c>
      <c r="E42" s="17">
        <f>D42</f>
        <v>33</v>
      </c>
      <c r="F42" s="19">
        <f>E42-3</f>
        <v>30</v>
      </c>
      <c r="G42" s="19">
        <f>F42</f>
        <v>30</v>
      </c>
    </row>
    <row r="43" spans="1:7">
      <c r="A43" s="14" t="s">
        <v>39</v>
      </c>
      <c r="B43" s="18">
        <f>B31+B32+B33+B35+B36</f>
        <v>30</v>
      </c>
      <c r="C43" s="18">
        <f>B43-1*2</f>
        <v>28</v>
      </c>
      <c r="D43" s="19">
        <f>C43-1</f>
        <v>27</v>
      </c>
      <c r="E43" s="18">
        <f>D43-2</f>
        <v>25</v>
      </c>
      <c r="F43" s="19">
        <f>E43-3</f>
        <v>22</v>
      </c>
      <c r="G43" s="31">
        <f>F43</f>
        <v>22</v>
      </c>
    </row>
    <row r="44" spans="1:7">
      <c r="A44" s="14" t="s">
        <v>40</v>
      </c>
      <c r="B44" s="18">
        <f>B31+B32+B34+B35+B36</f>
        <v>31</v>
      </c>
      <c r="C44" s="18">
        <f>B44-1*2</f>
        <v>29</v>
      </c>
      <c r="D44" s="19">
        <f>C44-1</f>
        <v>28</v>
      </c>
      <c r="E44" s="18">
        <f>D44</f>
        <v>28</v>
      </c>
      <c r="F44" s="19">
        <f>E44-3</f>
        <v>25</v>
      </c>
      <c r="G44" s="31">
        <f>F44</f>
        <v>25</v>
      </c>
    </row>
    <row r="45" spans="1:7">
      <c r="A45" s="14" t="s">
        <v>41</v>
      </c>
      <c r="B45" s="18">
        <f>B30+B34+B35+B36</f>
        <v>33</v>
      </c>
      <c r="C45" s="18">
        <f>B45-1*2</f>
        <v>31</v>
      </c>
      <c r="D45" s="19">
        <f>C45-1</f>
        <v>30</v>
      </c>
      <c r="E45" s="18">
        <f>D45</f>
        <v>30</v>
      </c>
      <c r="F45" s="19">
        <f>E45</f>
        <v>30</v>
      </c>
      <c r="G45" s="30">
        <f>F45</f>
        <v>30</v>
      </c>
    </row>
    <row r="46" spans="1:7">
      <c r="A46" s="20" t="s">
        <v>42</v>
      </c>
      <c r="B46" s="21"/>
      <c r="C46" s="18">
        <f>50*2</f>
        <v>100</v>
      </c>
      <c r="D46" s="18">
        <v>200</v>
      </c>
      <c r="E46" s="18">
        <f>2*300</f>
        <v>600</v>
      </c>
      <c r="F46" s="19">
        <f>3*150</f>
        <v>450</v>
      </c>
      <c r="G46" s="31">
        <f>2*500</f>
        <v>1000</v>
      </c>
    </row>
    <row r="47" spans="1:2">
      <c r="A47" t="s">
        <v>43</v>
      </c>
      <c r="B47">
        <f>SUM(C28:C36)+SUM(C46:G46)</f>
        <v>25650</v>
      </c>
    </row>
  </sheetData>
  <mergeCells count="12">
    <mergeCell ref="F15:G15"/>
    <mergeCell ref="B16:C16"/>
    <mergeCell ref="J16:K16"/>
    <mergeCell ref="F19:G19"/>
    <mergeCell ref="N19:O19"/>
    <mergeCell ref="R19:S19"/>
    <mergeCell ref="B21:C21"/>
    <mergeCell ref="J21:K21"/>
    <mergeCell ref="F23:G23"/>
    <mergeCell ref="B26:C26"/>
    <mergeCell ref="D26:G26"/>
    <mergeCell ref="A46:B46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chelseayeung</dc:creator>
  <dcterms:created xsi:type="dcterms:W3CDTF">2020-11-07T08:14:00Z</dcterms:created>
  <dcterms:modified xsi:type="dcterms:W3CDTF">2020-11-18T10:54:32Z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