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4" documentId="13_ncr:1_{2E3DE0B3-4402-42CE-A150-3B2900FE8E23}" xr6:coauthVersionLast="36" xr6:coauthVersionMax="36" xr10:uidLastSave="{2C18CFDF-D72A-4E46-AFB6-C44C829D523B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D30" i="1"/>
  <c r="E36" i="1" l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6" i="1"/>
  <c r="Q38" i="1" l="1"/>
  <c r="R38" i="1"/>
  <c r="Q33" i="1"/>
  <c r="R33" i="1"/>
  <c r="S33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O12" i="1"/>
  <c r="N12" i="1"/>
  <c r="M12" i="1"/>
  <c r="L12" i="1"/>
  <c r="K12" i="1"/>
  <c r="J12" i="1"/>
  <c r="I12" i="1"/>
  <c r="H12" i="1"/>
  <c r="G12" i="1"/>
  <c r="F12" i="1"/>
  <c r="E12" i="1"/>
  <c r="D12" i="1"/>
  <c r="E7" i="1"/>
  <c r="F7" i="1"/>
  <c r="G7" i="1"/>
  <c r="H7" i="1"/>
  <c r="I7" i="1"/>
  <c r="J7" i="1"/>
  <c r="K7" i="1"/>
  <c r="L7" i="1"/>
  <c r="M7" i="1"/>
  <c r="N7" i="1"/>
  <c r="O7" i="1"/>
  <c r="D7" i="1"/>
  <c r="R31" i="1"/>
  <c r="S31" i="1"/>
  <c r="M20" i="1"/>
  <c r="I20" i="1"/>
  <c r="E20" i="1"/>
  <c r="D20" i="1"/>
  <c r="M15" i="1"/>
  <c r="L15" i="1"/>
  <c r="I15" i="1"/>
  <c r="H15" i="1"/>
  <c r="E15" i="1"/>
  <c r="D15" i="1"/>
  <c r="L10" i="1"/>
  <c r="H10" i="1"/>
  <c r="D10" i="1"/>
  <c r="G5" i="1"/>
  <c r="H5" i="1"/>
  <c r="K5" i="1"/>
  <c r="L5" i="1"/>
  <c r="O5" i="1"/>
  <c r="D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5" i="1"/>
  <c r="E29" i="1"/>
  <c r="E31" i="1" s="1"/>
  <c r="F29" i="1"/>
  <c r="F31" i="1" s="1"/>
  <c r="G29" i="1"/>
  <c r="G31" i="1" s="1"/>
  <c r="H29" i="1"/>
  <c r="H31" i="1" s="1"/>
  <c r="I29" i="1"/>
  <c r="I31" i="1" s="1"/>
  <c r="J29" i="1"/>
  <c r="J31" i="1" s="1"/>
  <c r="K29" i="1"/>
  <c r="K31" i="1" s="1"/>
  <c r="L29" i="1"/>
  <c r="L31" i="1" s="1"/>
  <c r="M29" i="1"/>
  <c r="M31" i="1" s="1"/>
  <c r="N29" i="1"/>
  <c r="N31" i="1" s="1"/>
  <c r="O29" i="1"/>
  <c r="O31" i="1" s="1"/>
  <c r="P29" i="1"/>
  <c r="P31" i="1" s="1"/>
  <c r="Q29" i="1"/>
  <c r="Q31" i="1" s="1"/>
  <c r="R29" i="1"/>
  <c r="S29" i="1"/>
  <c r="D29" i="1"/>
  <c r="D31" i="1" s="1"/>
  <c r="E24" i="1"/>
  <c r="E25" i="1" s="1"/>
  <c r="F24" i="1"/>
  <c r="F25" i="1" s="1"/>
  <c r="G24" i="1"/>
  <c r="G25" i="1" s="1"/>
  <c r="H24" i="1"/>
  <c r="H25" i="1" s="1"/>
  <c r="I24" i="1"/>
  <c r="I25" i="1" s="1"/>
  <c r="J24" i="1"/>
  <c r="J25" i="1" s="1"/>
  <c r="K24" i="1"/>
  <c r="K25" i="1" s="1"/>
  <c r="L24" i="1"/>
  <c r="L25" i="1" s="1"/>
  <c r="M24" i="1"/>
  <c r="M25" i="1" s="1"/>
  <c r="N24" i="1"/>
  <c r="N25" i="1" s="1"/>
  <c r="O24" i="1"/>
  <c r="O25" i="1" s="1"/>
  <c r="P24" i="1"/>
  <c r="P25" i="1" s="1"/>
  <c r="D24" i="1"/>
  <c r="D25" i="1" s="1"/>
  <c r="E19" i="1"/>
  <c r="F19" i="1"/>
  <c r="F20" i="1" s="1"/>
  <c r="G19" i="1"/>
  <c r="G20" i="1" s="1"/>
  <c r="H19" i="1"/>
  <c r="H20" i="1" s="1"/>
  <c r="I19" i="1"/>
  <c r="J19" i="1"/>
  <c r="J20" i="1" s="1"/>
  <c r="K19" i="1"/>
  <c r="K20" i="1" s="1"/>
  <c r="L19" i="1"/>
  <c r="L20" i="1" s="1"/>
  <c r="M19" i="1"/>
  <c r="N19" i="1"/>
  <c r="N20" i="1" s="1"/>
  <c r="O19" i="1"/>
  <c r="O20" i="1" s="1"/>
  <c r="P19" i="1"/>
  <c r="P20" i="1" s="1"/>
  <c r="D19" i="1"/>
  <c r="E14" i="1"/>
  <c r="F14" i="1"/>
  <c r="F15" i="1" s="1"/>
  <c r="G14" i="1"/>
  <c r="G15" i="1" s="1"/>
  <c r="H14" i="1"/>
  <c r="I14" i="1"/>
  <c r="J14" i="1"/>
  <c r="J15" i="1" s="1"/>
  <c r="K14" i="1"/>
  <c r="K15" i="1" s="1"/>
  <c r="L14" i="1"/>
  <c r="M14" i="1"/>
  <c r="N14" i="1"/>
  <c r="N15" i="1" s="1"/>
  <c r="O14" i="1"/>
  <c r="O15" i="1" s="1"/>
  <c r="P14" i="1"/>
  <c r="P15" i="1" s="1"/>
  <c r="D14" i="1"/>
  <c r="E9" i="1"/>
  <c r="E10" i="1" s="1"/>
  <c r="F9" i="1"/>
  <c r="F10" i="1" s="1"/>
  <c r="G9" i="1"/>
  <c r="G10" i="1" s="1"/>
  <c r="H9" i="1"/>
  <c r="I9" i="1"/>
  <c r="I10" i="1" s="1"/>
  <c r="J9" i="1"/>
  <c r="J10" i="1" s="1"/>
  <c r="K9" i="1"/>
  <c r="K10" i="1" s="1"/>
  <c r="L9" i="1"/>
  <c r="M9" i="1"/>
  <c r="M10" i="1" s="1"/>
  <c r="N9" i="1"/>
  <c r="N10" i="1" s="1"/>
  <c r="O9" i="1"/>
  <c r="O10" i="1" s="1"/>
  <c r="D9" i="1"/>
  <c r="E4" i="1"/>
  <c r="E5" i="1" s="1"/>
  <c r="F4" i="1"/>
  <c r="F5" i="1" s="1"/>
  <c r="G4" i="1"/>
  <c r="H4" i="1"/>
  <c r="I4" i="1"/>
  <c r="I5" i="1" s="1"/>
  <c r="J4" i="1"/>
  <c r="J5" i="1" s="1"/>
  <c r="K4" i="1"/>
  <c r="L4" i="1"/>
  <c r="M4" i="1"/>
  <c r="M5" i="1" s="1"/>
  <c r="N4" i="1"/>
  <c r="N5" i="1" s="1"/>
  <c r="O4" i="1"/>
  <c r="D4" i="1"/>
</calcChain>
</file>

<file path=xl/sharedStrings.xml><?xml version="1.0" encoding="utf-8"?>
<sst xmlns="http://schemas.openxmlformats.org/spreadsheetml/2006/main" count="44" uniqueCount="8">
  <si>
    <t>小球材料</t>
    <phoneticPr fontId="1" type="noConversion"/>
  </si>
  <si>
    <t>不锈钢</t>
    <phoneticPr fontId="1" type="noConversion"/>
  </si>
  <si>
    <t>小球直径/mm</t>
    <phoneticPr fontId="1" type="noConversion"/>
  </si>
  <si>
    <t>电子天平读数Δm/g</t>
    <phoneticPr fontId="1" type="noConversion"/>
  </si>
  <si>
    <r>
      <t>小球受空气动力F</t>
    </r>
    <r>
      <rPr>
        <vertAlign val="subscript"/>
        <sz val="11"/>
        <color theme="1"/>
        <rFont val="等线"/>
        <family val="3"/>
        <charset val="134"/>
        <scheme val="minor"/>
      </rPr>
      <t>p</t>
    </r>
    <r>
      <rPr>
        <sz val="11"/>
        <color theme="1"/>
        <rFont val="等线"/>
        <family val="3"/>
        <charset val="134"/>
        <scheme val="minor"/>
      </rPr>
      <t>/N</t>
    </r>
    <phoneticPr fontId="1" type="noConversion"/>
  </si>
  <si>
    <t>小球中心处风速</t>
    <phoneticPr fontId="1" type="noConversion"/>
  </si>
  <si>
    <t>小球顶端与出风口距离/mm</t>
    <phoneticPr fontId="1" type="noConversion"/>
  </si>
  <si>
    <t>小球中心与出风口距离/mm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</si>
</sst>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 applyAlignme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Sheet1!$D$30:$S$30</c:f>
              <c:numCache>
                <c:formatCode>0.0_ </c:formatCode>
                <c:ptCount val="16"/>
                <c:pt idx="0">
                  <c:v>4.09</c:v>
                </c:pt>
                <c:pt idx="1">
                  <c:v>4.3549999999999995</c:v>
                </c:pt>
                <c:pt idx="2">
                  <c:v>4.9749999999999996</c:v>
                </c:pt>
                <c:pt idx="3">
                  <c:v>5.4950000000000001</c:v>
                </c:pt>
                <c:pt idx="4">
                  <c:v>6.1689999999999996</c:v>
                </c:pt>
                <c:pt idx="5">
                  <c:v>6.793000000000001</c:v>
                </c:pt>
                <c:pt idx="6">
                  <c:v>7.6</c:v>
                </c:pt>
                <c:pt idx="7">
                  <c:v>8.1709999999999994</c:v>
                </c:pt>
                <c:pt idx="8">
                  <c:v>9.0109999999999992</c:v>
                </c:pt>
                <c:pt idx="9">
                  <c:v>10.077999999999999</c:v>
                </c:pt>
                <c:pt idx="10">
                  <c:v>11.215999999999999</c:v>
                </c:pt>
                <c:pt idx="11">
                  <c:v>12.157999999999999</c:v>
                </c:pt>
                <c:pt idx="12">
                  <c:v>13.031000000000001</c:v>
                </c:pt>
                <c:pt idx="13">
                  <c:v>14.175999999999998</c:v>
                </c:pt>
                <c:pt idx="14">
                  <c:v>15.121</c:v>
                </c:pt>
                <c:pt idx="15">
                  <c:v>16.436</c:v>
                </c:pt>
              </c:numCache>
            </c:numRef>
          </c:xVal>
          <c:yVal>
            <c:numRef>
              <c:f>Sheet1!$D$33:$S$33</c:f>
              <c:numCache>
                <c:formatCode>General</c:formatCode>
                <c:ptCount val="16"/>
                <c:pt idx="0">
                  <c:v>6.0737680000000002E-3</c:v>
                </c:pt>
                <c:pt idx="1">
                  <c:v>5.7798759999999998E-3</c:v>
                </c:pt>
                <c:pt idx="2">
                  <c:v>5.0941280000000007E-3</c:v>
                </c:pt>
                <c:pt idx="3">
                  <c:v>4.7022719999999995E-3</c:v>
                </c:pt>
                <c:pt idx="4">
                  <c:v>4.2124520000000002E-3</c:v>
                </c:pt>
                <c:pt idx="5">
                  <c:v>3.722632E-3</c:v>
                </c:pt>
                <c:pt idx="6">
                  <c:v>3.3307760000000001E-3</c:v>
                </c:pt>
                <c:pt idx="7">
                  <c:v>3.2328119999999998E-3</c:v>
                </c:pt>
                <c:pt idx="8">
                  <c:v>2.7429920000000005E-3</c:v>
                </c:pt>
                <c:pt idx="9">
                  <c:v>2.4491000000000001E-3</c:v>
                </c:pt>
                <c:pt idx="10">
                  <c:v>2.2531720000000003E-3</c:v>
                </c:pt>
                <c:pt idx="11">
                  <c:v>1.9592800000000003E-3</c:v>
                </c:pt>
                <c:pt idx="12">
                  <c:v>1.861316E-3</c:v>
                </c:pt>
                <c:pt idx="13">
                  <c:v>1.6653880000000001E-3</c:v>
                </c:pt>
                <c:pt idx="14">
                  <c:v>1.5674240000000002E-3</c:v>
                </c:pt>
                <c:pt idx="15">
                  <c:v>1.5674240000000002E-3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3A6-B1FA-4AE40709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25232"/>
        <c:axId val="1277471632"/>
      </c:scatterChart>
      <c:valAx>
        <c:axId val="1285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小球中心距离出气口距离</a:t>
                </a:r>
                <a:r>
                  <a:rPr lang="en-US" altLang="zh-CN" sz="1800"/>
                  <a:t>d/cm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471632"/>
        <c:crosses val="autoZero"/>
        <c:crossBetween val="midCat"/>
      </c:valAx>
      <c:valAx>
        <c:axId val="1277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小球受风力</a:t>
                </a:r>
                <a:r>
                  <a:rPr lang="en-US" altLang="zh-CN" sz="1800"/>
                  <a:t>F/N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201930</xdr:rowOff>
    </xdr:from>
    <xdr:to>
      <xdr:col>6</xdr:col>
      <xdr:colOff>601980</xdr:colOff>
      <xdr:row>57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971B8B-5C93-4E07-A606-0474C5C62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tabSelected="1" topLeftCell="A29" workbookViewId="0">
      <selection activeCell="D30" sqref="D30:S30"/>
    </sheetView>
  </sheetViews>
  <sheetFormatPr defaultRowHeight="13.8" x14ac:dyDescent="0.25"/>
  <cols>
    <col min="3" max="3" width="24.21875" customWidth="1"/>
  </cols>
  <sheetData>
    <row r="2" spans="1:19" x14ac:dyDescent="0.25">
      <c r="A2" t="s">
        <v>0</v>
      </c>
      <c r="B2" t="s">
        <v>2</v>
      </c>
    </row>
    <row r="3" spans="1:19" x14ac:dyDescent="0.25">
      <c r="A3" s="7" t="s">
        <v>1</v>
      </c>
      <c r="B3" s="8">
        <v>14</v>
      </c>
      <c r="C3" t="s">
        <v>6</v>
      </c>
      <c r="D3">
        <v>31.97</v>
      </c>
      <c r="E3">
        <v>39.409999999999997</v>
      </c>
      <c r="F3">
        <v>50.13</v>
      </c>
      <c r="G3">
        <v>61.47</v>
      </c>
      <c r="H3">
        <v>72.97</v>
      </c>
      <c r="I3">
        <v>86.26</v>
      </c>
      <c r="J3">
        <v>101.91</v>
      </c>
      <c r="K3">
        <v>114.47</v>
      </c>
      <c r="L3">
        <v>128.62</v>
      </c>
      <c r="M3">
        <v>135.88999999999999</v>
      </c>
      <c r="N3">
        <v>148.79</v>
      </c>
      <c r="O3">
        <v>154.69</v>
      </c>
    </row>
    <row r="4" spans="1:19" x14ac:dyDescent="0.25">
      <c r="A4" s="7"/>
      <c r="B4" s="8"/>
      <c r="C4" t="s">
        <v>7</v>
      </c>
      <c r="D4">
        <f>D3+7</f>
        <v>38.97</v>
      </c>
      <c r="E4">
        <f t="shared" ref="E4:O4" si="0">E3+7</f>
        <v>46.41</v>
      </c>
      <c r="F4">
        <f t="shared" si="0"/>
        <v>57.13</v>
      </c>
      <c r="G4">
        <f t="shared" si="0"/>
        <v>68.47</v>
      </c>
      <c r="H4">
        <f t="shared" si="0"/>
        <v>79.97</v>
      </c>
      <c r="I4">
        <f t="shared" si="0"/>
        <v>93.26</v>
      </c>
      <c r="J4">
        <f t="shared" si="0"/>
        <v>108.91</v>
      </c>
      <c r="K4">
        <f t="shared" si="0"/>
        <v>121.47</v>
      </c>
      <c r="L4">
        <f t="shared" si="0"/>
        <v>135.62</v>
      </c>
      <c r="M4">
        <f t="shared" si="0"/>
        <v>142.88999999999999</v>
      </c>
      <c r="N4">
        <f t="shared" si="0"/>
        <v>155.79</v>
      </c>
      <c r="O4">
        <f t="shared" si="0"/>
        <v>161.69</v>
      </c>
    </row>
    <row r="5" spans="1:19" x14ac:dyDescent="0.25">
      <c r="A5" s="7"/>
      <c r="B5" s="8"/>
      <c r="C5" t="s">
        <v>5</v>
      </c>
      <c r="D5">
        <f>(59.33*(D4/10)^2 -734.6*(D4/10)+2391)/((D4/10)^3-12.19*(D4/10)^2+41.3*(D4/10)-15.63)</f>
        <v>22.158317775345736</v>
      </c>
      <c r="E5">
        <f t="shared" ref="E5:O5" si="1">(59.33*(E4/10)^2 -734.6*(E4/10)+2391)/((E4/10)^3-12.19*(E4/10)^2+41.3*(E4/10)-15.63)</f>
        <v>19.308170600478434</v>
      </c>
      <c r="F5">
        <f t="shared" si="1"/>
        <v>14.651484311208371</v>
      </c>
      <c r="G5">
        <f t="shared" si="1"/>
        <v>8.5615754278316381</v>
      </c>
      <c r="H5">
        <f t="shared" si="1"/>
        <v>6.6818865236618343</v>
      </c>
      <c r="I5">
        <f t="shared" si="1"/>
        <v>5.8145736984700056</v>
      </c>
      <c r="J5">
        <f t="shared" si="1"/>
        <v>5.0977854527520412</v>
      </c>
      <c r="K5">
        <f t="shared" si="1"/>
        <v>4.6319542787797428</v>
      </c>
      <c r="L5">
        <f t="shared" si="1"/>
        <v>4.1926075239536118</v>
      </c>
      <c r="M5">
        <f t="shared" si="1"/>
        <v>3.9957667830918768</v>
      </c>
      <c r="N5">
        <f t="shared" si="1"/>
        <v>3.6863606680285237</v>
      </c>
      <c r="O5">
        <f t="shared" si="1"/>
        <v>3.5595977328728092</v>
      </c>
    </row>
    <row r="6" spans="1:19" x14ac:dyDescent="0.25">
      <c r="A6" s="7"/>
      <c r="B6" s="8"/>
      <c r="C6" t="s">
        <v>3</v>
      </c>
      <c r="D6">
        <v>0.56000000000000005</v>
      </c>
      <c r="E6">
        <v>0.46</v>
      </c>
      <c r="F6">
        <v>0.39</v>
      </c>
      <c r="G6">
        <v>0.32</v>
      </c>
      <c r="H6">
        <v>0.25</v>
      </c>
      <c r="I6">
        <v>0.21</v>
      </c>
      <c r="J6">
        <v>0.19</v>
      </c>
      <c r="K6">
        <v>0.16</v>
      </c>
      <c r="L6">
        <v>0.13</v>
      </c>
      <c r="M6">
        <v>0.12</v>
      </c>
      <c r="N6">
        <v>0.11</v>
      </c>
      <c r="O6" s="1">
        <v>0.1</v>
      </c>
    </row>
    <row r="7" spans="1:19" ht="16.2" x14ac:dyDescent="0.35">
      <c r="A7" s="7"/>
      <c r="B7" s="8"/>
      <c r="C7" t="s">
        <v>4</v>
      </c>
      <c r="D7">
        <f>D6*9.7964/1000</f>
        <v>5.485984000000001E-3</v>
      </c>
      <c r="E7">
        <f t="shared" ref="E7:O7" si="2">E6*9.7964/1000</f>
        <v>4.5063440000000007E-3</v>
      </c>
      <c r="F7">
        <f t="shared" si="2"/>
        <v>3.8205959999999999E-3</v>
      </c>
      <c r="G7">
        <f t="shared" si="2"/>
        <v>3.1348480000000004E-3</v>
      </c>
      <c r="H7">
        <f t="shared" si="2"/>
        <v>2.4491000000000001E-3</v>
      </c>
      <c r="I7">
        <f t="shared" si="2"/>
        <v>2.0572439999999997E-3</v>
      </c>
      <c r="J7">
        <f t="shared" si="2"/>
        <v>1.861316E-3</v>
      </c>
      <c r="K7">
        <f t="shared" si="2"/>
        <v>1.5674240000000002E-3</v>
      </c>
      <c r="L7">
        <f t="shared" si="2"/>
        <v>1.2735320000000002E-3</v>
      </c>
      <c r="M7">
        <f t="shared" si="2"/>
        <v>1.1755679999999999E-3</v>
      </c>
      <c r="N7">
        <f t="shared" si="2"/>
        <v>1.077604E-3</v>
      </c>
      <c r="O7">
        <f t="shared" si="2"/>
        <v>9.7964000000000015E-4</v>
      </c>
    </row>
    <row r="8" spans="1:19" x14ac:dyDescent="0.25">
      <c r="A8" s="7" t="s">
        <v>1</v>
      </c>
      <c r="B8" s="8">
        <v>15</v>
      </c>
      <c r="C8" t="s">
        <v>6</v>
      </c>
      <c r="D8">
        <v>33.57</v>
      </c>
      <c r="E8">
        <v>43.19</v>
      </c>
      <c r="F8">
        <v>55.16</v>
      </c>
      <c r="G8" s="1">
        <v>65.7</v>
      </c>
      <c r="H8">
        <v>78.97</v>
      </c>
      <c r="I8">
        <v>89.39</v>
      </c>
      <c r="J8">
        <v>100.89</v>
      </c>
      <c r="K8">
        <v>111.59</v>
      </c>
      <c r="L8">
        <v>122.45</v>
      </c>
      <c r="M8" s="1">
        <v>133.5</v>
      </c>
      <c r="N8">
        <v>142.16999999999999</v>
      </c>
      <c r="O8">
        <v>152.53</v>
      </c>
    </row>
    <row r="9" spans="1:19" x14ac:dyDescent="0.25">
      <c r="A9" s="7"/>
      <c r="B9" s="8"/>
      <c r="C9" t="s">
        <v>7</v>
      </c>
      <c r="D9">
        <f>D8+7.5</f>
        <v>41.07</v>
      </c>
      <c r="E9">
        <f t="shared" ref="E9:O9" si="3">E8+7.5</f>
        <v>50.69</v>
      </c>
      <c r="F9">
        <f t="shared" si="3"/>
        <v>62.66</v>
      </c>
      <c r="G9">
        <f t="shared" si="3"/>
        <v>73.2</v>
      </c>
      <c r="H9">
        <f t="shared" si="3"/>
        <v>86.47</v>
      </c>
      <c r="I9">
        <f t="shared" si="3"/>
        <v>96.89</v>
      </c>
      <c r="J9">
        <f t="shared" si="3"/>
        <v>108.39</v>
      </c>
      <c r="K9">
        <f t="shared" si="3"/>
        <v>119.09</v>
      </c>
      <c r="L9">
        <f t="shared" si="3"/>
        <v>129.94999999999999</v>
      </c>
      <c r="M9">
        <f t="shared" si="3"/>
        <v>141</v>
      </c>
      <c r="N9">
        <f t="shared" si="3"/>
        <v>149.66999999999999</v>
      </c>
      <c r="O9">
        <f t="shared" si="3"/>
        <v>160.03</v>
      </c>
    </row>
    <row r="10" spans="1:19" x14ac:dyDescent="0.25">
      <c r="A10" s="7"/>
      <c r="B10" s="8"/>
      <c r="C10" t="s">
        <v>5</v>
      </c>
      <c r="D10">
        <f>(59.33*(D9/10)^2 -734.6*(D9/10)+2391)/((D9/10)^3-12.19*(D9/10)^2+41.3*(D9/10)-15.63)</f>
        <v>21.232518910671303</v>
      </c>
      <c r="E10">
        <f t="shared" ref="E10" si="4">(59.33*(E9/10)^2 -734.6*(E9/10)+2391)/((E9/10)^3-12.19*(E9/10)^2+41.3*(E9/10)-15.63)</f>
        <v>17.844728132863718</v>
      </c>
      <c r="F10">
        <f t="shared" ref="F10" si="5">(59.33*(F9/10)^2 -734.6*(F9/10)+2391)/((F9/10)^3-12.19*(F9/10)^2+41.3*(F9/10)-15.63)</f>
        <v>11.119295428738672</v>
      </c>
      <c r="G10">
        <f t="shared" ref="G10" si="6">(59.33*(G9/10)^2 -734.6*(G9/10)+2391)/((G9/10)^3-12.19*(G9/10)^2+41.3*(G9/10)-15.63)</f>
        <v>7.4892754044800878</v>
      </c>
      <c r="H10">
        <f t="shared" ref="H10" si="7">(59.33*(H9/10)^2 -734.6*(H9/10)+2391)/((H9/10)^3-12.19*(H9/10)^2+41.3*(H9/10)-15.63)</f>
        <v>6.2034640333547353</v>
      </c>
      <c r="I10">
        <f t="shared" ref="I10" si="8">(59.33*(I9/10)^2 -734.6*(I9/10)+2391)/((I9/10)^3-12.19*(I9/10)^2+41.3*(I9/10)-15.63)</f>
        <v>5.6308691059581291</v>
      </c>
      <c r="J10">
        <f t="shared" ref="J10" si="9">(59.33*(J9/10)^2 -734.6*(J9/10)+2391)/((J9/10)^3-12.19*(J9/10)^2+41.3*(J9/10)-15.63)</f>
        <v>5.1188877734049658</v>
      </c>
      <c r="K10">
        <f t="shared" ref="K10" si="10">(59.33*(K9/10)^2 -734.6*(K9/10)+2391)/((K9/10)^3-12.19*(K9/10)^2+41.3*(K9/10)-15.63)</f>
        <v>4.7141982371232842</v>
      </c>
      <c r="L10">
        <f t="shared" ref="L10" si="11">(59.33*(L9/10)^2 -734.6*(L9/10)+2391)/((L9/10)^3-12.19*(L9/10)^2+41.3*(L9/10)-15.63)</f>
        <v>4.359078710914007</v>
      </c>
      <c r="M10">
        <f t="shared" ref="M10" si="12">(59.33*(M9/10)^2 -734.6*(M9/10)+2391)/((M9/10)^3-12.19*(M9/10)^2+41.3*(M9/10)-15.63)</f>
        <v>4.0452532477144834</v>
      </c>
      <c r="N10">
        <f t="shared" ref="N10" si="13">(59.33*(N9/10)^2 -734.6*(N9/10)+2391)/((N9/10)^3-12.19*(N9/10)^2+41.3*(N9/10)-15.63)</f>
        <v>3.8272690651983177</v>
      </c>
      <c r="O10">
        <f t="shared" ref="O10" si="14">(59.33*(O9/10)^2 -734.6*(O9/10)+2391)/((O9/10)^3-12.19*(O9/10)^2+41.3*(O9/10)-15.63)</f>
        <v>3.59441090791766</v>
      </c>
    </row>
    <row r="11" spans="1:19" x14ac:dyDescent="0.25">
      <c r="A11" s="7"/>
      <c r="B11" s="8"/>
      <c r="C11" t="s">
        <v>3</v>
      </c>
      <c r="D11">
        <v>0.54</v>
      </c>
      <c r="E11">
        <v>0.45</v>
      </c>
      <c r="F11">
        <v>0.36</v>
      </c>
      <c r="G11">
        <v>0.31</v>
      </c>
      <c r="H11">
        <v>0.25</v>
      </c>
      <c r="I11">
        <v>0.22</v>
      </c>
      <c r="J11">
        <v>0.19</v>
      </c>
      <c r="K11">
        <v>0.17</v>
      </c>
      <c r="L11">
        <v>0.15</v>
      </c>
      <c r="M11">
        <v>0.13</v>
      </c>
      <c r="N11">
        <v>0.12</v>
      </c>
      <c r="O11">
        <v>0.12</v>
      </c>
    </row>
    <row r="12" spans="1:19" ht="16.2" x14ac:dyDescent="0.35">
      <c r="A12" s="7"/>
      <c r="B12" s="8"/>
      <c r="C12" t="s">
        <v>4</v>
      </c>
      <c r="D12">
        <f>D11*9.7964/1000</f>
        <v>5.2900560000000004E-3</v>
      </c>
      <c r="E12">
        <f t="shared" ref="E12" si="15">E11*9.7964/1000</f>
        <v>4.4083799999999999E-3</v>
      </c>
      <c r="F12">
        <f t="shared" ref="F12" si="16">F11*9.7964/1000</f>
        <v>3.5267039999999999E-3</v>
      </c>
      <c r="G12">
        <f t="shared" ref="G12" si="17">G11*9.7964/1000</f>
        <v>3.0368840000000001E-3</v>
      </c>
      <c r="H12">
        <f t="shared" ref="H12" si="18">H11*9.7964/1000</f>
        <v>2.4491000000000001E-3</v>
      </c>
      <c r="I12">
        <f t="shared" ref="I12" si="19">I11*9.7964/1000</f>
        <v>2.155208E-3</v>
      </c>
      <c r="J12">
        <f t="shared" ref="J12" si="20">J11*9.7964/1000</f>
        <v>1.861316E-3</v>
      </c>
      <c r="K12">
        <f t="shared" ref="K12" si="21">K11*9.7964/1000</f>
        <v>1.6653880000000001E-3</v>
      </c>
      <c r="L12">
        <f t="shared" ref="L12" si="22">L11*9.7964/1000</f>
        <v>1.4694599999999999E-3</v>
      </c>
      <c r="M12">
        <f t="shared" ref="M12" si="23">M11*9.7964/1000</f>
        <v>1.2735320000000002E-3</v>
      </c>
      <c r="N12">
        <f t="shared" ref="N12" si="24">N11*9.7964/1000</f>
        <v>1.1755679999999999E-3</v>
      </c>
      <c r="O12">
        <f t="shared" ref="O12" si="25">O11*9.7964/1000</f>
        <v>1.1755679999999999E-3</v>
      </c>
    </row>
    <row r="13" spans="1:19" x14ac:dyDescent="0.25">
      <c r="A13" s="7" t="s">
        <v>1</v>
      </c>
      <c r="B13" s="8">
        <v>16</v>
      </c>
      <c r="C13" t="s">
        <v>6</v>
      </c>
      <c r="D13">
        <v>34.1</v>
      </c>
      <c r="E13">
        <v>44.32</v>
      </c>
      <c r="F13" s="1">
        <v>53.2</v>
      </c>
      <c r="G13" s="1">
        <v>60.4</v>
      </c>
      <c r="H13">
        <v>69.89</v>
      </c>
      <c r="I13">
        <v>80.010000000000005</v>
      </c>
      <c r="J13">
        <v>93.19</v>
      </c>
      <c r="K13" s="1">
        <v>103.4</v>
      </c>
      <c r="L13">
        <v>113.06</v>
      </c>
      <c r="M13">
        <v>123.97</v>
      </c>
      <c r="N13">
        <v>134.52000000000001</v>
      </c>
      <c r="O13">
        <v>145.01</v>
      </c>
      <c r="P13">
        <v>153.18</v>
      </c>
    </row>
    <row r="14" spans="1:19" x14ac:dyDescent="0.25">
      <c r="A14" s="7"/>
      <c r="B14" s="8"/>
      <c r="C14" t="s">
        <v>7</v>
      </c>
      <c r="D14">
        <f>D13+8</f>
        <v>42.1</v>
      </c>
      <c r="E14">
        <f t="shared" ref="E14:P14" si="26">E13+8</f>
        <v>52.32</v>
      </c>
      <c r="F14">
        <f t="shared" si="26"/>
        <v>61.2</v>
      </c>
      <c r="G14">
        <f t="shared" si="26"/>
        <v>68.400000000000006</v>
      </c>
      <c r="H14">
        <f t="shared" si="26"/>
        <v>77.89</v>
      </c>
      <c r="I14">
        <f t="shared" si="26"/>
        <v>88.01</v>
      </c>
      <c r="J14">
        <f t="shared" si="26"/>
        <v>101.19</v>
      </c>
      <c r="K14">
        <f t="shared" si="26"/>
        <v>111.4</v>
      </c>
      <c r="L14">
        <f t="shared" si="26"/>
        <v>121.06</v>
      </c>
      <c r="M14">
        <f t="shared" si="26"/>
        <v>131.97</v>
      </c>
      <c r="N14">
        <f t="shared" si="26"/>
        <v>142.52000000000001</v>
      </c>
      <c r="O14">
        <f t="shared" si="26"/>
        <v>153.01</v>
      </c>
      <c r="P14">
        <f t="shared" si="26"/>
        <v>161.18</v>
      </c>
    </row>
    <row r="15" spans="1:19" x14ac:dyDescent="0.25">
      <c r="A15" s="7"/>
      <c r="B15" s="8"/>
      <c r="C15" t="s">
        <v>5</v>
      </c>
      <c r="D15">
        <f>(59.33*(D14/10)^2 -734.6*(D14/10)+2391)/((D14/10)^3-12.19*(D14/10)^2+41.3*(D14/10)-15.63)</f>
        <v>20.821866965408784</v>
      </c>
      <c r="E15">
        <f t="shared" ref="E15" si="27">(59.33*(E14/10)^2 -734.6*(E14/10)+2391)/((E14/10)^3-12.19*(E14/10)^2+41.3*(E14/10)-15.63)</f>
        <v>17.192770524126246</v>
      </c>
      <c r="F15">
        <f t="shared" ref="F15" si="28">(59.33*(F14/10)^2 -734.6*(F14/10)+2391)/((F14/10)^3-12.19*(F14/10)^2+41.3*(F14/10)-15.63)</f>
        <v>12.0085958056787</v>
      </c>
      <c r="G15">
        <f t="shared" ref="G15" si="29">(59.33*(G14/10)^2 -734.6*(G14/10)+2391)/((G14/10)^3-12.19*(G14/10)^2+41.3*(G14/10)-15.63)</f>
        <v>8.5829642298103916</v>
      </c>
      <c r="H15">
        <f t="shared" ref="H15" si="30">(59.33*(H14/10)^2 -734.6*(H14/10)+2391)/((H14/10)^3-12.19*(H14/10)^2+41.3*(H14/10)-15.63)</f>
        <v>6.8793752695889996</v>
      </c>
      <c r="I15">
        <f t="shared" ref="I15" si="31">(59.33*(I14/10)^2 -734.6*(I14/10)+2391)/((I14/10)^3-12.19*(I14/10)^2+41.3*(I14/10)-15.63)</f>
        <v>6.108496758851448</v>
      </c>
      <c r="J15">
        <f t="shared" ref="J15" si="32">(59.33*(J14/10)^2 -734.6*(J14/10)+2391)/((J14/10)^3-12.19*(J14/10)^2+41.3*(J14/10)-15.63)</f>
        <v>5.4284169414369696</v>
      </c>
      <c r="K15">
        <f t="shared" ref="K15" si="33">(59.33*(K14/10)^2 -734.6*(K14/10)+2391)/((K14/10)^3-12.19*(K14/10)^2+41.3*(K14/10)-15.63)</f>
        <v>4.9988800417332691</v>
      </c>
      <c r="L15">
        <f t="shared" ref="L15" si="34">(59.33*(L14/10)^2 -734.6*(L14/10)+2391)/((L14/10)^3-12.19*(L14/10)^2+41.3*(L14/10)-15.63)</f>
        <v>4.645936245914017</v>
      </c>
      <c r="M15">
        <f t="shared" ref="M15" si="35">(59.33*(M14/10)^2 -734.6*(M14/10)+2391)/((M14/10)^3-12.19*(M14/10)^2+41.3*(M14/10)-15.63)</f>
        <v>4.2983890840268364</v>
      </c>
      <c r="N15">
        <f t="shared" ref="N15" si="36">(59.33*(N14/10)^2 -734.6*(N14/10)+2391)/((N14/10)^3-12.19*(N14/10)^2+41.3*(N14/10)-15.63)</f>
        <v>4.0053648412855933</v>
      </c>
      <c r="O15">
        <f t="shared" ref="O15:P15" si="37">(59.33*(O14/10)^2 -734.6*(O14/10)+2391)/((O14/10)^3-12.19*(O14/10)^2+41.3*(O14/10)-15.63)</f>
        <v>3.7491234308876034</v>
      </c>
      <c r="P15">
        <f t="shared" si="37"/>
        <v>3.5702243284429382</v>
      </c>
    </row>
    <row r="16" spans="1:19" x14ac:dyDescent="0.25">
      <c r="A16" s="7"/>
      <c r="B16" s="8"/>
      <c r="C16" t="s">
        <v>3</v>
      </c>
      <c r="D16" s="2">
        <v>0.56000000000000005</v>
      </c>
      <c r="E16" s="2">
        <v>0.45</v>
      </c>
      <c r="F16" s="3">
        <v>0.4</v>
      </c>
      <c r="G16" s="2">
        <v>0.37</v>
      </c>
      <c r="H16" s="3">
        <v>0.3</v>
      </c>
      <c r="I16" s="2">
        <v>0.28000000000000003</v>
      </c>
      <c r="J16" s="3">
        <v>0.23</v>
      </c>
      <c r="K16" s="2">
        <v>0.21</v>
      </c>
      <c r="L16" s="3">
        <v>0.17</v>
      </c>
      <c r="M16" s="2">
        <v>0.16</v>
      </c>
      <c r="N16" s="3">
        <v>0.14000000000000001</v>
      </c>
      <c r="O16" s="2">
        <v>0.13</v>
      </c>
      <c r="P16" s="3">
        <v>0.13</v>
      </c>
      <c r="Q16" s="2"/>
      <c r="R16" s="2"/>
      <c r="S16" s="2"/>
    </row>
    <row r="17" spans="1:19" s="2" customFormat="1" ht="16.2" x14ac:dyDescent="0.35">
      <c r="A17" s="7"/>
      <c r="B17" s="8"/>
      <c r="C17" t="s">
        <v>4</v>
      </c>
      <c r="D17">
        <f>D16*9.7964/1000</f>
        <v>5.485984000000001E-3</v>
      </c>
      <c r="E17">
        <f t="shared" ref="E17" si="38">E16*9.7964/1000</f>
        <v>4.4083799999999999E-3</v>
      </c>
      <c r="F17">
        <f t="shared" ref="F17" si="39">F16*9.7964/1000</f>
        <v>3.9185600000000006E-3</v>
      </c>
      <c r="G17">
        <f t="shared" ref="G17" si="40">G16*9.7964/1000</f>
        <v>3.6246680000000002E-3</v>
      </c>
      <c r="H17">
        <f t="shared" ref="H17" si="41">H16*9.7964/1000</f>
        <v>2.9389199999999998E-3</v>
      </c>
      <c r="I17">
        <f t="shared" ref="I17" si="42">I16*9.7964/1000</f>
        <v>2.7429920000000005E-3</v>
      </c>
      <c r="J17">
        <f t="shared" ref="J17" si="43">J16*9.7964/1000</f>
        <v>2.2531720000000003E-3</v>
      </c>
      <c r="K17">
        <f t="shared" ref="K17" si="44">K16*9.7964/1000</f>
        <v>2.0572439999999997E-3</v>
      </c>
      <c r="L17">
        <f t="shared" ref="L17" si="45">L16*9.7964/1000</f>
        <v>1.6653880000000001E-3</v>
      </c>
      <c r="M17">
        <f t="shared" ref="M17" si="46">M16*9.7964/1000</f>
        <v>1.5674240000000002E-3</v>
      </c>
      <c r="N17">
        <f t="shared" ref="N17" si="47">N16*9.7964/1000</f>
        <v>1.3714960000000003E-3</v>
      </c>
      <c r="O17">
        <f t="shared" ref="O17:P17" si="48">O16*9.7964/1000</f>
        <v>1.2735320000000002E-3</v>
      </c>
      <c r="P17">
        <f t="shared" si="48"/>
        <v>1.2735320000000002E-3</v>
      </c>
      <c r="Q17"/>
      <c r="R17"/>
      <c r="S17"/>
    </row>
    <row r="18" spans="1:19" x14ac:dyDescent="0.25">
      <c r="A18" s="7" t="s">
        <v>1</v>
      </c>
      <c r="B18" s="8">
        <v>17</v>
      </c>
      <c r="C18" t="s">
        <v>6</v>
      </c>
      <c r="D18">
        <v>33.46</v>
      </c>
      <c r="E18" s="1">
        <v>40.700000000000003</v>
      </c>
      <c r="F18" s="1">
        <v>48.4</v>
      </c>
      <c r="G18">
        <v>58.32</v>
      </c>
      <c r="H18">
        <v>67.47</v>
      </c>
      <c r="I18">
        <v>76.540000000000006</v>
      </c>
      <c r="J18">
        <v>88.05</v>
      </c>
      <c r="K18">
        <v>100.37</v>
      </c>
      <c r="L18">
        <v>110.56</v>
      </c>
      <c r="M18" s="1">
        <v>123.2</v>
      </c>
      <c r="N18">
        <v>131.13</v>
      </c>
      <c r="O18">
        <v>143.94999999999999</v>
      </c>
      <c r="P18">
        <v>152.78</v>
      </c>
    </row>
    <row r="19" spans="1:19" x14ac:dyDescent="0.25">
      <c r="A19" s="7"/>
      <c r="B19" s="8"/>
      <c r="C19" t="s">
        <v>7</v>
      </c>
      <c r="D19">
        <f>D18+8.5</f>
        <v>41.96</v>
      </c>
      <c r="E19">
        <f t="shared" ref="E19:P19" si="49">E18+8.5</f>
        <v>49.2</v>
      </c>
      <c r="F19">
        <f t="shared" si="49"/>
        <v>56.9</v>
      </c>
      <c r="G19">
        <f t="shared" si="49"/>
        <v>66.819999999999993</v>
      </c>
      <c r="H19">
        <f t="shared" si="49"/>
        <v>75.97</v>
      </c>
      <c r="I19">
        <f t="shared" si="49"/>
        <v>85.04</v>
      </c>
      <c r="J19">
        <f t="shared" si="49"/>
        <v>96.55</v>
      </c>
      <c r="K19">
        <f t="shared" si="49"/>
        <v>108.87</v>
      </c>
      <c r="L19">
        <f t="shared" si="49"/>
        <v>119.06</v>
      </c>
      <c r="M19">
        <f t="shared" si="49"/>
        <v>131.69999999999999</v>
      </c>
      <c r="N19">
        <f t="shared" si="49"/>
        <v>139.63</v>
      </c>
      <c r="O19">
        <f t="shared" si="49"/>
        <v>152.44999999999999</v>
      </c>
      <c r="P19">
        <f t="shared" si="49"/>
        <v>161.28</v>
      </c>
    </row>
    <row r="20" spans="1:19" x14ac:dyDescent="0.25">
      <c r="A20" s="7"/>
      <c r="B20" s="8"/>
      <c r="C20" t="s">
        <v>5</v>
      </c>
      <c r="D20">
        <f>(59.33*(D19/10)^2 -734.6*(D19/10)+2391)/((D19/10)^3-12.19*(D19/10)^2+41.3*(D19/10)-15.63)</f>
        <v>20.876219312091216</v>
      </c>
      <c r="E20">
        <f t="shared" ref="E20" si="50">(59.33*(E19/10)^2 -734.6*(E19/10)+2391)/((E19/10)^3-12.19*(E19/10)^2+41.3*(E19/10)-15.63)</f>
        <v>18.379373063091471</v>
      </c>
      <c r="F20">
        <f t="shared" ref="F20" si="51">(59.33*(F19/10)^2 -734.6*(F19/10)+2391)/((F19/10)^3-12.19*(F19/10)^2+41.3*(F19/10)-15.63)</f>
        <v>14.794310131299492</v>
      </c>
      <c r="G20">
        <f t="shared" ref="G20" si="52">(59.33*(G19/10)^2 -734.6*(G19/10)+2391)/((G19/10)^3-12.19*(G19/10)^2+41.3*(G19/10)-15.63)</f>
        <v>9.1216097220375243</v>
      </c>
      <c r="H20">
        <f t="shared" ref="H20" si="53">(59.33*(H19/10)^2 -734.6*(H19/10)+2391)/((H19/10)^3-12.19*(H19/10)^2+41.3*(H19/10)-15.63)</f>
        <v>7.0948119733104305</v>
      </c>
      <c r="I20">
        <f t="shared" ref="I20" si="54">(59.33*(I19/10)^2 -734.6*(I19/10)+2391)/((I19/10)^3-12.19*(I19/10)^2+41.3*(I19/10)-15.63)</f>
        <v>6.2964827111207313</v>
      </c>
      <c r="J20">
        <f t="shared" ref="J20" si="55">(59.33*(J19/10)^2 -734.6*(J19/10)+2391)/((J19/10)^3-12.19*(J19/10)^2+41.3*(J19/10)-15.63)</f>
        <v>5.6475347163249383</v>
      </c>
      <c r="K20">
        <f t="shared" ref="K20" si="56">(59.33*(K19/10)^2 -734.6*(K19/10)+2391)/((K19/10)^3-12.19*(K19/10)^2+41.3*(K19/10)-15.63)</f>
        <v>5.0994031135685614</v>
      </c>
      <c r="L20">
        <f t="shared" ref="L20" si="57">(59.33*(L19/10)^2 -734.6*(L19/10)+2391)/((L19/10)^3-12.19*(L19/10)^2+41.3*(L19/10)-15.63)</f>
        <v>4.7152517849976467</v>
      </c>
      <c r="M20">
        <f t="shared" ref="M20" si="58">(59.33*(M19/10)^2 -734.6*(M19/10)+2391)/((M19/10)^3-12.19*(M19/10)^2+41.3*(M19/10)-15.63)</f>
        <v>4.3064105095299956</v>
      </c>
      <c r="N20">
        <f t="shared" ref="N20" si="59">(59.33*(N19/10)^2 -734.6*(N19/10)+2391)/((N19/10)^3-12.19*(N19/10)^2+41.3*(N19/10)-15.63)</f>
        <v>4.0818487672091743</v>
      </c>
      <c r="O20">
        <f t="shared" ref="O20:P20" si="60">(59.33*(O19/10)^2 -734.6*(O19/10)+2391)/((O19/10)^3-12.19*(O19/10)^2+41.3*(O19/10)-15.63)</f>
        <v>3.762013252124111</v>
      </c>
      <c r="P20">
        <f t="shared" si="60"/>
        <v>3.5681358891025408</v>
      </c>
    </row>
    <row r="21" spans="1:19" x14ac:dyDescent="0.25">
      <c r="A21" s="7"/>
      <c r="B21" s="8"/>
      <c r="C21" t="s">
        <v>3</v>
      </c>
      <c r="D21">
        <v>0.56999999999999995</v>
      </c>
      <c r="E21" s="1">
        <v>0.5</v>
      </c>
      <c r="F21">
        <v>0.44</v>
      </c>
      <c r="G21">
        <v>0.37</v>
      </c>
      <c r="H21">
        <v>0.32</v>
      </c>
      <c r="I21">
        <v>0.28000000000000003</v>
      </c>
      <c r="J21">
        <v>0.24</v>
      </c>
      <c r="K21" s="1">
        <v>0.2</v>
      </c>
      <c r="L21">
        <v>0.18</v>
      </c>
      <c r="M21">
        <v>0.17</v>
      </c>
      <c r="N21">
        <v>0.16</v>
      </c>
      <c r="O21">
        <v>0.15</v>
      </c>
      <c r="P21">
        <v>0.13</v>
      </c>
    </row>
    <row r="22" spans="1:19" ht="16.2" x14ac:dyDescent="0.35">
      <c r="A22" s="7"/>
      <c r="B22" s="8"/>
      <c r="C22" t="s">
        <v>4</v>
      </c>
      <c r="D22">
        <f>D21*9.7964/1000</f>
        <v>5.5839479999999992E-3</v>
      </c>
      <c r="E22">
        <f t="shared" ref="E22" si="61">E21*9.7964/1000</f>
        <v>4.8982000000000001E-3</v>
      </c>
      <c r="F22">
        <f t="shared" ref="F22" si="62">F21*9.7964/1000</f>
        <v>4.3104160000000001E-3</v>
      </c>
      <c r="G22">
        <f t="shared" ref="G22" si="63">G21*9.7964/1000</f>
        <v>3.6246680000000002E-3</v>
      </c>
      <c r="H22">
        <f t="shared" ref="H22" si="64">H21*9.7964/1000</f>
        <v>3.1348480000000004E-3</v>
      </c>
      <c r="I22">
        <f t="shared" ref="I22" si="65">I21*9.7964/1000</f>
        <v>2.7429920000000005E-3</v>
      </c>
      <c r="J22">
        <f t="shared" ref="J22" si="66">J21*9.7964/1000</f>
        <v>2.3511359999999998E-3</v>
      </c>
      <c r="K22">
        <f t="shared" ref="K22" si="67">K21*9.7964/1000</f>
        <v>1.9592800000000003E-3</v>
      </c>
      <c r="L22">
        <f t="shared" ref="L22" si="68">L21*9.7964/1000</f>
        <v>1.7633519999999999E-3</v>
      </c>
      <c r="M22">
        <f t="shared" ref="M22" si="69">M21*9.7964/1000</f>
        <v>1.6653880000000001E-3</v>
      </c>
      <c r="N22">
        <f t="shared" ref="N22" si="70">N21*9.7964/1000</f>
        <v>1.5674240000000002E-3</v>
      </c>
      <c r="O22">
        <f t="shared" ref="O22" si="71">O21*9.7964/1000</f>
        <v>1.4694599999999999E-3</v>
      </c>
      <c r="P22">
        <f t="shared" ref="P22" si="72">P21*9.7964/1000</f>
        <v>1.2735320000000002E-3</v>
      </c>
    </row>
    <row r="23" spans="1:19" x14ac:dyDescent="0.25">
      <c r="A23" s="7" t="s">
        <v>1</v>
      </c>
      <c r="B23" s="8">
        <v>18</v>
      </c>
      <c r="C23" t="s">
        <v>6</v>
      </c>
      <c r="D23">
        <v>36.82</v>
      </c>
      <c r="E23">
        <v>44.14</v>
      </c>
      <c r="F23">
        <v>53.77</v>
      </c>
      <c r="G23">
        <v>62.86</v>
      </c>
      <c r="H23">
        <v>70.66</v>
      </c>
      <c r="I23">
        <v>85.98</v>
      </c>
      <c r="J23">
        <v>94.05</v>
      </c>
      <c r="K23">
        <v>105.63</v>
      </c>
      <c r="L23">
        <v>113.44</v>
      </c>
      <c r="M23" s="1">
        <v>124</v>
      </c>
      <c r="N23">
        <v>134.16999999999999</v>
      </c>
      <c r="O23">
        <v>142.51</v>
      </c>
      <c r="P23">
        <v>153.05000000000001</v>
      </c>
    </row>
    <row r="24" spans="1:19" x14ac:dyDescent="0.25">
      <c r="A24" s="7"/>
      <c r="B24" s="8"/>
      <c r="C24" t="s">
        <v>7</v>
      </c>
      <c r="D24">
        <f>D23+9</f>
        <v>45.82</v>
      </c>
      <c r="E24">
        <f t="shared" ref="E24:P24" si="73">E23+9</f>
        <v>53.14</v>
      </c>
      <c r="F24">
        <f t="shared" si="73"/>
        <v>62.77</v>
      </c>
      <c r="G24">
        <f t="shared" si="73"/>
        <v>71.86</v>
      </c>
      <c r="H24">
        <f t="shared" si="73"/>
        <v>79.66</v>
      </c>
      <c r="I24">
        <f t="shared" si="73"/>
        <v>94.98</v>
      </c>
      <c r="J24">
        <f t="shared" si="73"/>
        <v>103.05</v>
      </c>
      <c r="K24">
        <f t="shared" si="73"/>
        <v>114.63</v>
      </c>
      <c r="L24">
        <f t="shared" si="73"/>
        <v>122.44</v>
      </c>
      <c r="M24">
        <f t="shared" si="73"/>
        <v>133</v>
      </c>
      <c r="N24">
        <f t="shared" si="73"/>
        <v>143.16999999999999</v>
      </c>
      <c r="O24">
        <f t="shared" si="73"/>
        <v>151.51</v>
      </c>
      <c r="P24">
        <f t="shared" si="73"/>
        <v>162.05000000000001</v>
      </c>
    </row>
    <row r="25" spans="1:19" x14ac:dyDescent="0.25">
      <c r="A25" s="7"/>
      <c r="B25" s="8"/>
      <c r="C25" t="s">
        <v>5</v>
      </c>
      <c r="D25">
        <f>(59.33*(D24/10)^2 -734.6*(D24/10)+2391)/((D24/10)^3-12.19*(D24/10)^2+41.3*(D24/10)-15.63)</f>
        <v>19.50319543882323</v>
      </c>
      <c r="E25">
        <f t="shared" ref="E25" si="74">(59.33*(E24/10)^2 -734.6*(E24/10)+2391)/((E24/10)^3-12.19*(E24/10)^2+41.3*(E24/10)-15.63)</f>
        <v>16.829162187404723</v>
      </c>
      <c r="F25">
        <f t="shared" ref="F25" si="75">(59.33*(F24/10)^2 -734.6*(F24/10)+2391)/((F24/10)^3-12.19*(F24/10)^2+41.3*(F24/10)-15.63)</f>
        <v>11.055632006603517</v>
      </c>
      <c r="G25">
        <f t="shared" ref="G25" si="76">(59.33*(G24/10)^2 -734.6*(G24/10)+2391)/((G24/10)^3-12.19*(G24/10)^2+41.3*(G24/10)-15.63)</f>
        <v>7.7303202963802411</v>
      </c>
      <c r="H25">
        <f t="shared" ref="H25" si="77">(59.33*(H24/10)^2 -734.6*(H24/10)+2391)/((H24/10)^3-12.19*(H24/10)^2+41.3*(H24/10)-15.63)</f>
        <v>6.7094187971303514</v>
      </c>
      <c r="I25">
        <f t="shared" ref="I25" si="78">(59.33*(I24/10)^2 -734.6*(I24/10)+2391)/((I24/10)^3-12.19*(I24/10)^2+41.3*(I24/10)-15.63)</f>
        <v>5.7258866679564795</v>
      </c>
      <c r="J25">
        <f t="shared" ref="J25" si="79">(59.33*(J24/10)^2 -734.6*(J24/10)+2391)/((J24/10)^3-12.19*(J24/10)^2+41.3*(J24/10)-15.63)</f>
        <v>5.345178606631376</v>
      </c>
      <c r="K25">
        <f t="shared" ref="K25" si="80">(59.33*(K24/10)^2 -734.6*(K24/10)+2391)/((K24/10)^3-12.19*(K24/10)^2+41.3*(K24/10)-15.63)</f>
        <v>4.8756291355419945</v>
      </c>
      <c r="L25">
        <f t="shared" ref="L25" si="81">(59.33*(L24/10)^2 -734.6*(L24/10)+2391)/((L24/10)^3-12.19*(L24/10)^2+41.3*(L24/10)-15.63)</f>
        <v>4.5991773676245273</v>
      </c>
      <c r="M25">
        <f t="shared" ref="M25" si="82">(59.33*(M24/10)^2 -734.6*(M24/10)+2391)/((M24/10)^3-12.19*(M24/10)^2+41.3*(M24/10)-15.63)</f>
        <v>4.2680410718842898</v>
      </c>
      <c r="N25">
        <f t="shared" ref="N25" si="83">(59.33*(N24/10)^2 -734.6*(N24/10)+2391)/((N24/10)^3-12.19*(N24/10)^2+41.3*(N24/10)-15.63)</f>
        <v>3.9885320917417131</v>
      </c>
      <c r="O25">
        <f t="shared" ref="O25:P25" si="84">(59.33*(O24/10)^2 -734.6*(O24/10)+2391)/((O24/10)^3-12.19*(O24/10)^2+41.3*(O24/10)-15.63)</f>
        <v>3.7838402335854702</v>
      </c>
      <c r="P25">
        <f t="shared" si="84"/>
        <v>3.5521330739674308</v>
      </c>
    </row>
    <row r="26" spans="1:19" x14ac:dyDescent="0.25">
      <c r="A26" s="7"/>
      <c r="B26" s="8"/>
      <c r="C26" t="s">
        <v>3</v>
      </c>
      <c r="D26">
        <v>0.56999999999999995</v>
      </c>
      <c r="E26">
        <v>0.49</v>
      </c>
      <c r="F26">
        <v>0.42</v>
      </c>
      <c r="G26">
        <v>0.36</v>
      </c>
      <c r="H26">
        <v>0.33</v>
      </c>
      <c r="I26">
        <v>0.26</v>
      </c>
      <c r="J26">
        <v>0.25</v>
      </c>
      <c r="K26">
        <v>0.22</v>
      </c>
      <c r="L26">
        <v>0.19</v>
      </c>
      <c r="M26">
        <v>0.18</v>
      </c>
      <c r="N26">
        <v>0.17</v>
      </c>
      <c r="O26">
        <v>0.15</v>
      </c>
      <c r="P26">
        <v>0.13</v>
      </c>
    </row>
    <row r="27" spans="1:19" ht="16.2" x14ac:dyDescent="0.35">
      <c r="A27" s="7"/>
      <c r="B27" s="8"/>
      <c r="C27" t="s">
        <v>4</v>
      </c>
      <c r="D27">
        <f>D26*9.7964/1000</f>
        <v>5.5839479999999992E-3</v>
      </c>
      <c r="E27">
        <f t="shared" ref="E27" si="85">E26*9.7964/1000</f>
        <v>4.8002360000000003E-3</v>
      </c>
      <c r="F27">
        <f t="shared" ref="F27" si="86">F26*9.7964/1000</f>
        <v>4.1144879999999995E-3</v>
      </c>
      <c r="G27">
        <f t="shared" ref="G27" si="87">G26*9.7964/1000</f>
        <v>3.5267039999999999E-3</v>
      </c>
      <c r="H27">
        <f t="shared" ref="H27" si="88">H26*9.7964/1000</f>
        <v>3.2328119999999998E-3</v>
      </c>
      <c r="I27">
        <f t="shared" ref="I27" si="89">I26*9.7964/1000</f>
        <v>2.5470640000000004E-3</v>
      </c>
      <c r="J27">
        <f t="shared" ref="J27" si="90">J26*9.7964/1000</f>
        <v>2.4491000000000001E-3</v>
      </c>
      <c r="K27">
        <f t="shared" ref="K27" si="91">K26*9.7964/1000</f>
        <v>2.155208E-3</v>
      </c>
      <c r="L27">
        <f t="shared" ref="L27" si="92">L26*9.7964/1000</f>
        <v>1.861316E-3</v>
      </c>
      <c r="M27">
        <f t="shared" ref="M27" si="93">M26*9.7964/1000</f>
        <v>1.7633519999999999E-3</v>
      </c>
      <c r="N27">
        <f t="shared" ref="N27" si="94">N26*9.7964/1000</f>
        <v>1.6653880000000001E-3</v>
      </c>
      <c r="O27">
        <f t="shared" ref="O27" si="95">O26*9.7964/1000</f>
        <v>1.4694599999999999E-3</v>
      </c>
      <c r="P27">
        <f t="shared" ref="P27" si="96">P26*9.7964/1000</f>
        <v>1.2735320000000002E-3</v>
      </c>
    </row>
    <row r="28" spans="1:19" x14ac:dyDescent="0.25">
      <c r="A28" s="7" t="s">
        <v>1</v>
      </c>
      <c r="B28" s="8">
        <v>19</v>
      </c>
      <c r="C28" t="s">
        <v>6</v>
      </c>
      <c r="D28" s="1">
        <v>31.4</v>
      </c>
      <c r="E28" s="1">
        <v>34.049999999999997</v>
      </c>
      <c r="F28" s="1">
        <v>40.25</v>
      </c>
      <c r="G28" s="1">
        <v>45.45</v>
      </c>
      <c r="H28" s="1">
        <v>52.19</v>
      </c>
      <c r="I28" s="1">
        <v>58.43</v>
      </c>
      <c r="J28" s="1">
        <v>66.5</v>
      </c>
      <c r="K28" s="1">
        <v>72.209999999999994</v>
      </c>
      <c r="L28" s="1">
        <v>80.61</v>
      </c>
      <c r="M28" s="1">
        <v>91.28</v>
      </c>
      <c r="N28" s="1">
        <v>102.66</v>
      </c>
      <c r="O28" s="1">
        <v>112.08</v>
      </c>
      <c r="P28" s="1">
        <v>120.81</v>
      </c>
      <c r="Q28" s="1">
        <v>132.26</v>
      </c>
      <c r="R28" s="1">
        <v>141.71</v>
      </c>
      <c r="S28" s="1">
        <v>154.86000000000001</v>
      </c>
    </row>
    <row r="29" spans="1:19" x14ac:dyDescent="0.25">
      <c r="A29" s="7"/>
      <c r="B29" s="8"/>
      <c r="C29" t="s">
        <v>7</v>
      </c>
      <c r="D29" s="6">
        <f>D28+9.5</f>
        <v>40.9</v>
      </c>
      <c r="E29" s="6">
        <f t="shared" ref="E29:S29" si="97">E28+9.5</f>
        <v>43.55</v>
      </c>
      <c r="F29" s="6">
        <f t="shared" si="97"/>
        <v>49.75</v>
      </c>
      <c r="G29" s="6">
        <f t="shared" si="97"/>
        <v>54.95</v>
      </c>
      <c r="H29" s="6">
        <f t="shared" si="97"/>
        <v>61.69</v>
      </c>
      <c r="I29" s="6">
        <f t="shared" si="97"/>
        <v>67.930000000000007</v>
      </c>
      <c r="J29" s="6">
        <f t="shared" si="97"/>
        <v>76</v>
      </c>
      <c r="K29" s="6">
        <f t="shared" si="97"/>
        <v>81.709999999999994</v>
      </c>
      <c r="L29" s="6">
        <f t="shared" si="97"/>
        <v>90.11</v>
      </c>
      <c r="M29" s="6">
        <f t="shared" si="97"/>
        <v>100.78</v>
      </c>
      <c r="N29" s="6">
        <f t="shared" si="97"/>
        <v>112.16</v>
      </c>
      <c r="O29" s="6">
        <f t="shared" si="97"/>
        <v>121.58</v>
      </c>
      <c r="P29" s="6">
        <f t="shared" si="97"/>
        <v>130.31</v>
      </c>
      <c r="Q29" s="6">
        <f t="shared" si="97"/>
        <v>141.76</v>
      </c>
      <c r="R29" s="6">
        <f t="shared" si="97"/>
        <v>151.21</v>
      </c>
      <c r="S29" s="6">
        <f t="shared" si="97"/>
        <v>164.36</v>
      </c>
    </row>
    <row r="30" spans="1:19" x14ac:dyDescent="0.25">
      <c r="A30" s="7"/>
      <c r="B30" s="8"/>
      <c r="D30" s="6">
        <f>D29/10</f>
        <v>4.09</v>
      </c>
      <c r="E30" s="6">
        <f t="shared" ref="E30:S30" si="98">E29/10</f>
        <v>4.3549999999999995</v>
      </c>
      <c r="F30" s="6">
        <f t="shared" si="98"/>
        <v>4.9749999999999996</v>
      </c>
      <c r="G30" s="6">
        <f t="shared" si="98"/>
        <v>5.4950000000000001</v>
      </c>
      <c r="H30" s="6">
        <f t="shared" si="98"/>
        <v>6.1689999999999996</v>
      </c>
      <c r="I30" s="6">
        <f t="shared" si="98"/>
        <v>6.793000000000001</v>
      </c>
      <c r="J30" s="6">
        <f t="shared" si="98"/>
        <v>7.6</v>
      </c>
      <c r="K30" s="6">
        <f t="shared" si="98"/>
        <v>8.1709999999999994</v>
      </c>
      <c r="L30" s="6">
        <f t="shared" si="98"/>
        <v>9.0109999999999992</v>
      </c>
      <c r="M30" s="6">
        <f t="shared" si="98"/>
        <v>10.077999999999999</v>
      </c>
      <c r="N30" s="6">
        <f t="shared" si="98"/>
        <v>11.215999999999999</v>
      </c>
      <c r="O30" s="6">
        <f t="shared" si="98"/>
        <v>12.157999999999999</v>
      </c>
      <c r="P30" s="6">
        <f t="shared" si="98"/>
        <v>13.031000000000001</v>
      </c>
      <c r="Q30" s="6">
        <f t="shared" si="98"/>
        <v>14.175999999999998</v>
      </c>
      <c r="R30" s="6">
        <f t="shared" si="98"/>
        <v>15.121</v>
      </c>
      <c r="S30" s="6">
        <f t="shared" si="98"/>
        <v>16.436</v>
      </c>
    </row>
    <row r="31" spans="1:19" x14ac:dyDescent="0.25">
      <c r="A31" s="7"/>
      <c r="B31" s="8"/>
      <c r="C31" t="s">
        <v>5</v>
      </c>
      <c r="D31">
        <f>(59.33*(D29/10)^2 -734.6*(D29/10)+2391)/((D29/10)^3-12.19*(D29/10)^2+41.3*(D29/10)-15.63)</f>
        <v>21.302819995514184</v>
      </c>
      <c r="E31">
        <f t="shared" ref="E31" si="99">(59.33*(E29/10)^2 -734.6*(E29/10)+2391)/((E29/10)^3-12.19*(E29/10)^2+41.3*(E29/10)-15.63)</f>
        <v>20.282573222163649</v>
      </c>
      <c r="F31">
        <f t="shared" ref="F31" si="100">(59.33*(F29/10)^2 -734.6*(F29/10)+2391)/((F29/10)^3-12.19*(F29/10)^2+41.3*(F29/10)-15.63)</f>
        <v>18.187204631166832</v>
      </c>
      <c r="G31">
        <f t="shared" ref="G31" si="101">(59.33*(G29/10)^2 -734.6*(G29/10)+2391)/((G29/10)^3-12.19*(G29/10)^2+41.3*(G29/10)-15.63)</f>
        <v>15.925627532495705</v>
      </c>
      <c r="H31">
        <f t="shared" ref="H31" si="102">(59.33*(H29/10)^2 -734.6*(H29/10)+2391)/((H29/10)^3-12.19*(H29/10)^2+41.3*(H29/10)-15.63)</f>
        <v>11.701793337876321</v>
      </c>
      <c r="I31">
        <f t="shared" ref="I31" si="103">(59.33*(I29/10)^2 -734.6*(I29/10)+2391)/((I29/10)^3-12.19*(I29/10)^2+41.3*(I29/10)-15.63)</f>
        <v>8.731799575665951</v>
      </c>
      <c r="J31">
        <f t="shared" ref="J31" si="104">(59.33*(J29/10)^2 -734.6*(J29/10)+2391)/((J29/10)^3-12.19*(J29/10)^2+41.3*(J29/10)-15.63)</f>
        <v>7.0911395767183105</v>
      </c>
      <c r="K31">
        <f t="shared" ref="K31" si="105">(59.33*(K29/10)^2 -734.6*(K29/10)+2391)/((K29/10)^3-12.19*(K29/10)^2+41.3*(K29/10)-15.63)</f>
        <v>6.537324624638047</v>
      </c>
      <c r="L31">
        <f t="shared" ref="L31" si="106">(59.33*(L29/10)^2 -734.6*(L29/10)+2391)/((L29/10)^3-12.19*(L29/10)^2+41.3*(L29/10)-15.63)</f>
        <v>5.9860875600317911</v>
      </c>
      <c r="M31">
        <f t="shared" ref="M31" si="107">(59.33*(M29/10)^2 -734.6*(M29/10)+2391)/((M29/10)^3-12.19*(M29/10)^2+41.3*(M29/10)-15.63)</f>
        <v>5.4470985495908906</v>
      </c>
      <c r="N31">
        <f t="shared" ref="N31" si="108">(59.33*(N29/10)^2 -734.6*(N29/10)+2391)/((N29/10)^3-12.19*(N29/10)^2+41.3*(N29/10)-15.63)</f>
        <v>4.9693785894277882</v>
      </c>
      <c r="O31">
        <f t="shared" ref="O31" si="109">(59.33*(O29/10)^2 -734.6*(O29/10)+2391)/((O29/10)^3-12.19*(O29/10)^2+41.3*(O29/10)-15.63)</f>
        <v>4.6282160056562791</v>
      </c>
      <c r="P31">
        <f t="shared" ref="P31" si="110">(59.33*(P29/10)^2 -734.6*(P29/10)+2391)/((P29/10)^3-12.19*(P29/10)^2+41.3*(P29/10)-15.63)</f>
        <v>4.3481473060680038</v>
      </c>
      <c r="Q31">
        <f t="shared" ref="Q31" si="111">(59.33*(Q29/10)^2 -734.6*(Q29/10)+2391)/((Q29/10)^3-12.19*(Q29/10)^2+41.3*(Q29/10)-15.63)</f>
        <v>4.0252162743391731</v>
      </c>
      <c r="R31">
        <f t="shared" ref="R31" si="112">(59.33*(R29/10)^2 -734.6*(R29/10)+2391)/((R29/10)^3-12.19*(R29/10)^2+41.3*(R29/10)-15.63)</f>
        <v>3.7908570400487602</v>
      </c>
      <c r="S31">
        <f t="shared" ref="S31" si="113">(59.33*(S29/10)^2 -734.6*(S29/10)+2391)/((S29/10)^3-12.19*(S29/10)^2+41.3*(S29/10)-15.63)</f>
        <v>3.5049411481240398</v>
      </c>
    </row>
    <row r="32" spans="1:19" x14ac:dyDescent="0.25">
      <c r="A32" s="7"/>
      <c r="B32" s="8"/>
      <c r="C32" t="s">
        <v>3</v>
      </c>
      <c r="D32" s="1">
        <v>0.62</v>
      </c>
      <c r="E32" s="1">
        <v>0.59</v>
      </c>
      <c r="F32" s="1">
        <v>0.52</v>
      </c>
      <c r="G32" s="1">
        <v>0.48</v>
      </c>
      <c r="H32" s="1">
        <v>0.43</v>
      </c>
      <c r="I32" s="1">
        <v>0.38</v>
      </c>
      <c r="J32" s="1">
        <v>0.34</v>
      </c>
      <c r="K32" s="1">
        <v>0.33</v>
      </c>
      <c r="L32" s="1">
        <v>0.28000000000000003</v>
      </c>
      <c r="M32" s="1">
        <v>0.25</v>
      </c>
      <c r="N32" s="1">
        <v>0.23</v>
      </c>
      <c r="O32" s="1">
        <v>0.2</v>
      </c>
      <c r="P32" s="1">
        <v>0.19</v>
      </c>
      <c r="Q32" s="1">
        <v>0.17</v>
      </c>
      <c r="R32" s="1">
        <v>0.16</v>
      </c>
      <c r="S32" s="1">
        <v>0.16</v>
      </c>
    </row>
    <row r="33" spans="1:19" ht="16.2" x14ac:dyDescent="0.35">
      <c r="A33" s="7"/>
      <c r="B33" s="8"/>
      <c r="C33" t="s">
        <v>4</v>
      </c>
      <c r="D33">
        <f>D32*9.7964/1000</f>
        <v>6.0737680000000002E-3</v>
      </c>
      <c r="E33">
        <f t="shared" ref="E33" si="114">E32*9.7964/1000</f>
        <v>5.7798759999999998E-3</v>
      </c>
      <c r="F33">
        <f t="shared" ref="F33" si="115">F32*9.7964/1000</f>
        <v>5.0941280000000007E-3</v>
      </c>
      <c r="G33">
        <f t="shared" ref="G33" si="116">G32*9.7964/1000</f>
        <v>4.7022719999999995E-3</v>
      </c>
      <c r="H33">
        <f t="shared" ref="H33" si="117">H32*9.7964/1000</f>
        <v>4.2124520000000002E-3</v>
      </c>
      <c r="I33">
        <f t="shared" ref="I33" si="118">I32*9.7964/1000</f>
        <v>3.722632E-3</v>
      </c>
      <c r="J33">
        <f t="shared" ref="J33" si="119">J32*9.7964/1000</f>
        <v>3.3307760000000001E-3</v>
      </c>
      <c r="K33">
        <f t="shared" ref="K33" si="120">K32*9.7964/1000</f>
        <v>3.2328119999999998E-3</v>
      </c>
      <c r="L33">
        <f t="shared" ref="L33" si="121">L32*9.7964/1000</f>
        <v>2.7429920000000005E-3</v>
      </c>
      <c r="M33">
        <f t="shared" ref="M33" si="122">M32*9.7964/1000</f>
        <v>2.4491000000000001E-3</v>
      </c>
      <c r="N33">
        <f t="shared" ref="N33" si="123">N32*9.7964/1000</f>
        <v>2.2531720000000003E-3</v>
      </c>
      <c r="O33">
        <f t="shared" ref="O33" si="124">O32*9.7964/1000</f>
        <v>1.9592800000000003E-3</v>
      </c>
      <c r="P33">
        <f t="shared" ref="P33" si="125">P32*9.7964/1000</f>
        <v>1.861316E-3</v>
      </c>
      <c r="Q33">
        <f t="shared" ref="Q33" si="126">Q32*9.7964/1000</f>
        <v>1.6653880000000001E-3</v>
      </c>
      <c r="R33">
        <f t="shared" ref="R33" si="127">R32*9.7964/1000</f>
        <v>1.5674240000000002E-3</v>
      </c>
      <c r="S33">
        <f t="shared" ref="S33" si="128">S32*9.7964/1000</f>
        <v>1.5674240000000002E-3</v>
      </c>
    </row>
    <row r="34" spans="1:19" x14ac:dyDescent="0.25">
      <c r="A34" s="7" t="s">
        <v>1</v>
      </c>
      <c r="B34" s="8">
        <v>20</v>
      </c>
      <c r="C34" t="s">
        <v>6</v>
      </c>
      <c r="D34" s="1">
        <v>30.61</v>
      </c>
      <c r="E34" s="1">
        <v>39.17</v>
      </c>
      <c r="F34" s="1">
        <v>45.93</v>
      </c>
      <c r="G34" s="1">
        <v>55.51</v>
      </c>
      <c r="H34" s="1">
        <v>62.26</v>
      </c>
      <c r="I34" s="1">
        <v>68.28</v>
      </c>
      <c r="J34" s="1">
        <v>76.09</v>
      </c>
      <c r="K34" s="1">
        <v>87.75</v>
      </c>
      <c r="L34" s="1">
        <v>99.84</v>
      </c>
      <c r="M34" s="1">
        <v>107.01</v>
      </c>
      <c r="N34" s="1">
        <v>114.97</v>
      </c>
      <c r="O34" s="1">
        <v>120.37</v>
      </c>
      <c r="P34" s="1">
        <v>134.76</v>
      </c>
      <c r="Q34" s="1">
        <v>143.96</v>
      </c>
      <c r="R34" s="1">
        <v>154.30000000000001</v>
      </c>
    </row>
    <row r="35" spans="1:19" x14ac:dyDescent="0.25">
      <c r="A35" s="7"/>
      <c r="B35" s="8"/>
      <c r="C35" t="s">
        <v>7</v>
      </c>
      <c r="D35" s="5">
        <f>D34+10</f>
        <v>40.61</v>
      </c>
      <c r="E35" s="5">
        <f t="shared" ref="E35:R35" si="129">E34+10</f>
        <v>49.17</v>
      </c>
      <c r="F35" s="5">
        <f t="shared" si="129"/>
        <v>55.93</v>
      </c>
      <c r="G35" s="5">
        <f t="shared" si="129"/>
        <v>65.509999999999991</v>
      </c>
      <c r="H35" s="5">
        <f t="shared" si="129"/>
        <v>72.259999999999991</v>
      </c>
      <c r="I35" s="5">
        <f t="shared" si="129"/>
        <v>78.28</v>
      </c>
      <c r="J35" s="5">
        <f t="shared" si="129"/>
        <v>86.09</v>
      </c>
      <c r="K35" s="5">
        <f t="shared" si="129"/>
        <v>97.75</v>
      </c>
      <c r="L35" s="5">
        <f t="shared" si="129"/>
        <v>109.84</v>
      </c>
      <c r="M35" s="5">
        <f t="shared" si="129"/>
        <v>117.01</v>
      </c>
      <c r="N35" s="5">
        <f t="shared" si="129"/>
        <v>124.97</v>
      </c>
      <c r="O35" s="5">
        <f t="shared" si="129"/>
        <v>130.37</v>
      </c>
      <c r="P35" s="5">
        <f t="shared" si="129"/>
        <v>144.76</v>
      </c>
      <c r="Q35" s="5">
        <f t="shared" si="129"/>
        <v>153.96</v>
      </c>
      <c r="R35" s="5">
        <f t="shared" si="129"/>
        <v>164.3</v>
      </c>
    </row>
    <row r="36" spans="1:19" x14ac:dyDescent="0.25">
      <c r="A36" s="7"/>
      <c r="B36" s="8"/>
      <c r="C36" t="s">
        <v>5</v>
      </c>
      <c r="D36">
        <f>96.58*(D35/10)^(-1.163)</f>
        <v>18.925485714066895</v>
      </c>
      <c r="E36">
        <f t="shared" ref="E36:R36" si="130">96.58*(E35/10)^(-1.163)</f>
        <v>15.150949785485068</v>
      </c>
      <c r="F36">
        <f t="shared" si="130"/>
        <v>13.042963417514038</v>
      </c>
      <c r="G36">
        <f t="shared" si="130"/>
        <v>10.852291805627551</v>
      </c>
      <c r="H36">
        <f t="shared" si="130"/>
        <v>9.68253056943324</v>
      </c>
      <c r="I36">
        <f t="shared" si="130"/>
        <v>8.8220862809475999</v>
      </c>
      <c r="J36">
        <f t="shared" si="130"/>
        <v>7.8983650427329684</v>
      </c>
      <c r="K36">
        <f t="shared" si="130"/>
        <v>6.813674803328718</v>
      </c>
      <c r="L36">
        <f t="shared" si="130"/>
        <v>5.9495307209576787</v>
      </c>
      <c r="M36">
        <f t="shared" si="130"/>
        <v>5.5276925052638459</v>
      </c>
      <c r="N36">
        <f t="shared" si="130"/>
        <v>5.1203787996157022</v>
      </c>
      <c r="O36">
        <f t="shared" si="130"/>
        <v>4.8745617470602163</v>
      </c>
      <c r="P36">
        <f t="shared" si="130"/>
        <v>4.3157165090469478</v>
      </c>
      <c r="Q36">
        <f t="shared" si="130"/>
        <v>4.0172772981519946</v>
      </c>
      <c r="R36">
        <f t="shared" si="130"/>
        <v>3.7247807553388981</v>
      </c>
    </row>
    <row r="37" spans="1:19" x14ac:dyDescent="0.25">
      <c r="A37" s="7"/>
      <c r="B37" s="8"/>
      <c r="C37" t="s">
        <v>3</v>
      </c>
      <c r="D37">
        <v>0.67</v>
      </c>
      <c r="E37">
        <v>0.55000000000000004</v>
      </c>
      <c r="F37">
        <v>0.48</v>
      </c>
      <c r="G37" s="4">
        <v>0.42</v>
      </c>
      <c r="H37" s="1">
        <v>0.4</v>
      </c>
      <c r="I37" s="1">
        <v>0.36</v>
      </c>
      <c r="J37" s="1">
        <v>0.33</v>
      </c>
      <c r="K37" s="1">
        <v>0.28999999999999998</v>
      </c>
      <c r="L37" s="1">
        <v>0.25</v>
      </c>
      <c r="M37" s="1">
        <v>0.24</v>
      </c>
      <c r="N37" s="1">
        <v>0.22</v>
      </c>
      <c r="O37" s="1">
        <v>0.2</v>
      </c>
      <c r="P37" s="1">
        <v>0.18</v>
      </c>
      <c r="Q37" s="1">
        <v>0.18</v>
      </c>
      <c r="R37" s="1">
        <v>0.17</v>
      </c>
    </row>
    <row r="38" spans="1:19" ht="16.2" x14ac:dyDescent="0.35">
      <c r="A38" s="7"/>
      <c r="B38" s="8"/>
      <c r="C38" t="s">
        <v>4</v>
      </c>
      <c r="D38">
        <f>D37*9.7964/1000</f>
        <v>6.5635880000000004E-3</v>
      </c>
      <c r="E38">
        <f t="shared" ref="E38" si="131">E37*9.7964/1000</f>
        <v>5.3880200000000012E-3</v>
      </c>
      <c r="F38">
        <f t="shared" ref="F38" si="132">F37*9.7964/1000</f>
        <v>4.7022719999999995E-3</v>
      </c>
      <c r="G38">
        <f t="shared" ref="G38" si="133">G37*9.7964/1000</f>
        <v>4.1144879999999995E-3</v>
      </c>
      <c r="H38">
        <f t="shared" ref="H38" si="134">H37*9.7964/1000</f>
        <v>3.9185600000000006E-3</v>
      </c>
      <c r="I38">
        <f t="shared" ref="I38" si="135">I37*9.7964/1000</f>
        <v>3.5267039999999999E-3</v>
      </c>
      <c r="J38">
        <f t="shared" ref="J38" si="136">J37*9.7964/1000</f>
        <v>3.2328119999999998E-3</v>
      </c>
      <c r="K38">
        <f t="shared" ref="K38" si="137">K37*9.7964/1000</f>
        <v>2.840956E-3</v>
      </c>
      <c r="L38">
        <f t="shared" ref="L38" si="138">L37*9.7964/1000</f>
        <v>2.4491000000000001E-3</v>
      </c>
      <c r="M38">
        <f t="shared" ref="M38" si="139">M37*9.7964/1000</f>
        <v>2.3511359999999998E-3</v>
      </c>
      <c r="N38">
        <f t="shared" ref="N38" si="140">N37*9.7964/1000</f>
        <v>2.155208E-3</v>
      </c>
      <c r="O38">
        <f t="shared" ref="O38" si="141">O37*9.7964/1000</f>
        <v>1.9592800000000003E-3</v>
      </c>
      <c r="P38">
        <f t="shared" ref="P38" si="142">P37*9.7964/1000</f>
        <v>1.7633519999999999E-3</v>
      </c>
      <c r="Q38">
        <f t="shared" ref="Q38" si="143">Q37*9.7964/1000</f>
        <v>1.7633519999999999E-3</v>
      </c>
      <c r="R38">
        <f t="shared" ref="R38" si="144">R37*9.7964/1000</f>
        <v>1.6653880000000001E-3</v>
      </c>
    </row>
  </sheetData>
  <mergeCells count="14">
    <mergeCell ref="B18:B22"/>
    <mergeCell ref="A18:A22"/>
    <mergeCell ref="B23:B27"/>
    <mergeCell ref="A23:A27"/>
    <mergeCell ref="B34:B38"/>
    <mergeCell ref="A34:A38"/>
    <mergeCell ref="A28:A33"/>
    <mergeCell ref="B28:B33"/>
    <mergeCell ref="A3:A7"/>
    <mergeCell ref="B3:B7"/>
    <mergeCell ref="B8:B12"/>
    <mergeCell ref="A8:A12"/>
    <mergeCell ref="B13:B17"/>
    <mergeCell ref="A13:A1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2019-07-23T15:33:16Z</dcterms:modified>
</cp:coreProperties>
</file>