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44" documentId="11_AD4DC2C4214B839BC62F9CFC9E4E334E6AE8DE20" xr6:coauthVersionLast="36" xr6:coauthVersionMax="36" xr10:uidLastSave="{573249A2-3439-4C51-9A6E-9DAC0326C090}"/>
  <bookViews>
    <workbookView xWindow="0" yWindow="0" windowWidth="22260" windowHeight="12643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D30" i="2"/>
  <c r="E30" i="2"/>
  <c r="F30" i="2"/>
  <c r="G30" i="2"/>
  <c r="B30" i="2"/>
  <c r="C29" i="2"/>
  <c r="D29" i="2"/>
  <c r="E29" i="2"/>
  <c r="F29" i="2"/>
  <c r="G29" i="2"/>
  <c r="B29" i="2"/>
  <c r="C26" i="2"/>
  <c r="D26" i="2"/>
  <c r="E26" i="2"/>
  <c r="F26" i="2"/>
  <c r="G26" i="2"/>
  <c r="B26" i="2"/>
  <c r="C28" i="2"/>
  <c r="D28" i="2"/>
  <c r="E28" i="2"/>
  <c r="F28" i="2"/>
  <c r="G28" i="2"/>
  <c r="B28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D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</calcChain>
</file>

<file path=xl/sharedStrings.xml><?xml version="1.0" encoding="utf-8"?>
<sst xmlns="http://schemas.openxmlformats.org/spreadsheetml/2006/main" count="23" uniqueCount="21">
  <si>
    <t>光电探测器光谱响应度的测量实验数据记录表</t>
    <phoneticPr fontId="1" type="noConversion"/>
  </si>
  <si>
    <t>光栅单色仪旋钮刻度 $x$ / mm</t>
    <phoneticPr fontId="1" type="noConversion"/>
  </si>
  <si>
    <t>-</t>
    <phoneticPr fontId="1" type="noConversion"/>
  </si>
  <si>
    <t>热释电探测器电压输出 $V_f$ / V</t>
    <phoneticPr fontId="1" type="noConversion"/>
  </si>
  <si>
    <t>硅光电二极管探测器电压输出 $V_b$ / V</t>
    <phoneticPr fontId="1" type="noConversion"/>
  </si>
  <si>
    <t>入射光波长 $\lambda$ / nm</t>
    <phoneticPr fontId="1" type="noConversion"/>
  </si>
  <si>
    <t>入射光功率 $P(\lambda)$ / $\mu$W</t>
    <phoneticPr fontId="1" type="noConversion"/>
  </si>
  <si>
    <t>硅光电二极管的光谱响应度 $R(\lambda)$ / (V/W)</t>
    <phoneticPr fontId="1" type="noConversion"/>
  </si>
  <si>
    <t>硅光二极管的响应时间与偏置电压的关系</t>
    <phoneticPr fontId="1" type="noConversion"/>
  </si>
  <si>
    <t>偏置电压 $E$ / V</t>
    <phoneticPr fontId="1" type="noConversion"/>
  </si>
  <si>
    <t>响应时间 $t_r$ / s</t>
    <phoneticPr fontId="1" type="noConversion"/>
  </si>
  <si>
    <t>无响应(可认为响应时间无穷大)</t>
    <phoneticPr fontId="1" type="noConversion"/>
  </si>
  <si>
    <t>硅光二极管的响应时间与负载电阻的关系</t>
    <phoneticPr fontId="1" type="noConversion"/>
  </si>
  <si>
    <t>负载电阻 $R_L$ / $\Omega$</t>
    <phoneticPr fontId="1" type="noConversion"/>
  </si>
  <si>
    <t>CdSed光敏电阻的输出电压与光波信号频率之间的关系</t>
    <phoneticPr fontId="1" type="noConversion"/>
  </si>
  <si>
    <t>示波器峰峰值 / V</t>
    <phoneticPr fontId="1" type="noConversion"/>
  </si>
  <si>
    <t>输出电压 V / V</t>
    <phoneticPr fontId="1" type="noConversion"/>
  </si>
  <si>
    <t>光波信号频率 f / Hz</t>
    <phoneticPr fontId="1" type="noConversion"/>
  </si>
  <si>
    <t>光波信号圆频率 $\omega$ / (rad/s)</t>
    <phoneticPr fontId="1" type="noConversion"/>
  </si>
  <si>
    <t>1/V^2</t>
    <phoneticPr fontId="1" type="noConversion"/>
  </si>
  <si>
    <t>\omega^2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</si>
</sst>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80" formatCode="0.0000"/>
    <numFmt numFmtId="181" formatCode="0.000E+00"/>
    <numFmt numFmtId="19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81" fontId="0" fillId="0" borderId="1" xfId="0" applyNumberForma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96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热释电探测器测量得到的钨丝灯的光谱辐射特性曲线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Sheet1!$B$3:$B$24</c:f>
              <c:numCache>
                <c:formatCode>General</c:formatCode>
                <c:ptCount val="22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340</c:v>
                </c:pt>
                <c:pt idx="4">
                  <c:v>360</c:v>
                </c:pt>
                <c:pt idx="5">
                  <c:v>380</c:v>
                </c:pt>
                <c:pt idx="6">
                  <c:v>400</c:v>
                </c:pt>
                <c:pt idx="7">
                  <c:v>420</c:v>
                </c:pt>
                <c:pt idx="8">
                  <c:v>440</c:v>
                </c:pt>
                <c:pt idx="9">
                  <c:v>460</c:v>
                </c:pt>
                <c:pt idx="10">
                  <c:v>480</c:v>
                </c:pt>
                <c:pt idx="11">
                  <c:v>500</c:v>
                </c:pt>
                <c:pt idx="12">
                  <c:v>520</c:v>
                </c:pt>
                <c:pt idx="13">
                  <c:v>540</c:v>
                </c:pt>
                <c:pt idx="14">
                  <c:v>560</c:v>
                </c:pt>
                <c:pt idx="15">
                  <c:v>580</c:v>
                </c:pt>
                <c:pt idx="16">
                  <c:v>600</c:v>
                </c:pt>
                <c:pt idx="17">
                  <c:v>620</c:v>
                </c:pt>
                <c:pt idx="18">
                  <c:v>640</c:v>
                </c:pt>
                <c:pt idx="19">
                  <c:v>660</c:v>
                </c:pt>
                <c:pt idx="20">
                  <c:v>680</c:v>
                </c:pt>
                <c:pt idx="21">
                  <c:v>700</c:v>
                </c:pt>
              </c:numCache>
            </c:numRef>
          </c:xVal>
          <c:yVal>
            <c:numRef>
              <c:f>Sheet1!$D$3:$D$24</c:f>
              <c:numCache>
                <c:formatCode>0.0000</c:formatCode>
                <c:ptCount val="22"/>
                <c:pt idx="0">
                  <c:v>0.08</c:v>
                </c:pt>
                <c:pt idx="1">
                  <c:v>8.4444444444444447E-2</c:v>
                </c:pt>
                <c:pt idx="2">
                  <c:v>8.5185185185185169E-2</c:v>
                </c:pt>
                <c:pt idx="3">
                  <c:v>8.8888888888888878E-2</c:v>
                </c:pt>
                <c:pt idx="4">
                  <c:v>9.3333333333333338E-2</c:v>
                </c:pt>
                <c:pt idx="5">
                  <c:v>9.9259259259259269E-2</c:v>
                </c:pt>
                <c:pt idx="6" formatCode="0.000">
                  <c:v>0.13777777777777778</c:v>
                </c:pt>
                <c:pt idx="7" formatCode="0.000">
                  <c:v>0.18518518518518517</c:v>
                </c:pt>
                <c:pt idx="8" formatCode="0.000">
                  <c:v>0.26666666666666666</c:v>
                </c:pt>
                <c:pt idx="9" formatCode="0.000">
                  <c:v>0.44074074074074077</c:v>
                </c:pt>
                <c:pt idx="10" formatCode="0.000">
                  <c:v>0.68148148148148135</c:v>
                </c:pt>
                <c:pt idx="11" formatCode="0.000">
                  <c:v>0.92962962962962958</c:v>
                </c:pt>
                <c:pt idx="12" formatCode="0.00">
                  <c:v>1.2370370370370369</c:v>
                </c:pt>
                <c:pt idx="13" formatCode="0.00">
                  <c:v>1.6</c:v>
                </c:pt>
                <c:pt idx="14" formatCode="0.00">
                  <c:v>1.9777777777777774</c:v>
                </c:pt>
                <c:pt idx="15" formatCode="0.00">
                  <c:v>2.3555555555555556</c:v>
                </c:pt>
                <c:pt idx="16" formatCode="0.00">
                  <c:v>2.8740740740740738</c:v>
                </c:pt>
                <c:pt idx="17" formatCode="0.00">
                  <c:v>3.4074074074074074</c:v>
                </c:pt>
                <c:pt idx="18" formatCode="0.00">
                  <c:v>3.8518518518518521</c:v>
                </c:pt>
                <c:pt idx="19" formatCode="0.00">
                  <c:v>4.2222222222222223</c:v>
                </c:pt>
                <c:pt idx="20" formatCode="0.00">
                  <c:v>4.3703703703703702</c:v>
                </c:pt>
                <c:pt idx="21" formatCode="0.00">
                  <c:v>4.1481481481481488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6-43F0-A581-70FD08F0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1471"/>
        <c:axId val="177872255"/>
      </c:scatterChart>
      <c:valAx>
        <c:axId val="182111471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入射光波长 </a:t>
                </a:r>
                <a:r>
                  <a:rPr lang="el-GR" altLang="zh-CN"/>
                  <a:t>λ</a:t>
                </a:r>
                <a:r>
                  <a:rPr lang="en-US" altLang="zh-CN" baseline="0"/>
                  <a:t> / nm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72255"/>
        <c:crosses val="autoZero"/>
        <c:crossBetween val="midCat"/>
      </c:valAx>
      <c:valAx>
        <c:axId val="1778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入射光功率 </a:t>
                </a:r>
                <a:r>
                  <a:rPr lang="en-US" altLang="zh-CN"/>
                  <a:t>P(</a:t>
                </a:r>
                <a:r>
                  <a:rPr lang="el-GR" altLang="zh-CN"/>
                  <a:t>λ</a:t>
                </a:r>
                <a:r>
                  <a:rPr lang="en-US" altLang="zh-CN"/>
                  <a:t>) / </a:t>
                </a:r>
                <a:r>
                  <a:rPr lang="el-GR" altLang="zh-CN"/>
                  <a:t>μ</a:t>
                </a:r>
                <a:r>
                  <a:rPr lang="en-US" altLang="zh-CN"/>
                  <a:t>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1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硅光电二极管的光谱响应曲线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(Sheet1!$B$3,Sheet1!$B$5:$B$24)</c:f>
              <c:numCache>
                <c:formatCode>General</c:formatCode>
                <c:ptCount val="21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</c:numCache>
            </c:numRef>
          </c:xVal>
          <c:yVal>
            <c:numRef>
              <c:f>(Sheet1!$F$3,Sheet1!$F$5:$F$24)</c:f>
              <c:numCache>
                <c:formatCode>0</c:formatCode>
                <c:ptCount val="21"/>
                <c:pt idx="0">
                  <c:v>333.33333333333331</c:v>
                </c:pt>
                <c:pt idx="1">
                  <c:v>313.04347826086962</c:v>
                </c:pt>
                <c:pt idx="2">
                  <c:v>320</c:v>
                </c:pt>
                <c:pt idx="3">
                  <c:v>376.1904761904762</c:v>
                </c:pt>
                <c:pt idx="4">
                  <c:v>537.31343283582089</c:v>
                </c:pt>
                <c:pt idx="5">
                  <c:v>619.35483870967732</c:v>
                </c:pt>
                <c:pt idx="6">
                  <c:v>624</c:v>
                </c:pt>
                <c:pt idx="7">
                  <c:v>600</c:v>
                </c:pt>
                <c:pt idx="8">
                  <c:v>428.57142857142856</c:v>
                </c:pt>
                <c:pt idx="9">
                  <c:v>335.86956521739137</c:v>
                </c:pt>
                <c:pt idx="10">
                  <c:v>301.19521912350592</c:v>
                </c:pt>
                <c:pt idx="11">
                  <c:v>314.37125748502996</c:v>
                </c:pt>
                <c:pt idx="12">
                  <c:v>297.22222222222217</c:v>
                </c:pt>
                <c:pt idx="13">
                  <c:v>285.39325842696633</c:v>
                </c:pt>
                <c:pt idx="14">
                  <c:v>271.69811320754718</c:v>
                </c:pt>
                <c:pt idx="15">
                  <c:v>235.05154639175259</c:v>
                </c:pt>
                <c:pt idx="16">
                  <c:v>213.91304347826087</c:v>
                </c:pt>
                <c:pt idx="17">
                  <c:v>191.53846153846155</c:v>
                </c:pt>
                <c:pt idx="18">
                  <c:v>171.57894736842107</c:v>
                </c:pt>
                <c:pt idx="19">
                  <c:v>162.71186440677965</c:v>
                </c:pt>
                <c:pt idx="20">
                  <c:v>159.64285714285714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A-4D95-A84E-9312F667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5471"/>
        <c:axId val="177871423"/>
      </c:scatterChart>
      <c:valAx>
        <c:axId val="182115471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入射光波长 </a:t>
                </a:r>
                <a:r>
                  <a:rPr lang="el-GR" altLang="zh-CN"/>
                  <a:t>λ</a:t>
                </a:r>
                <a:r>
                  <a:rPr lang="en-US" altLang="zh-CN"/>
                  <a:t> /</a:t>
                </a:r>
                <a:r>
                  <a:rPr lang="en-US" altLang="zh-CN" baseline="0"/>
                  <a:t> nm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71423"/>
        <c:crosses val="autoZero"/>
        <c:crossBetween val="midCat"/>
      </c:valAx>
      <c:valAx>
        <c:axId val="1778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硅光电二极管的光谱响应度 </a:t>
                </a:r>
                <a:r>
                  <a:rPr lang="en-US" altLang="zh-CN"/>
                  <a:t>R(</a:t>
                </a:r>
                <a:r>
                  <a:rPr lang="el-GR" altLang="zh-CN"/>
                  <a:t>λ</a:t>
                </a:r>
                <a:r>
                  <a:rPr lang="en-US" altLang="zh-CN"/>
                  <a:t>)</a:t>
                </a:r>
                <a:r>
                  <a:rPr lang="en-US" altLang="zh-CN" baseline="0"/>
                  <a:t> / (V/W)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1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硅光电二极管的响应时间与负载电阻的关系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Sheet2!$B$6:$F$6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Sheet2!$B$7:$F$7</c:f>
              <c:numCache>
                <c:formatCode>0.000E+00</c:formatCode>
                <c:ptCount val="5"/>
                <c:pt idx="0">
                  <c:v>3.4E-5</c:v>
                </c:pt>
                <c:pt idx="1">
                  <c:v>3.1999999999999999E-5</c:v>
                </c:pt>
                <c:pt idx="2">
                  <c:v>4.5000000000000003E-5</c:v>
                </c:pt>
                <c:pt idx="3">
                  <c:v>1.1E-4</c:v>
                </c:pt>
                <c:pt idx="4">
                  <c:v>1.9599999999999999E-4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E-4DB5-9F0F-D730F45B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2959"/>
        <c:axId val="69307855"/>
      </c:scatterChart>
      <c:valAx>
        <c:axId val="6691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负载电阻 </a:t>
                </a:r>
                <a:r>
                  <a:rPr lang="en-US" altLang="zh-CN"/>
                  <a:t>R</a:t>
                </a:r>
                <a:r>
                  <a:rPr lang="en-US" altLang="zh-CN" baseline="-25000"/>
                  <a:t>L</a:t>
                </a:r>
                <a:r>
                  <a:rPr lang="en-US" altLang="zh-CN"/>
                  <a:t> / </a:t>
                </a:r>
                <a:r>
                  <a:rPr lang="el-GR" altLang="zh-CN"/>
                  <a:t>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07855"/>
        <c:crosses val="autoZero"/>
        <c:crossBetween val="midCat"/>
      </c:valAx>
      <c:valAx>
        <c:axId val="693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响应时间 </a:t>
                </a:r>
                <a:r>
                  <a:rPr lang="en-US" altLang="zh-CN"/>
                  <a:t>t</a:t>
                </a:r>
                <a:r>
                  <a:rPr lang="en-US" altLang="zh-CN" baseline="-25000"/>
                  <a:t>r</a:t>
                </a:r>
                <a:r>
                  <a:rPr lang="en-US" altLang="zh-CN" baseline="0"/>
                  <a:t>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1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1/V^2-</a:t>
            </a:r>
            <a:r>
              <a:rPr lang="el-GR" altLang="zh-CN"/>
              <a:t>ω</a:t>
            </a:r>
            <a:r>
              <a:rPr lang="en-US" altLang="zh-CN"/>
              <a:t>^2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67825896762904E-2"/>
                  <c:y val="-9.097404491105277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1/V^2 = 0.000000359 </a:t>
                    </a:r>
                    <a:r>
                      <a:rPr lang="el-GR" altLang="zh-CN" sz="1200" baseline="0"/>
                      <a:t>ω</a:t>
                    </a:r>
                    <a:r>
                      <a:rPr lang="en-US" altLang="zh-CN" sz="1200" baseline="0"/>
                      <a:t>^2 + 0.0386 </a:t>
                    </a:r>
                    <a:br>
                      <a:rPr lang="en-US" altLang="zh-CN" sz="1200" baseline="0"/>
                    </a:br>
                    <a:r>
                      <a:rPr lang="en-US" altLang="zh-CN" sz="1200" baseline="0"/>
                      <a:t>R² = 0.997</a:t>
                    </a:r>
                    <a:endParaRPr lang="en-US" altLang="zh-CN" sz="1200"/>
                  </a:p>
                </c:rich>
              </c:tx>
              <c:numFmt formatCode="#,##0.000000000_);[Red]\(#,##0.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Sheet2!$B$29:$G$29</c:f>
              <c:numCache>
                <c:formatCode>0_ </c:formatCode>
                <c:ptCount val="6"/>
                <c:pt idx="0">
                  <c:v>3757.5374695969722</c:v>
                </c:pt>
                <c:pt idx="1">
                  <c:v>24418.068473552583</c:v>
                </c:pt>
                <c:pt idx="2">
                  <c:v>50710.248491935723</c:v>
                </c:pt>
                <c:pt idx="3">
                  <c:v>358020.01413692749</c:v>
                </c:pt>
                <c:pt idx="4">
                  <c:v>865904.2151511102</c:v>
                </c:pt>
                <c:pt idx="5">
                  <c:v>2007487.4047859767</c:v>
                </c:pt>
              </c:numCache>
            </c:numRef>
          </c:xVal>
          <c:yVal>
            <c:numRef>
              <c:f>Sheet2!$B$30:$G$30</c:f>
              <c:numCache>
                <c:formatCode>0.0000</c:formatCode>
                <c:ptCount val="6"/>
                <c:pt idx="0">
                  <c:v>2.2956841138659322E-2</c:v>
                </c:pt>
                <c:pt idx="1">
                  <c:v>4.1649312786339016E-2</c:v>
                </c:pt>
                <c:pt idx="2">
                  <c:v>5.6689342403628114E-2</c:v>
                </c:pt>
                <c:pt idx="3" formatCode="0.000">
                  <c:v>0.19753086419753085</c:v>
                </c:pt>
                <c:pt idx="4" formatCode="0.000">
                  <c:v>0.34602076124567477</c:v>
                </c:pt>
                <c:pt idx="5" formatCode="0.000">
                  <c:v>0.7561436672967865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3-454A-84CD-431BD943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4271"/>
        <c:axId val="56862799"/>
      </c:scatterChart>
      <c:valAx>
        <c:axId val="1821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ω</a:t>
                </a:r>
                <a:r>
                  <a:rPr lang="en-US" altLang="zh-CN"/>
                  <a:t>^2 / (rad/s)^2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2799"/>
        <c:crosses val="autoZero"/>
        <c:crossBetween val="midCat"/>
      </c:valAx>
      <c:valAx>
        <c:axId val="568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1/V^2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10885</xdr:colOff>
      <xdr:row>0</xdr:row>
      <xdr:rowOff>0</xdr:rowOff>
    </xdr:from>
    <xdr:to>
      <xdr:col>12</xdr:col>
      <xdr:colOff>402771</xdr:colOff>
      <xdr:row>14</xdr:row>
      <xdr:rowOff>48986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177274-7642-46BE-8B5A-F818ED806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10885</xdr:colOff>
      <xdr:row>14</xdr:row>
      <xdr:rowOff>46264</xdr:rowOff>
    </xdr:from>
    <xdr:to>
      <xdr:col>12</xdr:col>
      <xdr:colOff>402771</xdr:colOff>
      <xdr:row>29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284D64-6D95-4159-B496-B1E019CDC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13606</xdr:rowOff>
    </xdr:from>
    <xdr:to>
      <xdr:col>4</xdr:col>
      <xdr:colOff>489857</xdr:colOff>
      <xdr:row>22</xdr:row>
      <xdr:rowOff>62592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357A7A-96E7-469B-8730-14852F6A4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13607</xdr:rowOff>
    </xdr:from>
    <xdr:to>
      <xdr:col>4</xdr:col>
      <xdr:colOff>489857</xdr:colOff>
      <xdr:row>45</xdr:row>
      <xdr:rowOff>62592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E6B75F-9794-40D3-A1F6-1ECC4BE60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sqref="A1:F1"/>
    </sheetView>
  </sheetViews>
  <sheetFormatPr defaultRowHeight="14.15" x14ac:dyDescent="0.35"/>
  <cols>
    <col min="1" max="6" width="17.640625" customWidth="1"/>
  </cols>
  <sheetData>
    <row r="1" spans="1:6" ht="14.15" customHeight="1" x14ac:dyDescent="0.35">
      <c r="A1" s="3" t="s">
        <v>0</v>
      </c>
      <c r="B1" s="3"/>
      <c r="C1" s="3"/>
      <c r="D1" s="3"/>
      <c r="E1" s="3"/>
      <c r="F1" s="3"/>
    </row>
    <row r="2" spans="1:6" ht="42.45" x14ac:dyDescent="0.35">
      <c r="A2" s="4" t="s">
        <v>1</v>
      </c>
      <c r="B2" s="4" t="s">
        <v>5</v>
      </c>
      <c r="C2" s="4" t="s">
        <v>3</v>
      </c>
      <c r="D2" s="4" t="s">
        <v>6</v>
      </c>
      <c r="E2" s="4" t="s">
        <v>4</v>
      </c>
      <c r="F2" s="4" t="s">
        <v>7</v>
      </c>
    </row>
    <row r="3" spans="1:6" x14ac:dyDescent="0.35">
      <c r="A3" s="5">
        <f>4.27+(5.38-4.27)/(546-436)*(B3-436)</f>
        <v>2.8976363636363631</v>
      </c>
      <c r="B3" s="4">
        <v>300</v>
      </c>
      <c r="C3" s="4">
        <v>2.16</v>
      </c>
      <c r="D3" s="8">
        <f>C3/(100*300*900)*1000000</f>
        <v>0.08</v>
      </c>
      <c r="E3" s="6">
        <v>1.2</v>
      </c>
      <c r="F3" s="9">
        <f>E3/(150*300)/(D3/1000000)</f>
        <v>333.33333333333331</v>
      </c>
    </row>
    <row r="4" spans="1:6" x14ac:dyDescent="0.35">
      <c r="A4" s="5">
        <f t="shared" ref="A4:A24" si="0">4.27+(5.38-4.27)/(546-436)*(B4-436)</f>
        <v>2.9985454545454537</v>
      </c>
      <c r="B4" s="4">
        <v>310</v>
      </c>
      <c r="C4" s="4">
        <v>2.2799999999999998</v>
      </c>
      <c r="D4" s="8">
        <f t="shared" ref="D4:D24" si="1">C4/(100*300*900)*1000000</f>
        <v>8.4444444444444447E-2</v>
      </c>
      <c r="E4" s="4" t="s">
        <v>2</v>
      </c>
      <c r="F4" s="9" t="s">
        <v>2</v>
      </c>
    </row>
    <row r="5" spans="1:6" x14ac:dyDescent="0.35">
      <c r="A5" s="5">
        <f t="shared" si="0"/>
        <v>3.0994545454545448</v>
      </c>
      <c r="B5" s="4">
        <v>320</v>
      </c>
      <c r="C5" s="6">
        <v>2.2999999999999998</v>
      </c>
      <c r="D5" s="8">
        <f t="shared" si="1"/>
        <v>8.5185185185185169E-2</v>
      </c>
      <c r="E5" s="4">
        <v>1.2</v>
      </c>
      <c r="F5" s="9">
        <f t="shared" ref="F4:F24" si="2">E5/(150*300)/(D5/1000000)</f>
        <v>313.04347826086962</v>
      </c>
    </row>
    <row r="6" spans="1:6" x14ac:dyDescent="0.35">
      <c r="A6" s="5">
        <f t="shared" si="0"/>
        <v>3.3012727272727265</v>
      </c>
      <c r="B6" s="4">
        <v>340</v>
      </c>
      <c r="C6" s="6">
        <v>2.4</v>
      </c>
      <c r="D6" s="8">
        <f t="shared" si="1"/>
        <v>8.8888888888888878E-2</v>
      </c>
      <c r="E6" s="4">
        <v>1.28</v>
      </c>
      <c r="F6" s="9">
        <f t="shared" si="2"/>
        <v>320</v>
      </c>
    </row>
    <row r="7" spans="1:6" x14ac:dyDescent="0.35">
      <c r="A7" s="5">
        <f t="shared" si="0"/>
        <v>3.5030909090909086</v>
      </c>
      <c r="B7" s="4">
        <v>360</v>
      </c>
      <c r="C7" s="4">
        <v>2.52</v>
      </c>
      <c r="D7" s="8">
        <f t="shared" si="1"/>
        <v>9.3333333333333338E-2</v>
      </c>
      <c r="E7" s="4">
        <v>1.58</v>
      </c>
      <c r="F7" s="9">
        <f t="shared" si="2"/>
        <v>376.1904761904762</v>
      </c>
    </row>
    <row r="8" spans="1:6" x14ac:dyDescent="0.35">
      <c r="A8" s="5">
        <f t="shared" si="0"/>
        <v>3.7049090909090903</v>
      </c>
      <c r="B8" s="4">
        <v>380</v>
      </c>
      <c r="C8" s="4">
        <v>2.68</v>
      </c>
      <c r="D8" s="8">
        <f t="shared" si="1"/>
        <v>9.9259259259259269E-2</v>
      </c>
      <c r="E8" s="6">
        <v>2.4</v>
      </c>
      <c r="F8" s="9">
        <f t="shared" si="2"/>
        <v>537.31343283582089</v>
      </c>
    </row>
    <row r="9" spans="1:6" x14ac:dyDescent="0.35">
      <c r="A9" s="5">
        <f t="shared" si="0"/>
        <v>3.9067272727272724</v>
      </c>
      <c r="B9" s="4">
        <v>400</v>
      </c>
      <c r="C9" s="4">
        <v>3.72</v>
      </c>
      <c r="D9" s="5">
        <f t="shared" si="1"/>
        <v>0.13777777777777778</v>
      </c>
      <c r="E9" s="4">
        <v>3.84</v>
      </c>
      <c r="F9" s="9">
        <f t="shared" si="2"/>
        <v>619.35483870967732</v>
      </c>
    </row>
    <row r="10" spans="1:6" x14ac:dyDescent="0.35">
      <c r="A10" s="5">
        <f t="shared" si="0"/>
        <v>4.1085454545454541</v>
      </c>
      <c r="B10" s="4">
        <v>420</v>
      </c>
      <c r="C10" s="6">
        <v>5</v>
      </c>
      <c r="D10" s="5">
        <f t="shared" si="1"/>
        <v>0.18518518518518517</v>
      </c>
      <c r="E10" s="6">
        <v>5.2</v>
      </c>
      <c r="F10" s="9">
        <f t="shared" si="2"/>
        <v>624</v>
      </c>
    </row>
    <row r="11" spans="1:6" x14ac:dyDescent="0.35">
      <c r="A11" s="5">
        <f t="shared" si="0"/>
        <v>4.3103636363636362</v>
      </c>
      <c r="B11" s="4">
        <v>440</v>
      </c>
      <c r="C11" s="6">
        <v>7.2</v>
      </c>
      <c r="D11" s="5">
        <f t="shared" si="1"/>
        <v>0.26666666666666666</v>
      </c>
      <c r="E11" s="6">
        <v>7.2</v>
      </c>
      <c r="F11" s="9">
        <f t="shared" si="2"/>
        <v>600</v>
      </c>
    </row>
    <row r="12" spans="1:6" x14ac:dyDescent="0.35">
      <c r="A12" s="5">
        <f t="shared" si="0"/>
        <v>4.5121818181818174</v>
      </c>
      <c r="B12" s="4">
        <v>460</v>
      </c>
      <c r="C12" s="4">
        <v>11.9</v>
      </c>
      <c r="D12" s="5">
        <f t="shared" si="1"/>
        <v>0.44074074074074077</v>
      </c>
      <c r="E12" s="6">
        <v>8.5</v>
      </c>
      <c r="F12" s="9">
        <f t="shared" si="2"/>
        <v>428.57142857142856</v>
      </c>
    </row>
    <row r="13" spans="1:6" x14ac:dyDescent="0.35">
      <c r="A13" s="5">
        <f t="shared" si="0"/>
        <v>4.7139999999999995</v>
      </c>
      <c r="B13" s="4">
        <v>480</v>
      </c>
      <c r="C13" s="4">
        <v>18.399999999999999</v>
      </c>
      <c r="D13" s="5">
        <f t="shared" si="1"/>
        <v>0.68148148148148135</v>
      </c>
      <c r="E13" s="7">
        <v>10.3</v>
      </c>
      <c r="F13" s="9">
        <f t="shared" si="2"/>
        <v>335.86956521739137</v>
      </c>
    </row>
    <row r="14" spans="1:6" x14ac:dyDescent="0.35">
      <c r="A14" s="5">
        <f t="shared" si="0"/>
        <v>4.9158181818181816</v>
      </c>
      <c r="B14" s="4">
        <v>500</v>
      </c>
      <c r="C14" s="4">
        <v>25.1</v>
      </c>
      <c r="D14" s="5">
        <f t="shared" si="1"/>
        <v>0.92962962962962958</v>
      </c>
      <c r="E14" s="7">
        <v>12.6</v>
      </c>
      <c r="F14" s="9">
        <f t="shared" si="2"/>
        <v>301.19521912350592</v>
      </c>
    </row>
    <row r="15" spans="1:6" x14ac:dyDescent="0.35">
      <c r="A15" s="5">
        <f t="shared" si="0"/>
        <v>5.1176363636363638</v>
      </c>
      <c r="B15" s="4">
        <v>520</v>
      </c>
      <c r="C15" s="4">
        <v>33.4</v>
      </c>
      <c r="D15" s="6">
        <f t="shared" si="1"/>
        <v>1.2370370370370369</v>
      </c>
      <c r="E15" s="7">
        <v>17.5</v>
      </c>
      <c r="F15" s="9">
        <f t="shared" si="2"/>
        <v>314.37125748502996</v>
      </c>
    </row>
    <row r="16" spans="1:6" x14ac:dyDescent="0.35">
      <c r="A16" s="5">
        <f t="shared" si="0"/>
        <v>5.319454545454545</v>
      </c>
      <c r="B16" s="4">
        <v>540</v>
      </c>
      <c r="C16" s="4">
        <v>43.2</v>
      </c>
      <c r="D16" s="6">
        <f t="shared" si="1"/>
        <v>1.6</v>
      </c>
      <c r="E16" s="7">
        <v>21.4</v>
      </c>
      <c r="F16" s="9">
        <f t="shared" si="2"/>
        <v>297.22222222222217</v>
      </c>
    </row>
    <row r="17" spans="1:6" x14ac:dyDescent="0.35">
      <c r="A17" s="5">
        <f t="shared" si="0"/>
        <v>5.5212727272727271</v>
      </c>
      <c r="B17" s="4">
        <v>560</v>
      </c>
      <c r="C17" s="4">
        <v>53.4</v>
      </c>
      <c r="D17" s="6">
        <f t="shared" si="1"/>
        <v>1.9777777777777774</v>
      </c>
      <c r="E17" s="7">
        <v>25.4</v>
      </c>
      <c r="F17" s="9">
        <f t="shared" si="2"/>
        <v>285.39325842696633</v>
      </c>
    </row>
    <row r="18" spans="1:6" x14ac:dyDescent="0.35">
      <c r="A18" s="5">
        <f t="shared" si="0"/>
        <v>5.7230909090909092</v>
      </c>
      <c r="B18" s="4">
        <v>580</v>
      </c>
      <c r="C18" s="4">
        <v>63.6</v>
      </c>
      <c r="D18" s="6">
        <f t="shared" si="1"/>
        <v>2.3555555555555556</v>
      </c>
      <c r="E18" s="7">
        <v>28.8</v>
      </c>
      <c r="F18" s="9">
        <f t="shared" si="2"/>
        <v>271.69811320754718</v>
      </c>
    </row>
    <row r="19" spans="1:6" x14ac:dyDescent="0.35">
      <c r="A19" s="5">
        <f t="shared" si="0"/>
        <v>5.9249090909090913</v>
      </c>
      <c r="B19" s="4">
        <v>600</v>
      </c>
      <c r="C19" s="4">
        <v>77.599999999999994</v>
      </c>
      <c r="D19" s="6">
        <f t="shared" si="1"/>
        <v>2.8740740740740738</v>
      </c>
      <c r="E19" s="7">
        <v>30.4</v>
      </c>
      <c r="F19" s="9">
        <f t="shared" si="2"/>
        <v>235.05154639175259</v>
      </c>
    </row>
    <row r="20" spans="1:6" x14ac:dyDescent="0.35">
      <c r="A20" s="5">
        <f t="shared" si="0"/>
        <v>6.1267272727272726</v>
      </c>
      <c r="B20" s="4">
        <v>620</v>
      </c>
      <c r="C20" s="7">
        <v>92</v>
      </c>
      <c r="D20" s="6">
        <f t="shared" si="1"/>
        <v>3.4074074074074074</v>
      </c>
      <c r="E20" s="7">
        <v>32.799999999999997</v>
      </c>
      <c r="F20" s="9">
        <f t="shared" si="2"/>
        <v>213.91304347826087</v>
      </c>
    </row>
    <row r="21" spans="1:6" x14ac:dyDescent="0.35">
      <c r="A21" s="5">
        <f t="shared" si="0"/>
        <v>6.3285454545454547</v>
      </c>
      <c r="B21" s="4">
        <v>640</v>
      </c>
      <c r="C21" s="4">
        <v>104</v>
      </c>
      <c r="D21" s="6">
        <f t="shared" si="1"/>
        <v>3.8518518518518521</v>
      </c>
      <c r="E21" s="7">
        <v>33.200000000000003</v>
      </c>
      <c r="F21" s="9">
        <f t="shared" si="2"/>
        <v>191.53846153846155</v>
      </c>
    </row>
    <row r="22" spans="1:6" x14ac:dyDescent="0.35">
      <c r="A22" s="5">
        <f t="shared" si="0"/>
        <v>6.5303636363636368</v>
      </c>
      <c r="B22" s="4">
        <v>660</v>
      </c>
      <c r="C22" s="4">
        <v>114</v>
      </c>
      <c r="D22" s="6">
        <f t="shared" si="1"/>
        <v>4.2222222222222223</v>
      </c>
      <c r="E22" s="7">
        <v>32.6</v>
      </c>
      <c r="F22" s="9">
        <f t="shared" si="2"/>
        <v>171.57894736842107</v>
      </c>
    </row>
    <row r="23" spans="1:6" x14ac:dyDescent="0.35">
      <c r="A23" s="5">
        <f t="shared" si="0"/>
        <v>6.732181818181818</v>
      </c>
      <c r="B23" s="4">
        <v>680</v>
      </c>
      <c r="C23" s="4">
        <v>118</v>
      </c>
      <c r="D23" s="6">
        <f t="shared" si="1"/>
        <v>4.3703703703703702</v>
      </c>
      <c r="E23" s="7">
        <v>32</v>
      </c>
      <c r="F23" s="9">
        <f t="shared" si="2"/>
        <v>162.71186440677965</v>
      </c>
    </row>
    <row r="24" spans="1:6" x14ac:dyDescent="0.35">
      <c r="A24" s="5">
        <f t="shared" si="0"/>
        <v>6.9340000000000002</v>
      </c>
      <c r="B24" s="4">
        <v>700</v>
      </c>
      <c r="C24" s="4">
        <v>112</v>
      </c>
      <c r="D24" s="6">
        <f t="shared" si="1"/>
        <v>4.1481481481481488</v>
      </c>
      <c r="E24" s="7">
        <v>29.8</v>
      </c>
      <c r="F24" s="9">
        <f t="shared" si="2"/>
        <v>159.64285714285714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7AED-710E-41A6-9D9B-9A497260A54F}">
  <dimension ref="A1:H30"/>
  <sheetViews>
    <sheetView workbookViewId="0">
      <selection sqref="A1:E1"/>
    </sheetView>
  </sheetViews>
  <sheetFormatPr defaultRowHeight="14.15" x14ac:dyDescent="0.35"/>
  <cols>
    <col min="1" max="2" width="17.640625" customWidth="1"/>
    <col min="3" max="5" width="9.140625" customWidth="1"/>
    <col min="6" max="6" width="9.42578125" bestFit="1" customWidth="1"/>
  </cols>
  <sheetData>
    <row r="1" spans="1:6" x14ac:dyDescent="0.35">
      <c r="A1" s="3" t="s">
        <v>8</v>
      </c>
      <c r="B1" s="3"/>
      <c r="C1" s="3"/>
      <c r="D1" s="3"/>
      <c r="E1" s="3"/>
    </row>
    <row r="2" spans="1:6" x14ac:dyDescent="0.35">
      <c r="A2" s="4" t="s">
        <v>9</v>
      </c>
      <c r="B2" s="4">
        <v>0</v>
      </c>
      <c r="C2" s="4">
        <v>5</v>
      </c>
      <c r="D2" s="4">
        <v>10</v>
      </c>
      <c r="E2" s="4">
        <v>15</v>
      </c>
    </row>
    <row r="3" spans="1:6" ht="28.3" x14ac:dyDescent="0.35">
      <c r="A3" s="4" t="s">
        <v>10</v>
      </c>
      <c r="B3" s="4" t="s">
        <v>11</v>
      </c>
      <c r="C3" s="10">
        <v>5.3000000000000001E-5</v>
      </c>
      <c r="D3" s="10">
        <v>6.3999999999999997E-5</v>
      </c>
      <c r="E3" s="10">
        <v>4.5000000000000003E-5</v>
      </c>
    </row>
    <row r="5" spans="1:6" x14ac:dyDescent="0.35">
      <c r="A5" s="3" t="s">
        <v>12</v>
      </c>
      <c r="B5" s="3"/>
      <c r="C5" s="3"/>
      <c r="D5" s="3"/>
      <c r="E5" s="3"/>
      <c r="F5" s="3"/>
    </row>
    <row r="6" spans="1:6" ht="28.3" x14ac:dyDescent="0.35">
      <c r="A6" s="4" t="s">
        <v>13</v>
      </c>
      <c r="B6" s="4">
        <v>500</v>
      </c>
      <c r="C6" s="4">
        <v>1000</v>
      </c>
      <c r="D6" s="4">
        <v>10000</v>
      </c>
      <c r="E6" s="4">
        <v>50000</v>
      </c>
      <c r="F6" s="4">
        <v>100000</v>
      </c>
    </row>
    <row r="7" spans="1:6" x14ac:dyDescent="0.35">
      <c r="A7" s="4" t="s">
        <v>10</v>
      </c>
      <c r="B7" s="10">
        <v>3.4E-5</v>
      </c>
      <c r="C7" s="10">
        <v>3.1999999999999999E-5</v>
      </c>
      <c r="D7" s="10">
        <v>4.5000000000000003E-5</v>
      </c>
      <c r="E7" s="10">
        <v>1.1E-4</v>
      </c>
      <c r="F7" s="10">
        <v>1.9599999999999999E-4</v>
      </c>
    </row>
    <row r="24" spans="1:8" x14ac:dyDescent="0.35">
      <c r="A24" s="3" t="s">
        <v>14</v>
      </c>
      <c r="B24" s="3"/>
      <c r="C24" s="3"/>
      <c r="D24" s="3"/>
      <c r="E24" s="3"/>
      <c r="F24" s="3"/>
      <c r="G24" s="3"/>
    </row>
    <row r="25" spans="1:8" x14ac:dyDescent="0.35">
      <c r="A25" s="4" t="s">
        <v>17</v>
      </c>
      <c r="B25" s="4">
        <v>9.7560000000000002</v>
      </c>
      <c r="C25" s="4">
        <v>24.87</v>
      </c>
      <c r="D25" s="4">
        <v>35.840000000000003</v>
      </c>
      <c r="E25" s="4">
        <v>95.23</v>
      </c>
      <c r="F25" s="4">
        <v>148.1</v>
      </c>
      <c r="G25" s="4">
        <v>225.5</v>
      </c>
      <c r="H25">
        <v>352.5</v>
      </c>
    </row>
    <row r="26" spans="1:8" ht="28.3" x14ac:dyDescent="0.35">
      <c r="A26" s="4" t="s">
        <v>18</v>
      </c>
      <c r="B26" s="6">
        <f>B25*2*PI()</f>
        <v>61.298755856844046</v>
      </c>
      <c r="C26" s="7">
        <f t="shared" ref="C26:G26" si="0">C25*2*PI()</f>
        <v>156.2628185895563</v>
      </c>
      <c r="D26" s="7">
        <f t="shared" si="0"/>
        <v>225.1893614093164</v>
      </c>
      <c r="E26" s="7">
        <f t="shared" si="0"/>
        <v>598.34773680271201</v>
      </c>
      <c r="F26" s="7">
        <f t="shared" si="0"/>
        <v>930.53974399329672</v>
      </c>
      <c r="G26" s="9">
        <f t="shared" si="0"/>
        <v>1416.8582867689968</v>
      </c>
    </row>
    <row r="27" spans="1:8" x14ac:dyDescent="0.35">
      <c r="A27" s="4" t="s">
        <v>15</v>
      </c>
      <c r="B27" s="4">
        <v>13.2</v>
      </c>
      <c r="C27" s="6">
        <v>9.8000000000000007</v>
      </c>
      <c r="D27" s="6">
        <v>8.4</v>
      </c>
      <c r="E27" s="6">
        <v>4.5</v>
      </c>
      <c r="F27" s="6">
        <v>3.4</v>
      </c>
      <c r="G27" s="6">
        <v>2.2999999999999998</v>
      </c>
      <c r="H27" s="1">
        <v>1.8</v>
      </c>
    </row>
    <row r="28" spans="1:8" x14ac:dyDescent="0.35">
      <c r="A28" s="4" t="s">
        <v>16</v>
      </c>
      <c r="B28" s="6">
        <f>B27/2</f>
        <v>6.6</v>
      </c>
      <c r="C28" s="6">
        <f t="shared" ref="C28:G28" si="1">C27/2</f>
        <v>4.9000000000000004</v>
      </c>
      <c r="D28" s="6">
        <f t="shared" si="1"/>
        <v>4.2</v>
      </c>
      <c r="E28" s="4">
        <f t="shared" si="1"/>
        <v>2.25</v>
      </c>
      <c r="F28" s="6">
        <f t="shared" si="1"/>
        <v>1.7</v>
      </c>
      <c r="G28" s="4">
        <f t="shared" si="1"/>
        <v>1.1499999999999999</v>
      </c>
    </row>
    <row r="29" spans="1:8" x14ac:dyDescent="0.35">
      <c r="A29" s="11" t="s">
        <v>20</v>
      </c>
      <c r="B29" s="12">
        <f>B26^2</f>
        <v>3757.5374695969722</v>
      </c>
      <c r="C29" s="12">
        <f t="shared" ref="C29:G29" si="2">C26^2</f>
        <v>24418.068473552583</v>
      </c>
      <c r="D29" s="12">
        <f t="shared" si="2"/>
        <v>50710.248491935723</v>
      </c>
      <c r="E29" s="12">
        <f t="shared" si="2"/>
        <v>358020.01413692749</v>
      </c>
      <c r="F29" s="12">
        <f t="shared" si="2"/>
        <v>865904.2151511102</v>
      </c>
      <c r="G29" s="12">
        <f t="shared" si="2"/>
        <v>2007487.4047859767</v>
      </c>
    </row>
    <row r="30" spans="1:8" x14ac:dyDescent="0.35">
      <c r="A30" s="11" t="s">
        <v>19</v>
      </c>
      <c r="B30" s="13">
        <f>1/B28^2</f>
        <v>2.2956841138659322E-2</v>
      </c>
      <c r="C30" s="13">
        <f t="shared" ref="C30:G30" si="3">1/C28^2</f>
        <v>4.1649312786339016E-2</v>
      </c>
      <c r="D30" s="13">
        <f t="shared" si="3"/>
        <v>5.6689342403628114E-2</v>
      </c>
      <c r="E30" s="2">
        <f t="shared" si="3"/>
        <v>0.19753086419753085</v>
      </c>
      <c r="F30" s="2">
        <f t="shared" si="3"/>
        <v>0.34602076124567477</v>
      </c>
      <c r="G30" s="2">
        <f t="shared" si="3"/>
        <v>0.7561436672967865</v>
      </c>
    </row>
  </sheetData>
  <mergeCells count="3">
    <mergeCell ref="A1:E1"/>
    <mergeCell ref="A5:F5"/>
    <mergeCell ref="A24:G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2020-06-02T19:06:27Z</dcterms:modified>
</cp:coreProperties>
</file>