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38" documentId="113_{0A4FD655-5B52-4162-9521-66D1AF9DE5CC}" xr6:coauthVersionLast="36" xr6:coauthVersionMax="36" xr10:uidLastSave="{6117F1E2-6DEC-4A41-BE37-0AB41FE3D79F}"/>
  <bookViews>
    <workbookView xWindow="0" yWindow="0" windowWidth="22260" windowHeight="1264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M7" i="2" l="1"/>
  <c r="M8" i="2"/>
  <c r="M9" i="2"/>
  <c r="M10" i="2"/>
  <c r="M6" i="2"/>
  <c r="L5" i="2"/>
  <c r="K10" i="2"/>
  <c r="K9" i="2"/>
  <c r="L9" i="2" s="1"/>
  <c r="H6" i="2"/>
  <c r="H7" i="2"/>
  <c r="H8" i="2"/>
  <c r="H9" i="2"/>
  <c r="H10" i="2"/>
  <c r="H5" i="2"/>
  <c r="K6" i="2"/>
  <c r="L6" i="2" s="1"/>
  <c r="K7" i="2"/>
  <c r="L7" i="2" s="1"/>
  <c r="K8" i="2"/>
  <c r="L8" i="2" s="1"/>
  <c r="L10" i="2"/>
  <c r="K5" i="2"/>
  <c r="G6" i="2"/>
  <c r="G7" i="2"/>
  <c r="G8" i="2"/>
  <c r="G9" i="2"/>
  <c r="G10" i="2"/>
  <c r="G5" i="2"/>
  <c r="C4" i="1" l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<sst xmlns="http://schemas.openxmlformats.org/spreadsheetml/2006/main" count="40" uniqueCount="40">
  <si>
    <t>样品种类</t>
    <phoneticPr fontId="1" type="noConversion"/>
  </si>
  <si>
    <t>超声探头与样品第一反射面间超声波的传播时间 $t$ / $\mu$s</t>
    <phoneticPr fontId="1" type="noConversion"/>
  </si>
  <si>
    <t>样品架的位置 $X$ / cm</t>
    <phoneticPr fontId="1" type="noConversion"/>
  </si>
  <si>
    <t>传播时间的一半 ($t/2$) / $\mu$s</t>
    <phoneticPr fontId="1" type="noConversion"/>
  </si>
  <si>
    <t>水中超声波的传播速率的测量数据记录表</t>
    <phoneticPr fontId="1" type="noConversion"/>
  </si>
  <si>
    <t>圆柱体样品中超声波的传播速率的测量数据记录表</t>
    <phoneticPr fontId="1" type="noConversion"/>
  </si>
  <si>
    <t>铝合金短圆柱</t>
    <phoneticPr fontId="1" type="noConversion"/>
  </si>
  <si>
    <t>铝合金长圆柱</t>
    <phoneticPr fontId="1" type="noConversion"/>
  </si>
  <si>
    <t>冕玻璃短圆柱</t>
    <phoneticPr fontId="1" type="noConversion"/>
  </si>
  <si>
    <t>冕玻璃长圆柱</t>
    <phoneticPr fontId="1" type="noConversion"/>
  </si>
  <si>
    <t>有机玻璃短圆柱</t>
    <phoneticPr fontId="1" type="noConversion"/>
  </si>
  <si>
    <t>有机玻璃长圆柱</t>
    <phoneticPr fontId="1" type="noConversion"/>
  </si>
  <si>
    <t>测量次数</t>
    <phoneticPr fontId="1" type="noConversion"/>
  </si>
  <si>
    <t>平均值</t>
    <phoneticPr fontId="1" type="noConversion"/>
  </si>
  <si>
    <t>样品第一反射面回波和第二反射面回波时间差 $t_1-t_2$ / $\mu$s</t>
    <phoneticPr fontId="1" type="noConversion"/>
  </si>
  <si>
    <t>螺旋测微仪/游标卡尺读数 / mm</t>
    <phoneticPr fontId="1" type="noConversion"/>
  </si>
  <si>
    <t>螺旋测微仪零误差/凸出来的圆环部分的长度 / mm</t>
    <phoneticPr fontId="1" type="noConversion"/>
  </si>
  <si>
    <t>超声波在样品中的传播速率 $v$ / m$\cdot$s$^{-1}$</t>
    <phoneticPr fontId="1" type="noConversion"/>
  </si>
  <si>
    <t>回波时间差的一半 $(t_1-t_2)/2$ / $\mu$s</t>
    <phoneticPr fontId="1" type="noConversion"/>
  </si>
  <si>
    <t>样品长度 $d$ / mm</t>
    <phoneticPr fontId="1" type="noConversion"/>
  </si>
  <si>
    <t>样品1的第一个反射面回波和样品1的第二个反射面回波时间差 $t_1-t_2$ / $\mu$s</t>
    <phoneticPr fontId="1" type="noConversion"/>
  </si>
  <si>
    <t>样品1的第一个反射面回波和样品2的第一个反射面回波时间差 $t_3-t_1$ / $\mu$s</t>
    <phoneticPr fontId="1" type="noConversion"/>
  </si>
  <si>
    <t>样品1的第一个反射面回波和样品2的第二个反射面回波时间差 $t_4-t_1$ / $\mu$s</t>
    <phoneticPr fontId="1" type="noConversion"/>
  </si>
  <si>
    <t>模拟人体脏器超声定位诊断数据记录表</t>
    <phoneticPr fontId="1" type="noConversion"/>
  </si>
  <si>
    <t>样块前表面到中间第一个台阶的距离 $d_1$ / mm</t>
    <phoneticPr fontId="1" type="noConversion"/>
  </si>
  <si>
    <t>样块后表面到中间第二个台阶的距离 $d_2$ / mm</t>
    <phoneticPr fontId="1" type="noConversion"/>
  </si>
  <si>
    <t>中间第一个台阶反射波的峰宽 $b$ / $\mu$s</t>
    <phoneticPr fontId="1" type="noConversion"/>
  </si>
  <si>
    <t>第一个台阶反射波与第二个台阶反射波的时间差 $a$ / $\mu$s</t>
    <phoneticPr fontId="1" type="noConversion"/>
  </si>
  <si>
    <t>分辨力测量实验数据记录表</t>
    <phoneticPr fontId="1" type="noConversion"/>
  </si>
  <si>
    <t>超声脉冲反射法探伤实验数据记录表</t>
    <phoneticPr fontId="1" type="noConversion"/>
  </si>
  <si>
    <t>工件样块前表面反射波与第二条细缝反射波的时间差 $t_3-t_1$ / $\mu$s</t>
    <phoneticPr fontId="1" type="noConversion"/>
  </si>
  <si>
    <t>工件样块前表面反射波与第一条细缝反射波的时间差 $t_2-t_1$ / $\mu$s</t>
    <phoneticPr fontId="1" type="noConversion"/>
  </si>
  <si>
    <t>工件样块前表面反射波与后表面反射波的时间差 $t_4-t_1$ / $\mu$s</t>
    <phoneticPr fontId="1" type="noConversion"/>
  </si>
  <si>
    <t>工件样块前表面到后表面的距离 $D$ / mm</t>
    <phoneticPr fontId="1" type="noConversion"/>
  </si>
  <si>
    <t>工件样块前表面到第一条细缝的距离 $d_1$ / mm</t>
    <phoneticPr fontId="1" type="noConversion"/>
  </si>
  <si>
    <t>工件样块前表面到第二条细缝的距离 $d_2$ / mm</t>
    <phoneticPr fontId="1" type="noConversion"/>
  </si>
  <si>
    <t>工件样块横向宽度 $X$ / mm</t>
    <phoneticPr fontId="1" type="noConversion"/>
  </si>
  <si>
    <t>$x_1$ / mm</t>
    <phoneticPr fontId="1" type="noConversion"/>
  </si>
  <si>
    <t>$x_2$ / mm</t>
    <phoneticPr fontId="1" type="noConversion"/>
  </si>
  <si>
    <t>超声测量得 $\Delta x$ / 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</si>
</sst>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0_ "/>
    <numFmt numFmtId="179" formatCode="0.000E+00"/>
    <numFmt numFmtId="180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超声探头与样品第一反射面间超声波的传播时间的一半</a:t>
            </a:r>
            <a:r>
              <a:rPr lang="en-US" altLang="zh-CN"/>
              <a:t>(t/2)</a:t>
            </a:r>
            <a:r>
              <a:rPr lang="zh-CN" altLang="en-US"/>
              <a:t>关于样品架位置</a:t>
            </a:r>
            <a:r>
              <a:rPr lang="en-US" altLang="zh-CN"/>
              <a:t>X</a:t>
            </a:r>
            <a:r>
              <a:rPr lang="zh-CN" altLang="en-US"/>
              <a:t>的变化情况</a:t>
            </a:r>
          </a:p>
        </c:rich>
      </c:tx>
      <c:layout>
        <c:manualLayout>
          <c:xMode val="edge"/>
          <c:yMode val="edge"/>
          <c:x val="0.1268767623985233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974998225834048"/>
          <c:y val="0.29597222222222225"/>
          <c:w val="0.73505857437334698"/>
          <c:h val="0.5524154272382618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42005132356918"/>
                  <c:y val="1.334207737602895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X = 0.149(cm/</a:t>
                    </a:r>
                    <a:r>
                      <a:rPr lang="el-GR" altLang="zh-CN" sz="1200" baseline="0"/>
                      <a:t>μ</a:t>
                    </a:r>
                    <a:r>
                      <a:rPr lang="en-US" altLang="zh-CN" sz="1200" baseline="0"/>
                      <a:t>s) (t/2) + 0.917(cm) </a:t>
                    </a:r>
                    <a:br>
                      <a:rPr lang="en-US" altLang="zh-CN" sz="1200" baseline="0"/>
                    </a:br>
                    <a:r>
                      <a:rPr lang="en-US" altLang="zh-CN" sz="1200" baseline="0"/>
                      <a:t>R² = 0.99997 </a:t>
                    </a:r>
                    <a:endParaRPr lang="en-US" altLang="zh-CN" sz="1200"/>
                  </a:p>
                </c:rich>
              </c:tx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Sheet1!$B$4:$K$4</c:f>
              <c:numCache>
                <c:formatCode>0.00</c:formatCode>
                <c:ptCount val="10"/>
                <c:pt idx="0">
                  <c:v>7.55</c:v>
                </c:pt>
                <c:pt idx="1">
                  <c:v>20.7</c:v>
                </c:pt>
                <c:pt idx="2">
                  <c:v>33.9</c:v>
                </c:pt>
                <c:pt idx="3">
                  <c:v>47.2</c:v>
                </c:pt>
                <c:pt idx="4">
                  <c:v>60.6</c:v>
                </c:pt>
                <c:pt idx="5">
                  <c:v>74.2</c:v>
                </c:pt>
                <c:pt idx="6">
                  <c:v>88</c:v>
                </c:pt>
                <c:pt idx="7" formatCode="0.0">
                  <c:v>101.4</c:v>
                </c:pt>
                <c:pt idx="8" formatCode="0.0">
                  <c:v>114.4</c:v>
                </c:pt>
                <c:pt idx="9" formatCode="0.0">
                  <c:v>127.8</c:v>
                </c:pt>
              </c:numCache>
            </c:numRef>
          </c:xVal>
          <c:yVal>
            <c:numRef>
              <c:f>Sheet1!$B$2:$K$2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2-41F3-BD7E-F4A954E2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51248"/>
        <c:axId val="611270240"/>
      </c:scatterChart>
      <c:valAx>
        <c:axId val="5119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超声探头与样品第一反射面间超声波的传播时间的一半 </a:t>
                </a:r>
                <a:r>
                  <a:rPr lang="en-US" altLang="zh-CN"/>
                  <a:t>(t/2)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270240"/>
        <c:crosses val="autoZero"/>
        <c:crossBetween val="midCat"/>
      </c:valAx>
      <c:valAx>
        <c:axId val="6112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样品架的位置 </a:t>
                </a:r>
                <a:r>
                  <a:rPr lang="en-US" altLang="zh-CN"/>
                  <a:t>X / cm</a:t>
                </a:r>
              </a:p>
            </c:rich>
          </c:tx>
          <c:layout>
            <c:manualLayout>
              <c:xMode val="edge"/>
              <c:yMode val="edge"/>
              <c:x val="3.5810841426392181E-2"/>
              <c:y val="0.28208333333333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13607</xdr:rowOff>
    </xdr:from>
    <xdr:to>
      <xdr:col>6</xdr:col>
      <xdr:colOff>5443</xdr:colOff>
      <xdr:row>19</xdr:row>
      <xdr:rowOff>62593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CAA163-4906-49C1-AA28-545B4A452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sqref="A1:K1"/>
    </sheetView>
  </sheetViews>
  <sheetFormatPr defaultRowHeight="14.15" x14ac:dyDescent="0.35"/>
  <cols>
    <col min="1" max="1" width="17.640625" customWidth="1"/>
  </cols>
  <sheetData>
    <row r="1" spans="1:11" x14ac:dyDescent="0.35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8.3" x14ac:dyDescent="0.35">
      <c r="A2" s="1" t="s">
        <v>2</v>
      </c>
      <c r="B2" s="2">
        <v>2</v>
      </c>
      <c r="C2" s="2">
        <v>4</v>
      </c>
      <c r="D2" s="2">
        <v>6</v>
      </c>
      <c r="E2" s="2">
        <v>8</v>
      </c>
      <c r="F2" s="2">
        <v>10</v>
      </c>
      <c r="G2" s="2">
        <v>12</v>
      </c>
      <c r="H2" s="2">
        <v>14</v>
      </c>
      <c r="I2" s="2">
        <v>16</v>
      </c>
      <c r="J2" s="2">
        <v>18</v>
      </c>
      <c r="K2" s="2">
        <v>20</v>
      </c>
    </row>
    <row r="3" spans="1:11" ht="42.45" x14ac:dyDescent="0.35">
      <c r="A3" s="1" t="s">
        <v>1</v>
      </c>
      <c r="B3" s="2">
        <v>15.1</v>
      </c>
      <c r="C3" s="2">
        <v>41.4</v>
      </c>
      <c r="D3" s="2">
        <v>67.8</v>
      </c>
      <c r="E3" s="2">
        <v>94.4</v>
      </c>
      <c r="F3" s="4">
        <v>121.2</v>
      </c>
      <c r="G3" s="4">
        <v>148.4</v>
      </c>
      <c r="H3" s="4">
        <v>176</v>
      </c>
      <c r="I3" s="4">
        <v>202.8</v>
      </c>
      <c r="J3" s="4">
        <v>228.8</v>
      </c>
      <c r="K3" s="4">
        <v>255.6</v>
      </c>
    </row>
    <row r="4" spans="1:11" ht="28.3" x14ac:dyDescent="0.35">
      <c r="A4" s="1" t="s">
        <v>3</v>
      </c>
      <c r="B4" s="2">
        <f>B3/2</f>
        <v>7.55</v>
      </c>
      <c r="C4" s="2">
        <f t="shared" ref="C4:K4" si="0">C3/2</f>
        <v>20.7</v>
      </c>
      <c r="D4" s="2">
        <f t="shared" si="0"/>
        <v>33.9</v>
      </c>
      <c r="E4" s="2">
        <f t="shared" si="0"/>
        <v>47.2</v>
      </c>
      <c r="F4" s="2">
        <f t="shared" si="0"/>
        <v>60.6</v>
      </c>
      <c r="G4" s="2">
        <f t="shared" si="0"/>
        <v>74.2</v>
      </c>
      <c r="H4" s="2">
        <f t="shared" si="0"/>
        <v>88</v>
      </c>
      <c r="I4" s="4">
        <f t="shared" si="0"/>
        <v>101.4</v>
      </c>
      <c r="J4" s="4">
        <f t="shared" si="0"/>
        <v>114.4</v>
      </c>
      <c r="K4" s="4">
        <f t="shared" si="0"/>
        <v>127.8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7BE5-C5AC-40D9-99A2-17340C404A7D}">
  <dimension ref="A1:M10"/>
  <sheetViews>
    <sheetView workbookViewId="0">
      <selection sqref="A1:L1"/>
    </sheetView>
  </sheetViews>
  <sheetFormatPr defaultRowHeight="14.15" x14ac:dyDescent="0.35"/>
  <cols>
    <col min="12" max="12" width="9.7109375" bestFit="1" customWidth="1"/>
  </cols>
  <sheetData>
    <row r="1" spans="1:13" x14ac:dyDescent="0.35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ht="28.4" customHeight="1" x14ac:dyDescent="0.35">
      <c r="A2" s="11" t="s">
        <v>0</v>
      </c>
      <c r="B2" s="11" t="s">
        <v>14</v>
      </c>
      <c r="C2" s="11"/>
      <c r="D2" s="11"/>
      <c r="E2" s="11"/>
      <c r="F2" s="11"/>
      <c r="G2" s="11"/>
      <c r="H2" s="11" t="s">
        <v>18</v>
      </c>
      <c r="I2" s="11" t="s">
        <v>15</v>
      </c>
      <c r="J2" s="11" t="s">
        <v>16</v>
      </c>
      <c r="K2" s="11" t="s">
        <v>19</v>
      </c>
      <c r="L2" s="11" t="s">
        <v>17</v>
      </c>
    </row>
    <row r="3" spans="1:13" ht="28.4" customHeight="1" x14ac:dyDescent="0.35">
      <c r="A3" s="11"/>
      <c r="B3" s="11" t="s">
        <v>12</v>
      </c>
      <c r="C3" s="11"/>
      <c r="D3" s="11"/>
      <c r="E3" s="11"/>
      <c r="F3" s="11"/>
      <c r="G3" s="11" t="s">
        <v>13</v>
      </c>
      <c r="H3" s="11"/>
      <c r="I3" s="11"/>
      <c r="J3" s="11"/>
      <c r="K3" s="11"/>
      <c r="L3" s="11"/>
    </row>
    <row r="4" spans="1:13" ht="28.4" customHeight="1" x14ac:dyDescent="0.35">
      <c r="A4" s="11"/>
      <c r="B4" s="1">
        <v>1</v>
      </c>
      <c r="C4" s="1">
        <v>2</v>
      </c>
      <c r="D4" s="1">
        <v>3</v>
      </c>
      <c r="E4" s="1">
        <v>4</v>
      </c>
      <c r="F4" s="1">
        <v>5</v>
      </c>
      <c r="G4" s="11"/>
      <c r="H4" s="11"/>
      <c r="I4" s="11"/>
      <c r="J4" s="11"/>
      <c r="K4" s="11"/>
      <c r="L4" s="11"/>
    </row>
    <row r="5" spans="1:13" ht="28.3" x14ac:dyDescent="0.35">
      <c r="A5" s="1" t="s">
        <v>6</v>
      </c>
      <c r="B5" s="2">
        <v>8.1999999999999993</v>
      </c>
      <c r="C5" s="2">
        <v>8.1999999999999993</v>
      </c>
      <c r="D5" s="2">
        <v>8.1999999999999993</v>
      </c>
      <c r="E5" s="2">
        <v>8.1</v>
      </c>
      <c r="F5" s="2">
        <v>8</v>
      </c>
      <c r="G5" s="2">
        <f>AVERAGE(B5:F5)</f>
        <v>8.1399999999999988</v>
      </c>
      <c r="H5" s="1">
        <f>G5/2</f>
        <v>4.0699999999999994</v>
      </c>
      <c r="I5" s="1">
        <v>25.007999999999999</v>
      </c>
      <c r="J5" s="6">
        <v>-6.0000000000000001E-3</v>
      </c>
      <c r="K5" s="7">
        <f>I5-J5</f>
        <v>25.013999999999999</v>
      </c>
      <c r="L5" s="8">
        <f>K5/H5*1000</f>
        <v>6145.9459459459467</v>
      </c>
    </row>
    <row r="6" spans="1:13" ht="28.3" x14ac:dyDescent="0.35">
      <c r="A6" s="1" t="s">
        <v>7</v>
      </c>
      <c r="B6" s="2">
        <v>16</v>
      </c>
      <c r="C6" s="2">
        <v>16</v>
      </c>
      <c r="D6" s="2">
        <v>16.2</v>
      </c>
      <c r="E6" s="2">
        <v>16.399999999999999</v>
      </c>
      <c r="F6" s="2">
        <v>16.2</v>
      </c>
      <c r="G6" s="2">
        <f t="shared" ref="G6:G10" si="0">AVERAGE(B6:F6)</f>
        <v>16.16</v>
      </c>
      <c r="H6" s="1">
        <f t="shared" ref="H6:H10" si="1">G6/2</f>
        <v>8.08</v>
      </c>
      <c r="I6" s="2">
        <v>52.08</v>
      </c>
      <c r="J6" s="2">
        <v>2</v>
      </c>
      <c r="K6" s="10">
        <f t="shared" ref="K6:K8" si="2">I6-J6</f>
        <v>50.08</v>
      </c>
      <c r="L6" s="9">
        <f t="shared" ref="L6:L10" si="3">K6/H6*1000</f>
        <v>6198.0198019801983</v>
      </c>
      <c r="M6">
        <f>(L5+L6)/2</f>
        <v>6171.9828739630721</v>
      </c>
    </row>
    <row r="7" spans="1:13" ht="28.3" x14ac:dyDescent="0.35">
      <c r="A7" s="1" t="s">
        <v>8</v>
      </c>
      <c r="B7" s="2">
        <v>9</v>
      </c>
      <c r="C7" s="2">
        <v>9</v>
      </c>
      <c r="D7" s="2">
        <v>9</v>
      </c>
      <c r="E7" s="2">
        <v>9</v>
      </c>
      <c r="F7" s="2">
        <v>9</v>
      </c>
      <c r="G7" s="2">
        <f t="shared" si="0"/>
        <v>9</v>
      </c>
      <c r="H7" s="2">
        <f t="shared" si="1"/>
        <v>4.5</v>
      </c>
      <c r="I7" s="1">
        <v>24.957999999999998</v>
      </c>
      <c r="J7" s="6">
        <v>-6.0000000000000001E-3</v>
      </c>
      <c r="K7" s="7">
        <f t="shared" si="2"/>
        <v>24.963999999999999</v>
      </c>
      <c r="L7" s="8">
        <f t="shared" si="3"/>
        <v>5547.5555555555557</v>
      </c>
      <c r="M7">
        <f t="shared" ref="M7:M10" si="4">(L6+L7)/2</f>
        <v>5872.787678767877</v>
      </c>
    </row>
    <row r="8" spans="1:13" ht="28.3" x14ac:dyDescent="0.35">
      <c r="A8" s="1" t="s">
        <v>9</v>
      </c>
      <c r="B8" s="2">
        <v>18.399999999999999</v>
      </c>
      <c r="C8" s="2">
        <v>18</v>
      </c>
      <c r="D8" s="2">
        <v>18</v>
      </c>
      <c r="E8" s="2">
        <v>18</v>
      </c>
      <c r="F8" s="2">
        <v>18.2</v>
      </c>
      <c r="G8" s="2">
        <f t="shared" si="0"/>
        <v>18.12</v>
      </c>
      <c r="H8" s="1">
        <f t="shared" si="1"/>
        <v>9.06</v>
      </c>
      <c r="I8" s="1">
        <v>50.56</v>
      </c>
      <c r="J8" s="1">
        <v>0.56000000000000005</v>
      </c>
      <c r="K8" s="10">
        <f t="shared" si="2"/>
        <v>50</v>
      </c>
      <c r="L8" s="9">
        <f t="shared" si="3"/>
        <v>5518.7637969094922</v>
      </c>
      <c r="M8">
        <f t="shared" si="4"/>
        <v>5533.1596762325244</v>
      </c>
    </row>
    <row r="9" spans="1:13" ht="28.3" x14ac:dyDescent="0.35">
      <c r="A9" s="1" t="s">
        <v>10</v>
      </c>
      <c r="B9" s="1">
        <v>5.52</v>
      </c>
      <c r="C9" s="1">
        <v>5.64</v>
      </c>
      <c r="D9" s="1">
        <v>5.56</v>
      </c>
      <c r="E9" s="1">
        <v>5.56</v>
      </c>
      <c r="F9" s="1">
        <v>5.56</v>
      </c>
      <c r="G9" s="2">
        <f t="shared" si="0"/>
        <v>5.5679999999999996</v>
      </c>
      <c r="H9" s="2">
        <f t="shared" si="1"/>
        <v>2.7839999999999998</v>
      </c>
      <c r="I9" s="6">
        <v>7.5</v>
      </c>
      <c r="J9" s="11">
        <v>-6.0000000000000001E-3</v>
      </c>
      <c r="K9" s="7">
        <f>I9-J9</f>
        <v>7.5060000000000002</v>
      </c>
      <c r="L9" s="8">
        <f t="shared" si="3"/>
        <v>2696.1206896551726</v>
      </c>
      <c r="M9">
        <f t="shared" si="4"/>
        <v>4107.4422432823321</v>
      </c>
    </row>
    <row r="10" spans="1:13" ht="28.3" x14ac:dyDescent="0.35">
      <c r="A10" s="1" t="s">
        <v>11</v>
      </c>
      <c r="B10" s="2">
        <v>11.3</v>
      </c>
      <c r="C10" s="2">
        <v>11.3</v>
      </c>
      <c r="D10" s="2">
        <v>11.3</v>
      </c>
      <c r="E10" s="2">
        <v>11.3</v>
      </c>
      <c r="F10" s="2">
        <v>11.3</v>
      </c>
      <c r="G10" s="2">
        <f t="shared" si="0"/>
        <v>11.3</v>
      </c>
      <c r="H10" s="1">
        <f t="shared" si="1"/>
        <v>5.65</v>
      </c>
      <c r="I10" s="1">
        <v>15.124000000000001</v>
      </c>
      <c r="J10" s="11"/>
      <c r="K10" s="7">
        <f>I10-J10</f>
        <v>15.124000000000001</v>
      </c>
      <c r="L10" s="9">
        <f t="shared" si="3"/>
        <v>2676.8141592920356</v>
      </c>
      <c r="M10">
        <f t="shared" si="4"/>
        <v>2686.4674244736043</v>
      </c>
    </row>
  </sheetData>
  <mergeCells count="11">
    <mergeCell ref="A1:L1"/>
    <mergeCell ref="A2:A4"/>
    <mergeCell ref="I2:I4"/>
    <mergeCell ref="B2:G2"/>
    <mergeCell ref="B3:F3"/>
    <mergeCell ref="G3:G4"/>
    <mergeCell ref="J2:J4"/>
    <mergeCell ref="K2:K4"/>
    <mergeCell ref="L2:L4"/>
    <mergeCell ref="J9:J10"/>
    <mergeCell ref="H2:H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87D0-090E-4217-9B54-C5DEDF44C819}">
  <dimension ref="A1:B4"/>
  <sheetViews>
    <sheetView workbookViewId="0">
      <selection sqref="A1:B1"/>
    </sheetView>
  </sheetViews>
  <sheetFormatPr defaultRowHeight="14.15" x14ac:dyDescent="0.35"/>
  <cols>
    <col min="1" max="1" width="34.640625" customWidth="1"/>
  </cols>
  <sheetData>
    <row r="1" spans="1:2" x14ac:dyDescent="0.35">
      <c r="A1" s="11" t="s">
        <v>23</v>
      </c>
      <c r="B1" s="11"/>
    </row>
    <row r="2" spans="1:2" ht="28.3" x14ac:dyDescent="0.35">
      <c r="A2" s="1" t="s">
        <v>20</v>
      </c>
      <c r="B2" s="2">
        <v>8.8000000000000007</v>
      </c>
    </row>
    <row r="3" spans="1:2" ht="28.3" x14ac:dyDescent="0.35">
      <c r="A3" s="1" t="s">
        <v>21</v>
      </c>
      <c r="B3" s="1">
        <v>111.2</v>
      </c>
    </row>
    <row r="4" spans="1:2" ht="28.3" x14ac:dyDescent="0.35">
      <c r="A4" s="1" t="s">
        <v>22</v>
      </c>
      <c r="B4" s="1">
        <v>120.4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2FE8-F24E-4D82-8C81-F238C03A3B94}">
  <dimension ref="A1:B5"/>
  <sheetViews>
    <sheetView workbookViewId="0">
      <selection sqref="A1:B1"/>
    </sheetView>
  </sheetViews>
  <sheetFormatPr defaultRowHeight="14.15" x14ac:dyDescent="0.35"/>
  <cols>
    <col min="1" max="1" width="34.640625" customWidth="1"/>
  </cols>
  <sheetData>
    <row r="1" spans="1:2" x14ac:dyDescent="0.35">
      <c r="A1" s="12" t="s">
        <v>28</v>
      </c>
      <c r="B1" s="12"/>
    </row>
    <row r="2" spans="1:2" ht="28.3" x14ac:dyDescent="0.35">
      <c r="A2" s="5" t="s">
        <v>24</v>
      </c>
      <c r="B2" s="5">
        <v>29.62</v>
      </c>
    </row>
    <row r="3" spans="1:2" ht="28.3" x14ac:dyDescent="0.35">
      <c r="A3" s="5" t="s">
        <v>25</v>
      </c>
      <c r="B3" s="5">
        <v>39.159999999999997</v>
      </c>
    </row>
    <row r="4" spans="1:2" ht="28.3" x14ac:dyDescent="0.35">
      <c r="A4" s="5" t="s">
        <v>26</v>
      </c>
      <c r="B4" s="5">
        <v>4.95</v>
      </c>
    </row>
    <row r="5" spans="1:2" ht="28.3" x14ac:dyDescent="0.35">
      <c r="A5" s="5" t="s">
        <v>27</v>
      </c>
      <c r="B5" s="5">
        <v>12.56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EF68-D123-4218-8BE3-18E4F2336B8F}">
  <dimension ref="A1:B11"/>
  <sheetViews>
    <sheetView workbookViewId="0">
      <selection sqref="A1:B1"/>
    </sheetView>
  </sheetViews>
  <sheetFormatPr defaultRowHeight="14.15" x14ac:dyDescent="0.35"/>
  <cols>
    <col min="1" max="1" width="34.640625" customWidth="1"/>
  </cols>
  <sheetData>
    <row r="1" spans="1:2" x14ac:dyDescent="0.35">
      <c r="A1" s="11" t="s">
        <v>29</v>
      </c>
      <c r="B1" s="11"/>
    </row>
    <row r="2" spans="1:2" ht="28.3" x14ac:dyDescent="0.35">
      <c r="A2" s="3" t="s">
        <v>31</v>
      </c>
      <c r="B2" s="2">
        <v>8</v>
      </c>
    </row>
    <row r="3" spans="1:2" ht="28.3" x14ac:dyDescent="0.35">
      <c r="A3" s="3" t="s">
        <v>30</v>
      </c>
      <c r="B3" s="2">
        <v>14.4</v>
      </c>
    </row>
    <row r="4" spans="1:2" ht="28.3" x14ac:dyDescent="0.35">
      <c r="A4" s="3" t="s">
        <v>32</v>
      </c>
      <c r="B4" s="2">
        <v>20.8</v>
      </c>
    </row>
    <row r="5" spans="1:2" ht="28.3" x14ac:dyDescent="0.35">
      <c r="A5" s="3" t="s">
        <v>34</v>
      </c>
      <c r="B5" s="2">
        <v>24.72</v>
      </c>
    </row>
    <row r="6" spans="1:2" ht="28.3" x14ac:dyDescent="0.35">
      <c r="A6" s="3" t="s">
        <v>35</v>
      </c>
      <c r="B6" s="2">
        <v>45.06</v>
      </c>
    </row>
    <row r="7" spans="1:2" ht="28.3" x14ac:dyDescent="0.35">
      <c r="A7" s="3" t="s">
        <v>33</v>
      </c>
      <c r="B7" s="2">
        <v>64.84</v>
      </c>
    </row>
    <row r="8" spans="1:2" x14ac:dyDescent="0.35">
      <c r="A8" s="3" t="s">
        <v>39</v>
      </c>
      <c r="B8" s="13">
        <f>8.08-5.82</f>
        <v>2.2599999999999998</v>
      </c>
    </row>
    <row r="9" spans="1:2" x14ac:dyDescent="0.35">
      <c r="A9" s="3" t="s">
        <v>37</v>
      </c>
      <c r="B9" s="2">
        <v>49.96</v>
      </c>
    </row>
    <row r="10" spans="1:2" x14ac:dyDescent="0.35">
      <c r="A10" s="3" t="s">
        <v>38</v>
      </c>
      <c r="B10" s="2">
        <v>50.04</v>
      </c>
    </row>
    <row r="11" spans="1:2" x14ac:dyDescent="0.35">
      <c r="A11" s="3" t="s">
        <v>36</v>
      </c>
      <c r="B11" s="2">
        <v>75.14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2020-05-24T03:16:54Z</dcterms:modified>
</cp:coreProperties>
</file>