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003BCDC-C4D5-4AF1-BCAB-DC16CACF363B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  <sheet name="Sheet3" sheetId="3" r:id="rId3"/>
    <sheet name="Sheet7" sheetId="7" r:id="rId4"/>
    <sheet name="Sheet4" sheetId="4" r:id="rId5"/>
    <sheet name="Sheet5" sheetId="5" r:id="rId6"/>
    <sheet name="Sheet6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5" l="1"/>
  <c r="L5" i="5"/>
  <c r="L3" i="5"/>
  <c r="K4" i="4"/>
  <c r="K5" i="4"/>
  <c r="K3" i="4"/>
  <c r="L3" i="4" l="1"/>
  <c r="G3" i="7"/>
  <c r="H5" i="6" l="1"/>
  <c r="G5" i="6"/>
  <c r="I5" i="6" s="1"/>
  <c r="H4" i="6"/>
  <c r="I4" i="6" s="1"/>
  <c r="G4" i="6"/>
  <c r="H3" i="6"/>
  <c r="G3" i="6"/>
  <c r="I3" i="6" s="1"/>
  <c r="L7" i="5"/>
  <c r="I4" i="5"/>
  <c r="I5" i="5"/>
  <c r="I6" i="5"/>
  <c r="I7" i="5"/>
  <c r="I8" i="5"/>
  <c r="I3" i="5"/>
  <c r="L7" i="3"/>
  <c r="J3" i="6" l="1"/>
  <c r="H4" i="7"/>
  <c r="H5" i="7"/>
  <c r="H6" i="7"/>
  <c r="H3" i="7"/>
  <c r="G4" i="7"/>
  <c r="G5" i="7"/>
  <c r="G6" i="7"/>
  <c r="F4" i="7"/>
  <c r="F5" i="7"/>
  <c r="F6" i="7"/>
  <c r="F3" i="7"/>
  <c r="J4" i="3"/>
  <c r="J5" i="3"/>
  <c r="J6" i="3"/>
  <c r="J7" i="3"/>
  <c r="J8" i="3"/>
  <c r="J3" i="3"/>
  <c r="I4" i="3"/>
  <c r="I5" i="3"/>
  <c r="I6" i="3"/>
  <c r="I7" i="3"/>
  <c r="I8" i="3"/>
  <c r="I3" i="3"/>
  <c r="K3" i="3"/>
  <c r="J4" i="2"/>
  <c r="J5" i="2"/>
  <c r="J3" i="2"/>
  <c r="I4" i="2"/>
  <c r="I5" i="2"/>
  <c r="I3" i="2"/>
  <c r="H4" i="1" l="1"/>
  <c r="H5" i="1"/>
  <c r="H3" i="1"/>
  <c r="G4" i="1"/>
  <c r="G5" i="1"/>
  <c r="G3" i="1"/>
  <c r="J8" i="5" l="1"/>
  <c r="J7" i="5"/>
  <c r="J6" i="5"/>
  <c r="J5" i="5"/>
  <c r="J4" i="5"/>
  <c r="J3" i="5"/>
  <c r="J4" i="4"/>
  <c r="J5" i="4"/>
  <c r="I4" i="4"/>
  <c r="I5" i="4"/>
  <c r="J3" i="4"/>
  <c r="I3" i="4"/>
  <c r="K4" i="3"/>
  <c r="K5" i="3"/>
  <c r="K6" i="3"/>
  <c r="L3" i="3" s="1"/>
  <c r="K8" i="5" l="1"/>
  <c r="K6" i="5"/>
  <c r="K5" i="5"/>
  <c r="K4" i="5"/>
  <c r="K3" i="5"/>
  <c r="K7" i="5"/>
  <c r="K8" i="3"/>
  <c r="L5" i="3" s="1"/>
  <c r="K7" i="3"/>
  <c r="K4" i="2"/>
  <c r="K5" i="2"/>
  <c r="K3" i="2"/>
  <c r="L3" i="2" s="1"/>
  <c r="I4" i="1"/>
  <c r="I5" i="1"/>
  <c r="I3" i="1"/>
  <c r="J3" i="1" s="1"/>
  <c r="L4" i="3" l="1"/>
</calcChain>
</file>

<file path=xl/sharedStrings.xml><?xml version="1.0" encoding="utf-8"?>
<sst xmlns="http://schemas.openxmlformats.org/spreadsheetml/2006/main" count="99" uniqueCount="65">
  <si>
    <t>测量次数</t>
    <phoneticPr fontId="1" type="noConversion"/>
  </si>
  <si>
    <t>第1次</t>
    <phoneticPr fontId="1" type="noConversion"/>
  </si>
  <si>
    <t>第2次</t>
  </si>
  <si>
    <t>第3次</t>
  </si>
  <si>
    <r>
      <t>红光焦距f</t>
    </r>
    <r>
      <rPr>
        <sz val="6"/>
        <color theme="1"/>
        <rFont val="等线"/>
        <family val="3"/>
        <charset val="134"/>
        <scheme val="minor"/>
      </rPr>
      <t>红</t>
    </r>
    <r>
      <rPr>
        <sz val="11"/>
        <color theme="1"/>
        <rFont val="等线"/>
        <family val="3"/>
        <charset val="134"/>
        <scheme val="minor"/>
      </rPr>
      <t>/cm</t>
    </r>
    <phoneticPr fontId="1" type="noConversion"/>
  </si>
  <si>
    <r>
      <t>蓝光焦距f</t>
    </r>
    <r>
      <rPr>
        <sz val="6"/>
        <color theme="1"/>
        <rFont val="等线"/>
        <family val="3"/>
        <charset val="134"/>
        <scheme val="minor"/>
      </rPr>
      <t>蓝</t>
    </r>
    <r>
      <rPr>
        <sz val="11"/>
        <color theme="1"/>
        <rFont val="等线"/>
        <family val="3"/>
        <charset val="134"/>
        <scheme val="minor"/>
      </rPr>
      <t>/cm</t>
    </r>
    <phoneticPr fontId="1" type="noConversion"/>
  </si>
  <si>
    <r>
      <t>色差x=|f</t>
    </r>
    <r>
      <rPr>
        <sz val="6"/>
        <color theme="1"/>
        <rFont val="等线"/>
        <family val="3"/>
        <charset val="134"/>
        <scheme val="minor"/>
      </rPr>
      <t>红</t>
    </r>
    <r>
      <rPr>
        <sz val="11"/>
        <color theme="1"/>
        <rFont val="等线"/>
        <family val="2"/>
        <scheme val="minor"/>
      </rPr>
      <t>-f</t>
    </r>
    <r>
      <rPr>
        <sz val="6"/>
        <color theme="1"/>
        <rFont val="等线"/>
        <family val="3"/>
        <charset val="134"/>
        <scheme val="minor"/>
      </rPr>
      <t>蓝</t>
    </r>
    <r>
      <rPr>
        <sz val="11"/>
        <color theme="1"/>
        <rFont val="等线"/>
        <family val="2"/>
        <scheme val="minor"/>
      </rPr>
      <t>|/cm</t>
    </r>
    <phoneticPr fontId="1" type="noConversion"/>
  </si>
  <si>
    <r>
      <t>成清晰蓝色像时透镜位置s</t>
    </r>
    <r>
      <rPr>
        <sz val="6"/>
        <color theme="1"/>
        <rFont val="等线"/>
        <family val="3"/>
        <charset val="134"/>
        <scheme val="minor"/>
      </rPr>
      <t>蓝1</t>
    </r>
    <r>
      <rPr>
        <sz val="11"/>
        <color theme="1"/>
        <rFont val="等线"/>
        <family val="2"/>
        <scheme val="minor"/>
      </rPr>
      <t>/cm</t>
    </r>
    <phoneticPr fontId="1" type="noConversion"/>
  </si>
  <si>
    <t>红光焦距f红/cm</t>
    <phoneticPr fontId="1" type="noConversion"/>
  </si>
  <si>
    <t>蓝光焦距f蓝/cm</t>
    <phoneticPr fontId="1" type="noConversion"/>
  </si>
  <si>
    <t>色差平均值&lt;x&gt;/cm</t>
    <phoneticPr fontId="1" type="noConversion"/>
  </si>
  <si>
    <r>
      <t>成清晰红色像时透镜位置s</t>
    </r>
    <r>
      <rPr>
        <sz val="6"/>
        <color theme="1"/>
        <rFont val="等线"/>
        <family val="3"/>
        <charset val="134"/>
        <scheme val="minor"/>
      </rPr>
      <t>红1</t>
    </r>
    <r>
      <rPr>
        <sz val="11"/>
        <color theme="1"/>
        <rFont val="等线"/>
        <family val="2"/>
        <scheme val="minor"/>
      </rPr>
      <t>/cm</t>
    </r>
    <phoneticPr fontId="1" type="noConversion"/>
  </si>
  <si>
    <t>物屏位置/cm</t>
    <phoneticPr fontId="1" type="noConversion"/>
  </si>
  <si>
    <t>光色</t>
    <phoneticPr fontId="1" type="noConversion"/>
  </si>
  <si>
    <t>红色光</t>
    <phoneticPr fontId="1" type="noConversion"/>
  </si>
  <si>
    <t>蓝色光</t>
    <phoneticPr fontId="1" type="noConversion"/>
  </si>
  <si>
    <t>像屏位置/cm</t>
    <phoneticPr fontId="1" type="noConversion"/>
  </si>
  <si>
    <t>色差/cm</t>
    <phoneticPr fontId="1" type="noConversion"/>
  </si>
  <si>
    <t>焦距f/cm</t>
    <phoneticPr fontId="1" type="noConversion"/>
  </si>
  <si>
    <t>物屏和像屏的间距D/cm</t>
    <phoneticPr fontId="1" type="noConversion"/>
  </si>
  <si>
    <r>
      <t>圆孔球差屏成像透镜位置s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/cm</t>
    </r>
    <phoneticPr fontId="1" type="noConversion"/>
  </si>
  <si>
    <r>
      <t>环形球差屏成像透镜位置s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/cm</t>
    </r>
    <phoneticPr fontId="1" type="noConversion"/>
  </si>
  <si>
    <r>
      <t>环形球差屏对应焦距f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/cm</t>
    </r>
    <phoneticPr fontId="1" type="noConversion"/>
  </si>
  <si>
    <r>
      <t>圆孔球差屏对应焦距f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2"/>
        <scheme val="minor"/>
      </rPr>
      <t>/cm</t>
    </r>
    <phoneticPr fontId="1" type="noConversion"/>
  </si>
  <si>
    <t>球差x/cm</t>
    <phoneticPr fontId="1" type="noConversion"/>
  </si>
  <si>
    <t>两次清晰成像时透镜的位置差L/cm</t>
    <phoneticPr fontId="1" type="noConversion"/>
  </si>
  <si>
    <t>球差屏类型</t>
    <phoneticPr fontId="1" type="noConversion"/>
  </si>
  <si>
    <t>圆孔球差屏</t>
    <phoneticPr fontId="1" type="noConversion"/>
  </si>
  <si>
    <t>环形球差屏</t>
    <phoneticPr fontId="1" type="noConversion"/>
  </si>
  <si>
    <t>物屏位置/cm</t>
    <phoneticPr fontId="1" type="noConversion"/>
  </si>
  <si>
    <t>蓝光成像时从左向右逼近时测得透镜位置</t>
    <phoneticPr fontId="1" type="noConversion"/>
  </si>
  <si>
    <t>红光成像时从右向左逼近时测得透镜位置</t>
    <phoneticPr fontId="1" type="noConversion"/>
  </si>
  <si>
    <t>红光成像时从左向右逼近时测得透镜位置</t>
    <phoneticPr fontId="1" type="noConversion"/>
  </si>
  <si>
    <t>表1 自准直法测量轴向色差（透镜焦距100mm）数据记录表</t>
    <phoneticPr fontId="1" type="noConversion"/>
  </si>
  <si>
    <t>表2 公式法测轴向色差（透镜焦距100mm）数据记录表</t>
    <phoneticPr fontId="1" type="noConversion"/>
  </si>
  <si>
    <r>
      <t>成清晰蓝色像时从左向右逼近测得</t>
    </r>
    <r>
      <rPr>
        <sz val="11"/>
        <color theme="1"/>
        <rFont val="等线"/>
        <family val="3"/>
        <charset val="134"/>
        <scheme val="minor"/>
      </rPr>
      <t>白屏</t>
    </r>
    <r>
      <rPr>
        <sz val="11"/>
        <color theme="1"/>
        <rFont val="等线"/>
        <family val="2"/>
        <scheme val="minor"/>
      </rPr>
      <t>位置s</t>
    </r>
    <r>
      <rPr>
        <sz val="6"/>
        <color theme="1"/>
        <rFont val="等线"/>
        <family val="3"/>
        <charset val="134"/>
        <scheme val="minor"/>
      </rPr>
      <t>蓝</t>
    </r>
    <r>
      <rPr>
        <sz val="6"/>
        <color theme="1"/>
        <rFont val="等线"/>
        <family val="2"/>
        <scheme val="minor"/>
      </rPr>
      <t>2</t>
    </r>
    <r>
      <rPr>
        <sz val="11"/>
        <color theme="1"/>
        <rFont val="等线"/>
        <family val="2"/>
        <scheme val="minor"/>
      </rPr>
      <t>/cm</t>
    </r>
    <phoneticPr fontId="1" type="noConversion"/>
  </si>
  <si>
    <r>
      <t>成清晰红色像时</t>
    </r>
    <r>
      <rPr>
        <sz val="11"/>
        <color theme="1"/>
        <rFont val="等线"/>
        <family val="3"/>
        <charset val="134"/>
        <scheme val="minor"/>
      </rPr>
      <t>从左向右逼近测得</t>
    </r>
    <r>
      <rPr>
        <sz val="11"/>
        <color theme="1"/>
        <rFont val="等线"/>
        <family val="2"/>
        <scheme val="minor"/>
      </rPr>
      <t>白屏位置s</t>
    </r>
    <r>
      <rPr>
        <sz val="6"/>
        <color theme="1"/>
        <rFont val="等线"/>
        <family val="3"/>
        <charset val="134"/>
        <scheme val="minor"/>
      </rPr>
      <t>红1</t>
    </r>
    <r>
      <rPr>
        <sz val="11"/>
        <color theme="1"/>
        <rFont val="等线"/>
        <family val="2"/>
        <scheme val="minor"/>
      </rPr>
      <t>/cm</t>
    </r>
    <phoneticPr fontId="1" type="noConversion"/>
  </si>
  <si>
    <r>
      <t>成清晰红色像时</t>
    </r>
    <r>
      <rPr>
        <sz val="11"/>
        <color theme="1"/>
        <rFont val="等线"/>
        <family val="3"/>
        <charset val="134"/>
        <scheme val="minor"/>
      </rPr>
      <t>从</t>
    </r>
    <r>
      <rPr>
        <sz val="11"/>
        <color theme="1"/>
        <rFont val="等线"/>
        <family val="2"/>
        <scheme val="minor"/>
      </rPr>
      <t>右</t>
    </r>
    <r>
      <rPr>
        <sz val="11"/>
        <color theme="1"/>
        <rFont val="等线"/>
        <family val="3"/>
        <charset val="134"/>
        <scheme val="minor"/>
      </rPr>
      <t>向</t>
    </r>
    <r>
      <rPr>
        <sz val="11"/>
        <color theme="1"/>
        <rFont val="等线"/>
        <family val="2"/>
        <scheme val="minor"/>
      </rPr>
      <t>左</t>
    </r>
    <r>
      <rPr>
        <sz val="11"/>
        <color theme="1"/>
        <rFont val="等线"/>
        <family val="3"/>
        <charset val="134"/>
        <scheme val="minor"/>
      </rPr>
      <t>逼近测得</t>
    </r>
    <r>
      <rPr>
        <sz val="11"/>
        <color theme="1"/>
        <rFont val="等线"/>
        <family val="2"/>
        <scheme val="minor"/>
      </rPr>
      <t>白屏位置s</t>
    </r>
    <r>
      <rPr>
        <sz val="6"/>
        <color theme="1"/>
        <rFont val="等线"/>
        <family val="3"/>
        <charset val="134"/>
        <scheme val="minor"/>
      </rPr>
      <t>红1</t>
    </r>
    <r>
      <rPr>
        <sz val="11"/>
        <color theme="1"/>
        <rFont val="等线"/>
        <family val="3"/>
        <charset val="134"/>
        <scheme val="minor"/>
      </rPr>
      <t>'</t>
    </r>
    <r>
      <rPr>
        <sz val="11"/>
        <color theme="1"/>
        <rFont val="等线"/>
        <family val="2"/>
        <scheme val="minor"/>
      </rPr>
      <t>/cm</t>
    </r>
    <phoneticPr fontId="1" type="noConversion"/>
  </si>
  <si>
    <r>
      <t>成清晰蓝色像时从右向左逼近测得</t>
    </r>
    <r>
      <rPr>
        <sz val="11"/>
        <color theme="1"/>
        <rFont val="等线"/>
        <family val="3"/>
        <charset val="134"/>
        <scheme val="minor"/>
      </rPr>
      <t>白屏</t>
    </r>
    <r>
      <rPr>
        <sz val="11"/>
        <color theme="1"/>
        <rFont val="等线"/>
        <family val="2"/>
        <scheme val="minor"/>
      </rPr>
      <t>位置s</t>
    </r>
    <r>
      <rPr>
        <sz val="6"/>
        <color theme="1"/>
        <rFont val="等线"/>
        <family val="3"/>
        <charset val="134"/>
        <scheme val="minor"/>
      </rPr>
      <t>蓝</t>
    </r>
    <r>
      <rPr>
        <sz val="6"/>
        <color theme="1"/>
        <rFont val="等线"/>
        <family val="2"/>
        <scheme val="minor"/>
      </rPr>
      <t>2</t>
    </r>
    <r>
      <rPr>
        <sz val="11"/>
        <color theme="1"/>
        <rFont val="等线"/>
        <family val="3"/>
        <charset val="134"/>
        <scheme val="minor"/>
      </rPr>
      <t>'</t>
    </r>
    <r>
      <rPr>
        <sz val="11"/>
        <color theme="1"/>
        <rFont val="等线"/>
        <family val="2"/>
        <scheme val="minor"/>
      </rPr>
      <t>/cm</t>
    </r>
    <phoneticPr fontId="1" type="noConversion"/>
  </si>
  <si>
    <t>表3 共轭法测轴向色差（透镜焦距100mm）数据记录表</t>
    <phoneticPr fontId="1" type="noConversion"/>
  </si>
  <si>
    <t>从左向右逼近测得透镜位置1/cm</t>
    <phoneticPr fontId="1" type="noConversion"/>
  </si>
  <si>
    <t>从右向左逼近测得透镜位置1/cm</t>
    <phoneticPr fontId="1" type="noConversion"/>
  </si>
  <si>
    <t>从左向右逼近测得透镜位置2/cm</t>
    <phoneticPr fontId="1" type="noConversion"/>
  </si>
  <si>
    <t>从右向左逼近测得透镜位置2/cm</t>
    <phoneticPr fontId="1" type="noConversion"/>
  </si>
  <si>
    <t>物距/cm</t>
    <phoneticPr fontId="1" type="noConversion"/>
  </si>
  <si>
    <t>蓝色像左端对应刻度/cm</t>
    <phoneticPr fontId="1" type="noConversion"/>
  </si>
  <si>
    <t>蓝色像右端对应刻度/cm</t>
    <phoneticPr fontId="1" type="noConversion"/>
  </si>
  <si>
    <t>红色像左端对应刻度/cm</t>
    <phoneticPr fontId="1" type="noConversion"/>
  </si>
  <si>
    <t>红色像右端对应刻度/cm</t>
    <phoneticPr fontId="1" type="noConversion"/>
  </si>
  <si>
    <t>蓝色像宽/cm</t>
    <phoneticPr fontId="1" type="noConversion"/>
  </si>
  <si>
    <t>红色像宽/cm</t>
    <phoneticPr fontId="1" type="noConversion"/>
  </si>
  <si>
    <t>倍率色差</t>
    <phoneticPr fontId="1" type="noConversion"/>
  </si>
  <si>
    <t>20.00（两倍焦距）</t>
    <phoneticPr fontId="1" type="noConversion"/>
  </si>
  <si>
    <t>表4 倍率色差测量（透镜焦距100mm）数据记录表</t>
    <phoneticPr fontId="1" type="noConversion"/>
  </si>
  <si>
    <r>
      <t>从左向右逼近测得圆孔球差屏成像</t>
    </r>
    <r>
      <rPr>
        <sz val="11"/>
        <color theme="1"/>
        <rFont val="等线"/>
        <family val="3"/>
        <charset val="134"/>
        <scheme val="minor"/>
      </rPr>
      <t>像屏</t>
    </r>
    <r>
      <rPr>
        <sz val="11"/>
        <color theme="1"/>
        <rFont val="等线"/>
        <family val="2"/>
        <scheme val="minor"/>
      </rPr>
      <t>位置s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'</t>
    </r>
    <r>
      <rPr>
        <sz val="11"/>
        <color theme="1"/>
        <rFont val="等线"/>
        <family val="2"/>
        <scheme val="minor"/>
      </rPr>
      <t>/cm</t>
    </r>
    <phoneticPr fontId="1" type="noConversion"/>
  </si>
  <si>
    <r>
      <t>从右向左逼近测得圆孔球差屏成像</t>
    </r>
    <r>
      <rPr>
        <sz val="11"/>
        <color theme="1"/>
        <rFont val="等线"/>
        <family val="3"/>
        <charset val="134"/>
        <scheme val="minor"/>
      </rPr>
      <t>像屏</t>
    </r>
    <r>
      <rPr>
        <sz val="11"/>
        <color theme="1"/>
        <rFont val="等线"/>
        <family val="2"/>
        <scheme val="minor"/>
      </rPr>
      <t>位置s</t>
    </r>
    <r>
      <rPr>
        <sz val="6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'</t>
    </r>
    <r>
      <rPr>
        <sz val="11"/>
        <color theme="1"/>
        <rFont val="等线"/>
        <family val="2"/>
        <scheme val="minor"/>
      </rPr>
      <t>/cm</t>
    </r>
    <phoneticPr fontId="1" type="noConversion"/>
  </si>
  <si>
    <r>
      <t>从左向右逼近测得环形球差屏成像像屏位置s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'/cm</t>
    </r>
    <phoneticPr fontId="1" type="noConversion"/>
  </si>
  <si>
    <r>
      <t>从</t>
    </r>
    <r>
      <rPr>
        <sz val="11"/>
        <color theme="1"/>
        <rFont val="等线"/>
        <family val="3"/>
        <charset val="134"/>
        <scheme val="minor"/>
      </rPr>
      <t>右</t>
    </r>
    <r>
      <rPr>
        <sz val="11"/>
        <color theme="1"/>
        <rFont val="等线"/>
        <family val="2"/>
        <scheme val="minor"/>
      </rPr>
      <t>向</t>
    </r>
    <r>
      <rPr>
        <sz val="11"/>
        <color theme="1"/>
        <rFont val="等线"/>
        <family val="3"/>
        <charset val="134"/>
        <scheme val="minor"/>
      </rPr>
      <t>左</t>
    </r>
    <r>
      <rPr>
        <sz val="11"/>
        <color theme="1"/>
        <rFont val="等线"/>
        <family val="2"/>
        <scheme val="minor"/>
      </rPr>
      <t>逼近测得环形球差屏成像像屏位置s</t>
    </r>
    <r>
      <rPr>
        <sz val="6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>'/cm</t>
    </r>
    <phoneticPr fontId="1" type="noConversion"/>
  </si>
  <si>
    <t>表6 共轭法测球差（透镜焦距100mm）数据记录表</t>
    <phoneticPr fontId="1" type="noConversion"/>
  </si>
  <si>
    <t>平均色差/cm</t>
    <phoneticPr fontId="1" type="noConversion"/>
  </si>
  <si>
    <t>表7 自准直法测量轴向色差（透镜焦距60mm）数据记录表</t>
    <phoneticPr fontId="1" type="noConversion"/>
  </si>
  <si>
    <t>表5 公式法侧球差（透镜焦距100mm）数据记录表</t>
    <phoneticPr fontId="1" type="noConversion"/>
  </si>
  <si>
    <t>球差平均值&lt;x&gt;/cm</t>
    <phoneticPr fontId="1" type="noConversion"/>
  </si>
  <si>
    <t>球差/cm</t>
    <phoneticPr fontId="1" type="noConversion"/>
  </si>
  <si>
    <t>平均球差/cm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</si>
</sst>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sz val="6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workbookViewId="0">
      <selection sqref="A1:J1"/>
    </sheetView>
  </sheetViews>
  <sheetFormatPr defaultRowHeight="13.8" x14ac:dyDescent="0.25"/>
  <cols>
    <col min="2" max="10" width="10.77734375" customWidth="1"/>
  </cols>
  <sheetData>
    <row r="1" spans="1:10" ht="13.8" customHeight="1" x14ac:dyDescent="0.25">
      <c r="A1" s="17" t="s">
        <v>33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55.2" x14ac:dyDescent="0.25">
      <c r="A2" s="1" t="s">
        <v>0</v>
      </c>
      <c r="B2" s="1" t="s">
        <v>29</v>
      </c>
      <c r="C2" s="1" t="s">
        <v>32</v>
      </c>
      <c r="D2" s="1" t="s">
        <v>31</v>
      </c>
      <c r="E2" s="1" t="s">
        <v>30</v>
      </c>
      <c r="F2" s="1" t="s">
        <v>30</v>
      </c>
      <c r="G2" s="1" t="s">
        <v>4</v>
      </c>
      <c r="H2" s="1" t="s">
        <v>5</v>
      </c>
      <c r="I2" s="1" t="s">
        <v>6</v>
      </c>
      <c r="J2" s="1" t="s">
        <v>10</v>
      </c>
    </row>
    <row r="3" spans="1:10" x14ac:dyDescent="0.25">
      <c r="A3" s="1" t="s">
        <v>1</v>
      </c>
      <c r="B3" s="2">
        <v>100</v>
      </c>
      <c r="C3" s="1">
        <v>90.02</v>
      </c>
      <c r="D3" s="1">
        <v>90.05</v>
      </c>
      <c r="E3" s="1">
        <v>90.14</v>
      </c>
      <c r="F3" s="1">
        <v>90.09</v>
      </c>
      <c r="G3" s="2">
        <f>B3-(C3+D3)/2</f>
        <v>9.9650000000000034</v>
      </c>
      <c r="H3" s="2">
        <f>B3-(E3+F3)/2</f>
        <v>9.8849999999999909</v>
      </c>
      <c r="I3" s="2">
        <f>ABS(G3-H3)</f>
        <v>8.0000000000012506E-2</v>
      </c>
      <c r="J3" s="16">
        <f>AVERAGE(I3:I5)</f>
        <v>0.11833333333333466</v>
      </c>
    </row>
    <row r="4" spans="1:10" x14ac:dyDescent="0.25">
      <c r="A4" s="1" t="s">
        <v>2</v>
      </c>
      <c r="B4" s="2">
        <v>100</v>
      </c>
      <c r="C4" s="1">
        <v>89.98</v>
      </c>
      <c r="D4" s="1">
        <v>90.01</v>
      </c>
      <c r="E4" s="1">
        <v>90.18</v>
      </c>
      <c r="F4" s="2">
        <v>90.1</v>
      </c>
      <c r="G4" s="2">
        <f t="shared" ref="G4:G5" si="0">B4-(C4+D4)/2</f>
        <v>10.004999999999995</v>
      </c>
      <c r="H4" s="2">
        <f t="shared" ref="H4:H5" si="1">B4-(E4+F4)/2</f>
        <v>9.86</v>
      </c>
      <c r="I4" s="2">
        <f t="shared" ref="I4:I5" si="2">ABS(G4-H4)</f>
        <v>0.14499999999999602</v>
      </c>
      <c r="J4" s="16"/>
    </row>
    <row r="5" spans="1:10" x14ac:dyDescent="0.25">
      <c r="A5" s="1" t="s">
        <v>3</v>
      </c>
      <c r="B5" s="2">
        <v>100</v>
      </c>
      <c r="C5" s="1">
        <v>89.99</v>
      </c>
      <c r="D5" s="1">
        <v>90.02</v>
      </c>
      <c r="E5" s="1">
        <v>90.14</v>
      </c>
      <c r="F5" s="1">
        <v>90.13</v>
      </c>
      <c r="G5" s="2">
        <f t="shared" si="0"/>
        <v>9.9950000000000045</v>
      </c>
      <c r="H5" s="2">
        <f t="shared" si="1"/>
        <v>9.8650000000000091</v>
      </c>
      <c r="I5" s="2">
        <f t="shared" si="2"/>
        <v>0.12999999999999545</v>
      </c>
      <c r="J5" s="16"/>
    </row>
  </sheetData>
  <mergeCells count="2">
    <mergeCell ref="J3:J5"/>
    <mergeCell ref="A1:J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E4A59-3284-470A-BA20-E0AADDEF12C1}">
  <dimension ref="A1:L5"/>
  <sheetViews>
    <sheetView workbookViewId="0">
      <selection sqref="A1:L1"/>
    </sheetView>
  </sheetViews>
  <sheetFormatPr defaultRowHeight="13.8" x14ac:dyDescent="0.25"/>
  <cols>
    <col min="2" max="12" width="10.77734375" customWidth="1"/>
  </cols>
  <sheetData>
    <row r="1" spans="1:12" ht="13.8" customHeight="1" x14ac:dyDescent="0.25">
      <c r="A1" s="18" t="s">
        <v>34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</row>
    <row r="2" spans="1:12" ht="69" x14ac:dyDescent="0.25">
      <c r="A2" s="1" t="s">
        <v>0</v>
      </c>
      <c r="B2" s="1" t="s">
        <v>29</v>
      </c>
      <c r="C2" s="1" t="s">
        <v>7</v>
      </c>
      <c r="D2" s="1" t="s">
        <v>35</v>
      </c>
      <c r="E2" s="1" t="s">
        <v>38</v>
      </c>
      <c r="F2" s="1" t="s">
        <v>11</v>
      </c>
      <c r="G2" s="1" t="s">
        <v>36</v>
      </c>
      <c r="H2" s="1" t="s">
        <v>37</v>
      </c>
      <c r="I2" s="1" t="s">
        <v>8</v>
      </c>
      <c r="J2" s="1" t="s">
        <v>9</v>
      </c>
      <c r="K2" s="1" t="s">
        <v>6</v>
      </c>
      <c r="L2" s="1" t="s">
        <v>10</v>
      </c>
    </row>
    <row r="3" spans="1:12" x14ac:dyDescent="0.25">
      <c r="A3" s="1" t="s">
        <v>1</v>
      </c>
      <c r="B3" s="2">
        <v>100</v>
      </c>
      <c r="C3" s="2">
        <v>80</v>
      </c>
      <c r="D3" s="1">
        <v>60.88</v>
      </c>
      <c r="E3" s="1">
        <v>61.18</v>
      </c>
      <c r="F3" s="2">
        <v>80</v>
      </c>
      <c r="G3" s="1">
        <v>59.61</v>
      </c>
      <c r="H3" s="1">
        <v>60.27</v>
      </c>
      <c r="I3" s="3">
        <f>1/(1/(B3-F3)+1/(F3-(G3+H3)/2))</f>
        <v>10.014977533699451</v>
      </c>
      <c r="J3" s="3">
        <f>1/(1/(B3-C3)+1/(C3-(D3+E3)/2))</f>
        <v>9.7356941236848851</v>
      </c>
      <c r="K3" s="3">
        <f>ABS(I3-J3)</f>
        <v>0.2792834100145658</v>
      </c>
      <c r="L3" s="21">
        <f>AVERAGE(K3:K5)</f>
        <v>0.23270640233385778</v>
      </c>
    </row>
    <row r="4" spans="1:12" x14ac:dyDescent="0.25">
      <c r="A4" s="1" t="s">
        <v>2</v>
      </c>
      <c r="B4" s="2">
        <v>100</v>
      </c>
      <c r="C4" s="2">
        <v>75</v>
      </c>
      <c r="D4" s="1">
        <v>59.01</v>
      </c>
      <c r="E4" s="1">
        <v>58.92</v>
      </c>
      <c r="F4" s="2">
        <v>75</v>
      </c>
      <c r="G4" s="1">
        <v>58.08</v>
      </c>
      <c r="H4" s="1">
        <v>58.49</v>
      </c>
      <c r="I4" s="3">
        <f t="shared" ref="I4:I5" si="0">1/(1/(B4-F4)+1/(F4-(G4+H4)/2))</f>
        <v>10.017379839386313</v>
      </c>
      <c r="J4" s="3">
        <f t="shared" ref="J4:J5" si="1">1/(1/(B4-C4)+1/(C4-(D4+E4)/2))</f>
        <v>9.769099549165345</v>
      </c>
      <c r="K4" s="3">
        <f t="shared" ref="K4:K5" si="2">ABS(I4-J4)</f>
        <v>0.24828029022096842</v>
      </c>
      <c r="L4" s="22"/>
    </row>
    <row r="5" spans="1:12" x14ac:dyDescent="0.25">
      <c r="A5" s="1" t="s">
        <v>3</v>
      </c>
      <c r="B5" s="2">
        <v>100</v>
      </c>
      <c r="C5" s="2">
        <v>70</v>
      </c>
      <c r="D5" s="1">
        <v>55.38</v>
      </c>
      <c r="E5" s="1">
        <v>55.44</v>
      </c>
      <c r="F5" s="2">
        <v>70</v>
      </c>
      <c r="G5" s="1">
        <v>54.98</v>
      </c>
      <c r="H5" s="1">
        <v>55.08</v>
      </c>
      <c r="I5" s="3">
        <f t="shared" si="0"/>
        <v>9.9866577718478968</v>
      </c>
      <c r="J5" s="3">
        <f t="shared" si="1"/>
        <v>9.8161022650818577</v>
      </c>
      <c r="K5" s="3">
        <f t="shared" si="2"/>
        <v>0.17055550676603914</v>
      </c>
      <c r="L5" s="23"/>
    </row>
  </sheetData>
  <mergeCells count="2">
    <mergeCell ref="A1:L1"/>
    <mergeCell ref="L3:L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63B20-D1B7-4163-9A4A-EA58F6CCD5A8}">
  <dimension ref="A1:L8"/>
  <sheetViews>
    <sheetView zoomScaleNormal="100" workbookViewId="0">
      <selection sqref="A1:L1"/>
    </sheetView>
  </sheetViews>
  <sheetFormatPr defaultRowHeight="13.8" x14ac:dyDescent="0.25"/>
  <cols>
    <col min="3" max="10" width="12.77734375" customWidth="1"/>
    <col min="12" max="12" width="12.77734375" customWidth="1"/>
  </cols>
  <sheetData>
    <row r="1" spans="1:12" ht="13.8" customHeight="1" x14ac:dyDescent="0.25">
      <c r="A1" s="17" t="s">
        <v>39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41.4" x14ac:dyDescent="0.25">
      <c r="A2" s="9" t="s">
        <v>13</v>
      </c>
      <c r="B2" s="9" t="s">
        <v>0</v>
      </c>
      <c r="C2" s="9" t="s">
        <v>12</v>
      </c>
      <c r="D2" s="9" t="s">
        <v>40</v>
      </c>
      <c r="E2" s="9" t="s">
        <v>41</v>
      </c>
      <c r="F2" s="9" t="s">
        <v>42</v>
      </c>
      <c r="G2" s="9" t="s">
        <v>43</v>
      </c>
      <c r="H2" s="9" t="s">
        <v>16</v>
      </c>
      <c r="I2" s="9" t="s">
        <v>19</v>
      </c>
      <c r="J2" s="9" t="s">
        <v>25</v>
      </c>
      <c r="K2" s="9" t="s">
        <v>18</v>
      </c>
      <c r="L2" s="9" t="s">
        <v>17</v>
      </c>
    </row>
    <row r="3" spans="1:12" x14ac:dyDescent="0.25">
      <c r="A3" s="17" t="s">
        <v>14</v>
      </c>
      <c r="B3" s="9">
        <v>1</v>
      </c>
      <c r="C3" s="8">
        <v>100</v>
      </c>
      <c r="D3" s="8">
        <v>69.900000000000006</v>
      </c>
      <c r="E3" s="6">
        <v>70.02</v>
      </c>
      <c r="F3" s="9">
        <v>84.77</v>
      </c>
      <c r="G3" s="7">
        <v>85.1</v>
      </c>
      <c r="H3" s="8">
        <v>55</v>
      </c>
      <c r="I3" s="8">
        <f>C3-H3</f>
        <v>45</v>
      </c>
      <c r="J3" s="8">
        <f>(F3+G3)/2-(D3+E3)/2</f>
        <v>14.974999999999994</v>
      </c>
      <c r="K3" s="8">
        <f>(I3^2-J3^2)/(4*I3)</f>
        <v>10.004163194444445</v>
      </c>
      <c r="L3" s="12">
        <f>K3-K6</f>
        <v>0.22750333333333295</v>
      </c>
    </row>
    <row r="4" spans="1:12" x14ac:dyDescent="0.25">
      <c r="A4" s="17"/>
      <c r="B4" s="9">
        <v>2</v>
      </c>
      <c r="C4" s="8">
        <v>100</v>
      </c>
      <c r="D4" s="8">
        <v>63.77</v>
      </c>
      <c r="E4" s="6">
        <v>63.79</v>
      </c>
      <c r="F4" s="9">
        <v>85.89</v>
      </c>
      <c r="G4" s="7">
        <v>86.22</v>
      </c>
      <c r="H4" s="8">
        <v>50</v>
      </c>
      <c r="I4" s="8">
        <f t="shared" ref="I4:I8" si="0">C4-H4</f>
        <v>50</v>
      </c>
      <c r="J4" s="8">
        <f t="shared" ref="J4:J8" si="1">(F4+G4)/2-(D4+E4)/2</f>
        <v>22.275000000000006</v>
      </c>
      <c r="K4" s="8">
        <f t="shared" ref="K4:K8" si="2">(I4^2-J4^2)/(4*I4)</f>
        <v>10.019121874999998</v>
      </c>
      <c r="L4" s="12">
        <f t="shared" ref="L4:L5" si="3">K4-K7</f>
        <v>0.27449999999999797</v>
      </c>
    </row>
    <row r="5" spans="1:12" x14ac:dyDescent="0.25">
      <c r="A5" s="17"/>
      <c r="B5" s="9">
        <v>3</v>
      </c>
      <c r="C5" s="8">
        <v>100</v>
      </c>
      <c r="D5" s="8">
        <v>58.03</v>
      </c>
      <c r="E5" s="6">
        <v>58.05</v>
      </c>
      <c r="F5" s="9">
        <v>86.66</v>
      </c>
      <c r="G5" s="7">
        <v>86.94</v>
      </c>
      <c r="H5" s="8">
        <v>45</v>
      </c>
      <c r="I5" s="8">
        <f t="shared" si="0"/>
        <v>55</v>
      </c>
      <c r="J5" s="8">
        <f t="shared" si="1"/>
        <v>28.759999999999998</v>
      </c>
      <c r="K5" s="8">
        <f t="shared" si="2"/>
        <v>9.9902836363636371</v>
      </c>
      <c r="L5" s="12">
        <f t="shared" si="3"/>
        <v>0.22821272727272834</v>
      </c>
    </row>
    <row r="6" spans="1:12" x14ac:dyDescent="0.25">
      <c r="A6" s="17" t="s">
        <v>15</v>
      </c>
      <c r="B6" s="9">
        <v>1</v>
      </c>
      <c r="C6" s="8">
        <v>100</v>
      </c>
      <c r="D6" s="8">
        <v>69.239999999999995</v>
      </c>
      <c r="E6" s="6">
        <v>69.58</v>
      </c>
      <c r="F6" s="9">
        <v>85.62</v>
      </c>
      <c r="G6" s="7">
        <v>85.77</v>
      </c>
      <c r="H6" s="8">
        <v>55</v>
      </c>
      <c r="I6" s="8">
        <f t="shared" si="0"/>
        <v>45</v>
      </c>
      <c r="J6" s="8">
        <f t="shared" si="1"/>
        <v>16.284999999999997</v>
      </c>
      <c r="K6" s="8">
        <f t="shared" si="2"/>
        <v>9.7766598611111117</v>
      </c>
      <c r="L6" s="9" t="s">
        <v>59</v>
      </c>
    </row>
    <row r="7" spans="1:12" x14ac:dyDescent="0.25">
      <c r="A7" s="17"/>
      <c r="B7" s="9">
        <v>2</v>
      </c>
      <c r="C7" s="8">
        <v>100</v>
      </c>
      <c r="D7" s="8">
        <v>63.11</v>
      </c>
      <c r="E7" s="6">
        <v>63.28</v>
      </c>
      <c r="F7" s="9">
        <v>86.55</v>
      </c>
      <c r="G7" s="7">
        <v>86.79</v>
      </c>
      <c r="H7" s="8">
        <v>50</v>
      </c>
      <c r="I7" s="8">
        <f t="shared" si="0"/>
        <v>50</v>
      </c>
      <c r="J7" s="8">
        <f t="shared" si="1"/>
        <v>23.475000000000001</v>
      </c>
      <c r="K7" s="8">
        <f t="shared" si="2"/>
        <v>9.744621875</v>
      </c>
      <c r="L7" s="24">
        <f>AVERAGE(L3:L5)</f>
        <v>0.24340535353535309</v>
      </c>
    </row>
    <row r="8" spans="1:12" x14ac:dyDescent="0.25">
      <c r="A8" s="17"/>
      <c r="B8" s="9">
        <v>3</v>
      </c>
      <c r="C8" s="8">
        <v>100</v>
      </c>
      <c r="D8" s="8">
        <v>57.58</v>
      </c>
      <c r="E8" s="6">
        <v>57.84</v>
      </c>
      <c r="F8" s="9">
        <v>87.33</v>
      </c>
      <c r="G8" s="7">
        <v>87.33</v>
      </c>
      <c r="H8" s="8">
        <v>45</v>
      </c>
      <c r="I8" s="8">
        <f t="shared" si="0"/>
        <v>55</v>
      </c>
      <c r="J8" s="8">
        <f t="shared" si="1"/>
        <v>29.619999999999997</v>
      </c>
      <c r="K8" s="8">
        <f t="shared" si="2"/>
        <v>9.7620709090909088</v>
      </c>
      <c r="L8" s="17"/>
    </row>
  </sheetData>
  <mergeCells count="4">
    <mergeCell ref="A3:A5"/>
    <mergeCell ref="A6:A8"/>
    <mergeCell ref="A1:L1"/>
    <mergeCell ref="L7:L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2C49-1CB7-4032-85C0-41C080D255B0}">
  <dimension ref="A1:H6"/>
  <sheetViews>
    <sheetView workbookViewId="0">
      <selection sqref="A1:H1"/>
    </sheetView>
  </sheetViews>
  <sheetFormatPr defaultRowHeight="13.8" x14ac:dyDescent="0.25"/>
  <cols>
    <col min="1" max="8" width="10.77734375" customWidth="1"/>
  </cols>
  <sheetData>
    <row r="1" spans="1:8" x14ac:dyDescent="0.25">
      <c r="A1" s="17" t="s">
        <v>53</v>
      </c>
      <c r="B1" s="17"/>
      <c r="C1" s="17"/>
      <c r="D1" s="17"/>
      <c r="E1" s="17"/>
      <c r="F1" s="17"/>
      <c r="G1" s="17"/>
      <c r="H1" s="17"/>
    </row>
    <row r="2" spans="1:8" ht="41.4" x14ac:dyDescent="0.25">
      <c r="A2" s="5" t="s">
        <v>44</v>
      </c>
      <c r="B2" s="5" t="s">
        <v>45</v>
      </c>
      <c r="C2" s="5" t="s">
        <v>46</v>
      </c>
      <c r="D2" s="5" t="s">
        <v>47</v>
      </c>
      <c r="E2" s="5" t="s">
        <v>48</v>
      </c>
      <c r="F2" s="5" t="s">
        <v>49</v>
      </c>
      <c r="G2" s="5" t="s">
        <v>50</v>
      </c>
      <c r="H2" s="5" t="s">
        <v>51</v>
      </c>
    </row>
    <row r="3" spans="1:8" ht="27.6" x14ac:dyDescent="0.25">
      <c r="A3" s="5" t="s">
        <v>52</v>
      </c>
      <c r="B3" s="4">
        <v>1.7</v>
      </c>
      <c r="C3" s="4">
        <v>3.2</v>
      </c>
      <c r="D3" s="5">
        <v>1.73</v>
      </c>
      <c r="E3" s="5">
        <v>3.19</v>
      </c>
      <c r="F3" s="10">
        <f>C3-B3</f>
        <v>1.5000000000000002</v>
      </c>
      <c r="G3" s="5">
        <f>E3-D3</f>
        <v>1.46</v>
      </c>
      <c r="H3" s="4">
        <f>G3/F3</f>
        <v>0.97333333333333316</v>
      </c>
    </row>
    <row r="4" spans="1:8" x14ac:dyDescent="0.25">
      <c r="A4" s="4">
        <v>15</v>
      </c>
      <c r="B4" s="4">
        <v>0.96</v>
      </c>
      <c r="C4" s="4">
        <v>3.94</v>
      </c>
      <c r="D4" s="5">
        <v>0.96</v>
      </c>
      <c r="E4" s="5">
        <v>3.94</v>
      </c>
      <c r="F4" s="10">
        <f t="shared" ref="F4:F6" si="0">C4-B4</f>
        <v>2.98</v>
      </c>
      <c r="G4" s="5">
        <f t="shared" ref="G4:G6" si="1">E4-D4</f>
        <v>2.98</v>
      </c>
      <c r="H4" s="4">
        <f>G4/F4</f>
        <v>1</v>
      </c>
    </row>
    <row r="5" spans="1:8" x14ac:dyDescent="0.25">
      <c r="A5" s="4">
        <v>25</v>
      </c>
      <c r="B5" s="4">
        <v>1.96</v>
      </c>
      <c r="C5" s="4">
        <v>2.96</v>
      </c>
      <c r="D5" s="5">
        <v>1.98</v>
      </c>
      <c r="E5" s="5">
        <v>2.94</v>
      </c>
      <c r="F5" s="10">
        <f t="shared" si="0"/>
        <v>1</v>
      </c>
      <c r="G5" s="5">
        <f t="shared" si="1"/>
        <v>0.96</v>
      </c>
      <c r="H5" s="4">
        <f t="shared" ref="H5:H6" si="2">G5/F5</f>
        <v>0.96</v>
      </c>
    </row>
    <row r="6" spans="1:8" x14ac:dyDescent="0.25">
      <c r="A6" s="4">
        <v>30</v>
      </c>
      <c r="B6" s="4">
        <v>2.08</v>
      </c>
      <c r="C6" s="4">
        <v>2.85</v>
      </c>
      <c r="D6" s="5">
        <v>2.12</v>
      </c>
      <c r="E6" s="5">
        <v>2.84</v>
      </c>
      <c r="F6" s="10">
        <f t="shared" si="0"/>
        <v>0.77</v>
      </c>
      <c r="G6" s="5">
        <f t="shared" si="1"/>
        <v>0.71999999999999975</v>
      </c>
      <c r="H6" s="4">
        <f t="shared" si="2"/>
        <v>0.93506493506493471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AD77-5C14-4B48-A8A4-81B50BC88065}">
  <dimension ref="A1:L5"/>
  <sheetViews>
    <sheetView workbookViewId="0">
      <selection sqref="A1:L1"/>
    </sheetView>
  </sheetViews>
  <sheetFormatPr defaultRowHeight="13.8" x14ac:dyDescent="0.25"/>
  <cols>
    <col min="2" max="5" width="12.77734375" customWidth="1"/>
    <col min="6" max="11" width="10.77734375" customWidth="1"/>
  </cols>
  <sheetData>
    <row r="1" spans="1:12" ht="13.8" customHeight="1" x14ac:dyDescent="0.25">
      <c r="A1" s="17" t="s">
        <v>61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69" x14ac:dyDescent="0.25">
      <c r="A2" s="9" t="s">
        <v>0</v>
      </c>
      <c r="B2" s="9" t="s">
        <v>12</v>
      </c>
      <c r="C2" s="9" t="s">
        <v>20</v>
      </c>
      <c r="D2" s="9" t="s">
        <v>54</v>
      </c>
      <c r="E2" s="9" t="s">
        <v>55</v>
      </c>
      <c r="F2" s="9" t="s">
        <v>21</v>
      </c>
      <c r="G2" s="9" t="s">
        <v>56</v>
      </c>
      <c r="H2" s="9" t="s">
        <v>57</v>
      </c>
      <c r="I2" s="9" t="s">
        <v>23</v>
      </c>
      <c r="J2" s="9" t="s">
        <v>22</v>
      </c>
      <c r="K2" s="9" t="s">
        <v>24</v>
      </c>
      <c r="L2" s="15" t="s">
        <v>62</v>
      </c>
    </row>
    <row r="3" spans="1:12" x14ac:dyDescent="0.25">
      <c r="A3" s="9">
        <v>1</v>
      </c>
      <c r="B3" s="8">
        <v>100</v>
      </c>
      <c r="C3" s="8">
        <v>80</v>
      </c>
      <c r="D3" s="9">
        <v>59.43</v>
      </c>
      <c r="E3" s="8">
        <v>60.05</v>
      </c>
      <c r="F3" s="8">
        <v>80</v>
      </c>
      <c r="G3" s="9">
        <v>60.74</v>
      </c>
      <c r="H3" s="9">
        <v>60.71</v>
      </c>
      <c r="I3" s="8">
        <f>1/(1/(B3-C3)+1/(C3-D3))</f>
        <v>10.140497904855804</v>
      </c>
      <c r="J3" s="8">
        <f>1/(1/(B3-F3)+1/(F3-G3))</f>
        <v>9.8115129903209368</v>
      </c>
      <c r="K3" s="8">
        <f>J3-I3</f>
        <v>-0.32898491453486756</v>
      </c>
      <c r="L3" s="25">
        <f>AVERAGE(K3:K5)</f>
        <v>-0.34846228694313136</v>
      </c>
    </row>
    <row r="4" spans="1:12" x14ac:dyDescent="0.25">
      <c r="A4" s="9">
        <v>2</v>
      </c>
      <c r="B4" s="8">
        <v>100</v>
      </c>
      <c r="C4" s="8">
        <v>75</v>
      </c>
      <c r="D4" s="9">
        <v>57.69</v>
      </c>
      <c r="E4" s="8">
        <v>57.7</v>
      </c>
      <c r="F4" s="8">
        <v>75</v>
      </c>
      <c r="G4" s="9">
        <v>58.76</v>
      </c>
      <c r="H4" s="9">
        <v>58.79</v>
      </c>
      <c r="I4" s="8">
        <f>1/(1/(B4-C4)+1/(C4-D4))</f>
        <v>10.228078468447178</v>
      </c>
      <c r="J4" s="8">
        <f>1/(1/(B4-F4)+1/(F4-G4))</f>
        <v>9.8448108632395748</v>
      </c>
      <c r="K4" s="13">
        <f t="shared" ref="K4:K5" si="0">J4-I4</f>
        <v>-0.38326760520760317</v>
      </c>
      <c r="L4" s="26"/>
    </row>
    <row r="5" spans="1:12" x14ac:dyDescent="0.25">
      <c r="A5" s="9">
        <v>3</v>
      </c>
      <c r="B5" s="8">
        <v>100</v>
      </c>
      <c r="C5" s="8">
        <v>70</v>
      </c>
      <c r="D5" s="9">
        <v>54.61</v>
      </c>
      <c r="E5" s="8">
        <v>54.94</v>
      </c>
      <c r="F5" s="8">
        <v>70</v>
      </c>
      <c r="G5" s="9">
        <v>55.36</v>
      </c>
      <c r="H5" s="9">
        <v>55.37</v>
      </c>
      <c r="I5" s="8">
        <f>1/(1/(B5-C5)+1/(C5-D5))</f>
        <v>10.171844018506279</v>
      </c>
      <c r="J5" s="8">
        <f>1/(1/(B5-F5)+1/(F5-G5))</f>
        <v>9.8387096774193559</v>
      </c>
      <c r="K5" s="13">
        <f t="shared" si="0"/>
        <v>-0.33313434108692341</v>
      </c>
      <c r="L5" s="26"/>
    </row>
  </sheetData>
  <mergeCells count="2">
    <mergeCell ref="L3:L5"/>
    <mergeCell ref="A1:L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36C29-3EA7-4044-8A55-491C1AF39058}">
  <dimension ref="A1:L8"/>
  <sheetViews>
    <sheetView workbookViewId="0">
      <selection sqref="A1:L1"/>
    </sheetView>
  </sheetViews>
  <sheetFormatPr defaultRowHeight="13.8" x14ac:dyDescent="0.25"/>
  <cols>
    <col min="1" max="11" width="10.77734375" customWidth="1"/>
    <col min="12" max="12" width="12.77734375" customWidth="1"/>
  </cols>
  <sheetData>
    <row r="1" spans="1:12" ht="13.8" customHeight="1" x14ac:dyDescent="0.25">
      <c r="A1" s="17" t="s">
        <v>58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55.2" x14ac:dyDescent="0.25">
      <c r="A2" s="5" t="s">
        <v>26</v>
      </c>
      <c r="B2" s="5" t="s">
        <v>0</v>
      </c>
      <c r="C2" s="5" t="s">
        <v>12</v>
      </c>
      <c r="D2" s="5" t="s">
        <v>40</v>
      </c>
      <c r="E2" s="5" t="s">
        <v>41</v>
      </c>
      <c r="F2" s="5" t="s">
        <v>42</v>
      </c>
      <c r="G2" s="5" t="s">
        <v>43</v>
      </c>
      <c r="H2" s="5" t="s">
        <v>16</v>
      </c>
      <c r="I2" s="5" t="s">
        <v>19</v>
      </c>
      <c r="J2" s="5" t="s">
        <v>25</v>
      </c>
      <c r="K2" s="5" t="s">
        <v>18</v>
      </c>
      <c r="L2" s="5" t="s">
        <v>63</v>
      </c>
    </row>
    <row r="3" spans="1:12" x14ac:dyDescent="0.25">
      <c r="A3" s="17" t="s">
        <v>27</v>
      </c>
      <c r="B3" s="5">
        <v>1</v>
      </c>
      <c r="C3" s="4">
        <v>100</v>
      </c>
      <c r="D3" s="5">
        <v>58.03</v>
      </c>
      <c r="E3" s="7">
        <v>58.52</v>
      </c>
      <c r="F3" s="5">
        <v>86.45</v>
      </c>
      <c r="G3" s="11">
        <v>86.93</v>
      </c>
      <c r="H3" s="4">
        <v>45</v>
      </c>
      <c r="I3" s="10">
        <f>C3-H3</f>
        <v>55</v>
      </c>
      <c r="J3" s="5">
        <f t="shared" ref="J3:J8" si="0">F3-D3</f>
        <v>28.42</v>
      </c>
      <c r="K3" s="4">
        <f>(I3^2-J3^2)/(4*I3)</f>
        <v>10.078652727272726</v>
      </c>
      <c r="L3" s="14">
        <f>K6-K3</f>
        <v>-0.23887500000000017</v>
      </c>
    </row>
    <row r="4" spans="1:12" x14ac:dyDescent="0.25">
      <c r="A4" s="17"/>
      <c r="B4" s="5">
        <v>2</v>
      </c>
      <c r="C4" s="4">
        <v>100</v>
      </c>
      <c r="D4" s="5">
        <v>63.71</v>
      </c>
      <c r="E4" s="7">
        <v>64.5</v>
      </c>
      <c r="F4" s="5">
        <v>85.72</v>
      </c>
      <c r="G4" s="11">
        <v>86.18</v>
      </c>
      <c r="H4" s="4">
        <v>50</v>
      </c>
      <c r="I4" s="10">
        <f t="shared" ref="I4:I8" si="1">C4-H4</f>
        <v>50</v>
      </c>
      <c r="J4" s="5">
        <f t="shared" si="0"/>
        <v>22.009999999999998</v>
      </c>
      <c r="K4" s="4">
        <f t="shared" ref="K4:K8" si="2">(I4^2-J4^2)/(4*I4)</f>
        <v>10.077799500000001</v>
      </c>
      <c r="L4" s="14">
        <f t="shared" ref="L4:L5" si="3">K7-K4</f>
        <v>-0.25509749999999976</v>
      </c>
    </row>
    <row r="5" spans="1:12" x14ac:dyDescent="0.25">
      <c r="A5" s="17"/>
      <c r="B5" s="5">
        <v>3</v>
      </c>
      <c r="C5" s="4">
        <v>100</v>
      </c>
      <c r="D5" s="5">
        <v>69.81</v>
      </c>
      <c r="E5" s="7">
        <v>70.400000000000006</v>
      </c>
      <c r="F5" s="5">
        <v>84.36</v>
      </c>
      <c r="G5" s="11">
        <v>85.2</v>
      </c>
      <c r="H5" s="4">
        <v>55</v>
      </c>
      <c r="I5" s="10">
        <f t="shared" si="1"/>
        <v>45</v>
      </c>
      <c r="J5" s="5">
        <f t="shared" si="0"/>
        <v>14.549999999999997</v>
      </c>
      <c r="K5" s="4">
        <f t="shared" si="2"/>
        <v>10.073875000000001</v>
      </c>
      <c r="L5" s="14">
        <f t="shared" si="3"/>
        <v>-0.23367999999999967</v>
      </c>
    </row>
    <row r="6" spans="1:12" x14ac:dyDescent="0.25">
      <c r="A6" s="17" t="s">
        <v>28</v>
      </c>
      <c r="B6" s="5">
        <v>1</v>
      </c>
      <c r="C6" s="4">
        <v>100</v>
      </c>
      <c r="D6" s="5">
        <v>57.82</v>
      </c>
      <c r="E6" s="7">
        <v>57.82</v>
      </c>
      <c r="F6" s="5">
        <v>87.15</v>
      </c>
      <c r="G6" s="11">
        <v>87.18</v>
      </c>
      <c r="H6" s="4">
        <v>45</v>
      </c>
      <c r="I6" s="10">
        <f t="shared" si="1"/>
        <v>55</v>
      </c>
      <c r="J6" s="5">
        <f t="shared" si="0"/>
        <v>29.330000000000005</v>
      </c>
      <c r="K6" s="4">
        <f t="shared" si="2"/>
        <v>9.8397777272727254</v>
      </c>
      <c r="L6" s="5" t="s">
        <v>64</v>
      </c>
    </row>
    <row r="7" spans="1:12" x14ac:dyDescent="0.25">
      <c r="A7" s="17"/>
      <c r="B7" s="5">
        <v>2</v>
      </c>
      <c r="C7" s="4">
        <v>100</v>
      </c>
      <c r="D7" s="5">
        <v>63.35</v>
      </c>
      <c r="E7" s="7">
        <v>63.4</v>
      </c>
      <c r="F7" s="5">
        <v>86.49</v>
      </c>
      <c r="G7" s="11">
        <v>86.54</v>
      </c>
      <c r="H7" s="4">
        <v>50</v>
      </c>
      <c r="I7" s="10">
        <f t="shared" si="1"/>
        <v>50</v>
      </c>
      <c r="J7" s="5">
        <f t="shared" si="0"/>
        <v>23.139999999999993</v>
      </c>
      <c r="K7" s="4">
        <f t="shared" si="2"/>
        <v>9.8227020000000014</v>
      </c>
      <c r="L7" s="27">
        <f>AVERAGE(L3:L5)</f>
        <v>-0.24255083333333319</v>
      </c>
    </row>
    <row r="8" spans="1:12" x14ac:dyDescent="0.25">
      <c r="A8" s="17"/>
      <c r="B8" s="5">
        <v>3</v>
      </c>
      <c r="C8" s="4">
        <v>100</v>
      </c>
      <c r="D8" s="5">
        <v>69.48</v>
      </c>
      <c r="E8" s="7">
        <v>69.53</v>
      </c>
      <c r="F8" s="5">
        <v>85.41</v>
      </c>
      <c r="G8" s="11">
        <v>85.45</v>
      </c>
      <c r="H8" s="4">
        <v>55</v>
      </c>
      <c r="I8" s="10">
        <f t="shared" si="1"/>
        <v>45</v>
      </c>
      <c r="J8" s="5">
        <f t="shared" si="0"/>
        <v>15.929999999999993</v>
      </c>
      <c r="K8" s="4">
        <f t="shared" si="2"/>
        <v>9.8401950000000014</v>
      </c>
      <c r="L8" s="28"/>
    </row>
  </sheetData>
  <mergeCells count="4">
    <mergeCell ref="A3:A5"/>
    <mergeCell ref="A6:A8"/>
    <mergeCell ref="A1:L1"/>
    <mergeCell ref="L7:L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DB7E7-136E-4A66-BC2E-D176AC3A55FE}">
  <dimension ref="A1:J5"/>
  <sheetViews>
    <sheetView workbookViewId="0">
      <selection sqref="A1:J1"/>
    </sheetView>
  </sheetViews>
  <sheetFormatPr defaultRowHeight="13.8" x14ac:dyDescent="0.25"/>
  <cols>
    <col min="2" max="10" width="10.77734375" customWidth="1"/>
  </cols>
  <sheetData>
    <row r="1" spans="1:10" x14ac:dyDescent="0.25">
      <c r="A1" s="17" t="s">
        <v>60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55.2" x14ac:dyDescent="0.25">
      <c r="A2" s="5" t="s">
        <v>0</v>
      </c>
      <c r="B2" s="5" t="s">
        <v>12</v>
      </c>
      <c r="C2" s="5" t="s">
        <v>32</v>
      </c>
      <c r="D2" s="5" t="s">
        <v>31</v>
      </c>
      <c r="E2" s="5" t="s">
        <v>30</v>
      </c>
      <c r="F2" s="5" t="s">
        <v>30</v>
      </c>
      <c r="G2" s="5" t="s">
        <v>4</v>
      </c>
      <c r="H2" s="5" t="s">
        <v>5</v>
      </c>
      <c r="I2" s="5" t="s">
        <v>6</v>
      </c>
      <c r="J2" s="5" t="s">
        <v>10</v>
      </c>
    </row>
    <row r="3" spans="1:10" x14ac:dyDescent="0.25">
      <c r="A3" s="5" t="s">
        <v>1</v>
      </c>
      <c r="B3" s="4">
        <v>100</v>
      </c>
      <c r="C3" s="5">
        <v>94.32</v>
      </c>
      <c r="D3" s="4">
        <v>94.4</v>
      </c>
      <c r="E3" s="5">
        <v>94.51</v>
      </c>
      <c r="F3" s="5">
        <v>94.57</v>
      </c>
      <c r="G3" s="4">
        <f>B3-(C3+D3)/2</f>
        <v>5.6400000000000006</v>
      </c>
      <c r="H3" s="4">
        <f>B3-(E3+F3)/2</f>
        <v>5.460000000000008</v>
      </c>
      <c r="I3" s="4">
        <f>ABS(G3-H3)</f>
        <v>0.17999999999999261</v>
      </c>
      <c r="J3" s="16">
        <f>AVERAGE(I3:I5)</f>
        <v>0.13499999999999091</v>
      </c>
    </row>
    <row r="4" spans="1:10" x14ac:dyDescent="0.25">
      <c r="A4" s="5" t="s">
        <v>2</v>
      </c>
      <c r="B4" s="4">
        <v>100</v>
      </c>
      <c r="C4" s="5">
        <v>94.22</v>
      </c>
      <c r="D4" s="4">
        <v>94.33</v>
      </c>
      <c r="E4" s="5">
        <v>94.44</v>
      </c>
      <c r="F4" s="4">
        <v>94.45</v>
      </c>
      <c r="G4" s="4">
        <f t="shared" ref="G4:G5" si="0">B4-(C4+D4)/2</f>
        <v>5.7249999999999943</v>
      </c>
      <c r="H4" s="4">
        <f t="shared" ref="H4:H5" si="1">B4-(E4+F4)/2</f>
        <v>5.5550000000000068</v>
      </c>
      <c r="I4" s="4">
        <f t="shared" ref="I4:I5" si="2">ABS(G4-H4)</f>
        <v>0.16999999999998749</v>
      </c>
      <c r="J4" s="16"/>
    </row>
    <row r="5" spans="1:10" x14ac:dyDescent="0.25">
      <c r="A5" s="5" t="s">
        <v>3</v>
      </c>
      <c r="B5" s="4">
        <v>100</v>
      </c>
      <c r="C5" s="5">
        <v>94.31</v>
      </c>
      <c r="D5" s="4">
        <v>94.34</v>
      </c>
      <c r="E5" s="5">
        <v>94.28</v>
      </c>
      <c r="F5" s="5">
        <v>94.48</v>
      </c>
      <c r="G5" s="4">
        <f t="shared" si="0"/>
        <v>5.6749999999999972</v>
      </c>
      <c r="H5" s="4">
        <f t="shared" si="1"/>
        <v>5.6200000000000045</v>
      </c>
      <c r="I5" s="4">
        <f t="shared" si="2"/>
        <v>5.499999999999261E-2</v>
      </c>
      <c r="J5" s="16"/>
    </row>
  </sheetData>
  <mergeCells count="2">
    <mergeCell ref="A1:J1"/>
    <mergeCell ref="J3:J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Sheet7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2018-11-25T03:02:56Z</dcterms:modified>
</cp:coreProperties>
</file>