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3EA21D9-AD33-4660-BBC7-F4B4F78194F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17" i="1"/>
  <c r="C16" i="1" l="1"/>
  <c r="C15" i="1"/>
  <c r="C14" i="1"/>
  <c r="D11" i="1" l="1"/>
  <c r="E11" i="1"/>
  <c r="F11" i="1"/>
  <c r="G11" i="1"/>
  <c r="C11" i="1"/>
  <c r="D7" i="1"/>
  <c r="E7" i="1"/>
  <c r="F7" i="1"/>
  <c r="G7" i="1"/>
  <c r="C7" i="1"/>
  <c r="G12" i="1" l="1"/>
  <c r="F12" i="1"/>
  <c r="E12" i="1"/>
  <c r="D12" i="1"/>
  <c r="C12" i="1"/>
  <c r="C13" i="1" l="1"/>
  <c r="C19" i="1" s="1"/>
</calcChain>
</file>

<file path=xl/sharedStrings.xml><?xml version="1.0" encoding="utf-8"?>
<sst xmlns="http://schemas.openxmlformats.org/spreadsheetml/2006/main" count="27" uniqueCount="22">
  <si>
    <t>数据分组</t>
    <phoneticPr fontId="1" type="noConversion"/>
  </si>
  <si>
    <t>i</t>
    <phoneticPr fontId="1" type="noConversion"/>
  </si>
  <si>
    <t>暗环级别</t>
    <phoneticPr fontId="1" type="noConversion"/>
  </si>
  <si>
    <t>暗环位置</t>
    <phoneticPr fontId="1" type="noConversion"/>
  </si>
  <si>
    <t>暗环直径</t>
    <phoneticPr fontId="1" type="noConversion"/>
  </si>
  <si>
    <t>m</t>
    <phoneticPr fontId="1" type="noConversion"/>
  </si>
  <si>
    <t>左</t>
    <phoneticPr fontId="1" type="noConversion"/>
  </si>
  <si>
    <t>右</t>
    <phoneticPr fontId="1" type="noConversion"/>
  </si>
  <si>
    <r>
      <t>D</t>
    </r>
    <r>
      <rPr>
        <sz val="6"/>
        <color theme="1"/>
        <rFont val="等线"/>
        <family val="3"/>
        <charset val="134"/>
        <scheme val="minor"/>
      </rPr>
      <t>m</t>
    </r>
    <phoneticPr fontId="1" type="noConversion"/>
  </si>
  <si>
    <r>
      <t>D</t>
    </r>
    <r>
      <rPr>
        <sz val="6"/>
        <color theme="1"/>
        <rFont val="等线"/>
        <family val="3"/>
        <charset val="134"/>
        <scheme val="minor"/>
      </rPr>
      <t>n</t>
    </r>
    <phoneticPr fontId="1" type="noConversion"/>
  </si>
  <si>
    <t>n</t>
    <phoneticPr fontId="1" type="noConversion"/>
  </si>
  <si>
    <r>
      <t>δ=D</t>
    </r>
    <r>
      <rPr>
        <sz val="6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2"/>
        <scheme val="minor"/>
      </rPr>
      <t>^2-D</t>
    </r>
    <r>
      <rPr>
        <sz val="6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scheme val="minor"/>
      </rPr>
      <t>^2/mm^2</t>
    </r>
    <phoneticPr fontId="1" type="noConversion"/>
  </si>
  <si>
    <t>平凸透镜的曲率半径R/mm</t>
    <phoneticPr fontId="1" type="noConversion"/>
  </si>
  <si>
    <t>表1 用牛顿环测定透镜的曲率半径实验数据与结果</t>
    <phoneticPr fontId="1" type="noConversion"/>
  </si>
  <si>
    <t>置信概率P</t>
    <phoneticPr fontId="1" type="noConversion"/>
  </si>
  <si>
    <r>
      <t>仪器误差Δ</t>
    </r>
    <r>
      <rPr>
        <sz val="6"/>
        <color theme="1"/>
        <rFont val="等线"/>
        <family val="3"/>
        <charset val="134"/>
        <scheme val="minor"/>
      </rPr>
      <t>仪</t>
    </r>
    <r>
      <rPr>
        <sz val="11"/>
        <color theme="1"/>
        <rFont val="等线"/>
        <family val="2"/>
        <scheme val="minor"/>
      </rPr>
      <t>/mm</t>
    </r>
    <phoneticPr fontId="1" type="noConversion"/>
  </si>
  <si>
    <r>
      <t>δ的标准差σ</t>
    </r>
    <r>
      <rPr>
        <sz val="6"/>
        <color theme="1"/>
        <rFont val="等线"/>
        <family val="3"/>
        <charset val="134"/>
        <scheme val="minor"/>
      </rPr>
      <t>δ</t>
    </r>
    <r>
      <rPr>
        <sz val="11"/>
        <color theme="1"/>
        <rFont val="等线"/>
        <family val="2"/>
        <scheme val="minor"/>
      </rPr>
      <t>/mm</t>
    </r>
    <phoneticPr fontId="1" type="noConversion"/>
  </si>
  <si>
    <r>
      <t>δ的A类不确定度ΔA(=t</t>
    </r>
    <r>
      <rPr>
        <sz val="6"/>
        <color theme="1"/>
        <rFont val="等线"/>
        <family val="3"/>
        <charset val="134"/>
        <scheme val="minor"/>
      </rPr>
      <t>0.95</t>
    </r>
    <r>
      <rPr>
        <sz val="11"/>
        <color theme="1"/>
        <rFont val="等线"/>
        <family val="2"/>
        <scheme val="minor"/>
      </rPr>
      <t>*σ</t>
    </r>
    <r>
      <rPr>
        <sz val="6"/>
        <color theme="1"/>
        <rFont val="等线"/>
        <family val="3"/>
        <charset val="134"/>
        <scheme val="minor"/>
      </rPr>
      <t>&lt;δ</t>
    </r>
    <r>
      <rPr>
        <sz val="6"/>
        <color theme="1"/>
        <rFont val="等线"/>
        <family val="2"/>
        <scheme val="minor"/>
      </rPr>
      <t>&gt;</t>
    </r>
    <r>
      <rPr>
        <sz val="11"/>
        <color theme="1"/>
        <rFont val="等线"/>
        <family val="2"/>
        <scheme val="minor"/>
      </rPr>
      <t>)/mm</t>
    </r>
    <phoneticPr fontId="1" type="noConversion"/>
  </si>
  <si>
    <r>
      <t>δ的B类不确定度ΔB(=0.95*Δ</t>
    </r>
    <r>
      <rPr>
        <sz val="6"/>
        <color theme="1"/>
        <rFont val="等线"/>
        <family val="3"/>
        <charset val="134"/>
        <scheme val="minor"/>
      </rPr>
      <t>仪</t>
    </r>
    <r>
      <rPr>
        <sz val="11"/>
        <color theme="1"/>
        <rFont val="等线"/>
        <family val="2"/>
        <scheme val="minor"/>
      </rPr>
      <t>)/mm</t>
    </r>
    <phoneticPr fontId="1" type="noConversion"/>
  </si>
  <si>
    <r>
      <t>根据肖韦涅准则，δ实验测量值与平均值允许的偏差Δ(=1.65*σ</t>
    </r>
    <r>
      <rPr>
        <sz val="6"/>
        <color theme="1"/>
        <rFont val="等线"/>
        <family val="3"/>
        <charset val="134"/>
        <scheme val="minor"/>
      </rPr>
      <t>δ</t>
    </r>
    <r>
      <rPr>
        <sz val="11"/>
        <color theme="1"/>
        <rFont val="等线"/>
        <family val="2"/>
        <scheme val="minor"/>
      </rPr>
      <t>)/mm</t>
    </r>
    <phoneticPr fontId="1" type="noConversion"/>
  </si>
  <si>
    <r>
      <t>δ的平均值的标准差σ</t>
    </r>
    <r>
      <rPr>
        <sz val="6"/>
        <color theme="1"/>
        <rFont val="等线"/>
        <family val="3"/>
        <charset val="134"/>
        <scheme val="minor"/>
      </rPr>
      <t>&lt;δ&gt;</t>
    </r>
    <r>
      <rPr>
        <sz val="11"/>
        <color theme="1"/>
        <rFont val="等线"/>
        <family val="2"/>
        <scheme val="minor"/>
      </rPr>
      <t>/mm</t>
    </r>
    <phoneticPr fontId="1" type="noConversion"/>
  </si>
  <si>
    <t>δ的平均值&lt;δ&gt;/mm^2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</si>
</sst>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82" formatCode="0.00000"/>
    <numFmt numFmtId="183" formatCode="0.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82" fontId="0" fillId="0" borderId="1" xfId="0" applyNumberFormat="1" applyBorder="1" applyAlignment="1">
      <alignment horizontal="center" vertical="center" wrapText="1"/>
    </xf>
    <xf numFmtId="183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sqref="A1:G1"/>
    </sheetView>
  </sheetViews>
  <sheetFormatPr defaultRowHeight="13.8" x14ac:dyDescent="0.25"/>
  <cols>
    <col min="1" max="1" width="17" customWidth="1"/>
  </cols>
  <sheetData>
    <row r="1" spans="1:7" x14ac:dyDescent="0.25">
      <c r="A1" s="4" t="s">
        <v>13</v>
      </c>
      <c r="B1" s="4"/>
      <c r="C1" s="4"/>
      <c r="D1" s="4"/>
      <c r="E1" s="4"/>
      <c r="F1" s="4"/>
      <c r="G1" s="4"/>
    </row>
    <row r="2" spans="1:7" x14ac:dyDescent="0.25">
      <c r="A2" s="4" t="s">
        <v>14</v>
      </c>
      <c r="B2" s="4"/>
      <c r="C2" s="2">
        <v>0.95</v>
      </c>
      <c r="D2" s="4" t="s">
        <v>15</v>
      </c>
      <c r="E2" s="4"/>
      <c r="F2" s="4"/>
      <c r="G2" s="2">
        <v>5.0000000000000001E-3</v>
      </c>
    </row>
    <row r="3" spans="1:7" x14ac:dyDescent="0.25">
      <c r="A3" s="2" t="s">
        <v>0</v>
      </c>
      <c r="B3" s="2" t="s">
        <v>1</v>
      </c>
      <c r="C3" s="2">
        <v>1</v>
      </c>
      <c r="D3" s="2">
        <v>2</v>
      </c>
      <c r="E3" s="2">
        <v>3</v>
      </c>
      <c r="F3" s="2">
        <v>4</v>
      </c>
      <c r="G3" s="2">
        <v>5</v>
      </c>
    </row>
    <row r="4" spans="1:7" x14ac:dyDescent="0.25">
      <c r="A4" s="2" t="s">
        <v>2</v>
      </c>
      <c r="B4" s="2" t="s">
        <v>5</v>
      </c>
      <c r="C4" s="2">
        <v>35</v>
      </c>
      <c r="D4" s="2">
        <v>34</v>
      </c>
      <c r="E4" s="2">
        <v>33</v>
      </c>
      <c r="F4" s="2">
        <v>32</v>
      </c>
      <c r="G4" s="2">
        <v>31</v>
      </c>
    </row>
    <row r="5" spans="1:7" x14ac:dyDescent="0.25">
      <c r="A5" s="4" t="s">
        <v>3</v>
      </c>
      <c r="B5" s="2" t="s">
        <v>6</v>
      </c>
      <c r="C5" s="2">
        <v>48.787999999999997</v>
      </c>
      <c r="D5" s="2">
        <v>48.719000000000001</v>
      </c>
      <c r="E5" s="2">
        <v>48.658999999999999</v>
      </c>
      <c r="F5" s="2">
        <v>48.585999999999999</v>
      </c>
      <c r="G5" s="2">
        <v>48.518000000000001</v>
      </c>
    </row>
    <row r="6" spans="1:7" x14ac:dyDescent="0.25">
      <c r="A6" s="4"/>
      <c r="B6" s="2" t="s">
        <v>7</v>
      </c>
      <c r="C6" s="2">
        <v>39.341999999999999</v>
      </c>
      <c r="D6" s="2">
        <v>39.402000000000001</v>
      </c>
      <c r="E6" s="2">
        <v>39.448999999999998</v>
      </c>
      <c r="F6" s="2">
        <v>39.511000000000003</v>
      </c>
      <c r="G6" s="2">
        <v>39.570999999999998</v>
      </c>
    </row>
    <row r="7" spans="1:7" x14ac:dyDescent="0.25">
      <c r="A7" s="2" t="s">
        <v>4</v>
      </c>
      <c r="B7" s="2" t="s">
        <v>8</v>
      </c>
      <c r="C7" s="3">
        <f>ABS(C6-C5)</f>
        <v>9.445999999999998</v>
      </c>
      <c r="D7" s="3">
        <f t="shared" ref="D7:G7" si="0">ABS(D6-D5)</f>
        <v>9.3170000000000002</v>
      </c>
      <c r="E7" s="3">
        <f t="shared" si="0"/>
        <v>9.2100000000000009</v>
      </c>
      <c r="F7" s="3">
        <f t="shared" si="0"/>
        <v>9.0749999999999957</v>
      </c>
      <c r="G7" s="3">
        <f t="shared" si="0"/>
        <v>8.9470000000000027</v>
      </c>
    </row>
    <row r="8" spans="1:7" x14ac:dyDescent="0.25">
      <c r="A8" s="2" t="s">
        <v>2</v>
      </c>
      <c r="B8" s="2" t="s">
        <v>10</v>
      </c>
      <c r="C8" s="2">
        <v>30</v>
      </c>
      <c r="D8" s="2">
        <v>29</v>
      </c>
      <c r="E8" s="2">
        <v>28</v>
      </c>
      <c r="F8" s="2">
        <v>27</v>
      </c>
      <c r="G8" s="2">
        <v>26</v>
      </c>
    </row>
    <row r="9" spans="1:7" x14ac:dyDescent="0.25">
      <c r="A9" s="4" t="s">
        <v>3</v>
      </c>
      <c r="B9" s="2" t="s">
        <v>6</v>
      </c>
      <c r="C9" s="2">
        <v>48.442</v>
      </c>
      <c r="D9" s="2">
        <v>48.372</v>
      </c>
      <c r="E9" s="2">
        <v>48.304000000000002</v>
      </c>
      <c r="F9" s="2">
        <v>48.23</v>
      </c>
      <c r="G9" s="2">
        <v>48.155000000000001</v>
      </c>
    </row>
    <row r="10" spans="1:7" ht="13.8" customHeight="1" x14ac:dyDescent="0.25">
      <c r="A10" s="4"/>
      <c r="B10" s="2" t="s">
        <v>7</v>
      </c>
      <c r="C10" s="3">
        <v>39.65</v>
      </c>
      <c r="D10" s="3">
        <v>39.720999999999997</v>
      </c>
      <c r="E10" s="3">
        <v>39.799999999999997</v>
      </c>
      <c r="F10" s="3">
        <v>39.872</v>
      </c>
      <c r="G10" s="3">
        <v>39.936</v>
      </c>
    </row>
    <row r="11" spans="1:7" x14ac:dyDescent="0.25">
      <c r="A11" s="2" t="s">
        <v>4</v>
      </c>
      <c r="B11" s="2" t="s">
        <v>9</v>
      </c>
      <c r="C11" s="2">
        <f>ABS(C10-C9)</f>
        <v>8.7920000000000016</v>
      </c>
      <c r="D11" s="2">
        <f t="shared" ref="D11:G11" si="1">ABS(D10-D9)</f>
        <v>8.6510000000000034</v>
      </c>
      <c r="E11" s="2">
        <f t="shared" si="1"/>
        <v>8.5040000000000049</v>
      </c>
      <c r="F11" s="2">
        <f t="shared" si="1"/>
        <v>8.357999999999997</v>
      </c>
      <c r="G11" s="2">
        <f t="shared" si="1"/>
        <v>8.2190000000000012</v>
      </c>
    </row>
    <row r="12" spans="1:7" ht="13.8" customHeight="1" x14ac:dyDescent="0.25">
      <c r="A12" s="4" t="s">
        <v>11</v>
      </c>
      <c r="B12" s="4"/>
      <c r="C12" s="1">
        <f>C7^2-C11^2</f>
        <v>11.927651999999938</v>
      </c>
      <c r="D12" s="1">
        <f t="shared" ref="D12:G12" si="2">D7^2-D11^2</f>
        <v>11.966687999999948</v>
      </c>
      <c r="E12" s="1">
        <f t="shared" si="2"/>
        <v>12.50608399999993</v>
      </c>
      <c r="F12" s="1">
        <f t="shared" si="2"/>
        <v>12.499460999999968</v>
      </c>
      <c r="G12" s="1">
        <f t="shared" si="2"/>
        <v>12.496848000000028</v>
      </c>
    </row>
    <row r="13" spans="1:7" x14ac:dyDescent="0.25">
      <c r="A13" s="4" t="s">
        <v>21</v>
      </c>
      <c r="B13" s="4"/>
      <c r="C13" s="5">
        <f>AVERAGE(C12:G12)</f>
        <v>12.279346599999963</v>
      </c>
      <c r="D13" s="5"/>
      <c r="E13" s="5"/>
      <c r="F13" s="5"/>
      <c r="G13" s="5"/>
    </row>
    <row r="14" spans="1:7" x14ac:dyDescent="0.25">
      <c r="A14" s="6" t="s">
        <v>16</v>
      </c>
      <c r="B14" s="6"/>
      <c r="C14" s="7">
        <f>_xlfn.VAR.S(C12:G12)</f>
        <v>9.2152887117810722E-2</v>
      </c>
      <c r="D14" s="7"/>
      <c r="E14" s="7"/>
      <c r="F14" s="7"/>
      <c r="G14" s="7"/>
    </row>
    <row r="15" spans="1:7" ht="55.2" customHeight="1" x14ac:dyDescent="0.25">
      <c r="A15" s="6" t="s">
        <v>19</v>
      </c>
      <c r="B15" s="6"/>
      <c r="C15" s="8">
        <f>1.65*C14</f>
        <v>0.15205226374438768</v>
      </c>
      <c r="D15" s="8"/>
      <c r="E15" s="8"/>
      <c r="F15" s="8"/>
      <c r="G15" s="8"/>
    </row>
    <row r="16" spans="1:7" ht="27.6" customHeight="1" x14ac:dyDescent="0.25">
      <c r="A16" s="6" t="s">
        <v>20</v>
      </c>
      <c r="B16" s="6"/>
      <c r="C16" s="7">
        <f>C14/5</f>
        <v>1.8430577423562144E-2</v>
      </c>
      <c r="D16" s="7"/>
      <c r="E16" s="7"/>
      <c r="F16" s="7"/>
      <c r="G16" s="7"/>
    </row>
    <row r="17" spans="1:7" ht="27.6" customHeight="1" x14ac:dyDescent="0.25">
      <c r="A17" s="6" t="s">
        <v>17</v>
      </c>
      <c r="B17" s="6"/>
      <c r="C17" s="7">
        <f>2.78*C16</f>
        <v>5.1237005237502756E-2</v>
      </c>
      <c r="D17" s="7"/>
      <c r="E17" s="7"/>
      <c r="F17" s="7"/>
      <c r="G17" s="7"/>
    </row>
    <row r="18" spans="1:7" ht="27.6" customHeight="1" x14ac:dyDescent="0.25">
      <c r="A18" s="6" t="s">
        <v>18</v>
      </c>
      <c r="B18" s="6"/>
      <c r="C18" s="4">
        <f>C2*G2</f>
        <v>4.7499999999999999E-3</v>
      </c>
      <c r="D18" s="4"/>
      <c r="E18" s="4"/>
      <c r="F18" s="4"/>
      <c r="G18" s="4"/>
    </row>
    <row r="19" spans="1:7" ht="27.6" customHeight="1" x14ac:dyDescent="0.25">
      <c r="A19" s="4" t="s">
        <v>12</v>
      </c>
      <c r="B19" s="4"/>
      <c r="C19" s="9">
        <f>C13/4/5/(589.3*10^(-6))</f>
        <v>1041.8586967588633</v>
      </c>
      <c r="D19" s="9"/>
      <c r="E19" s="9"/>
      <c r="F19" s="9"/>
      <c r="G19" s="9"/>
    </row>
  </sheetData>
  <mergeCells count="20">
    <mergeCell ref="A18:B18"/>
    <mergeCell ref="A19:B19"/>
    <mergeCell ref="C13:G13"/>
    <mergeCell ref="C14:G14"/>
    <mergeCell ref="C15:G15"/>
    <mergeCell ref="C16:G16"/>
    <mergeCell ref="C17:G17"/>
    <mergeCell ref="C18:G18"/>
    <mergeCell ref="C19:G19"/>
    <mergeCell ref="A13:B13"/>
    <mergeCell ref="A14:B14"/>
    <mergeCell ref="A15:B15"/>
    <mergeCell ref="A16:B16"/>
    <mergeCell ref="A17:B17"/>
    <mergeCell ref="A1:G1"/>
    <mergeCell ref="A2:B2"/>
    <mergeCell ref="D2:F2"/>
    <mergeCell ref="A9:A10"/>
    <mergeCell ref="A5:A6"/>
    <mergeCell ref="A12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2018-10-22T07:47:04Z</dcterms:modified>
</cp:coreProperties>
</file>