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nj\OneDrive - shanghaitech.edu.cn\Study\University\大四下\毕业论文(设计)(PHYS1990)\Data\Excitation-Estimation\"/>
    </mc:Choice>
  </mc:AlternateContent>
  <xr:revisionPtr revIDLastSave="1" documentId="13_ncr:1_{5AC9EE63-0D97-4C82-8EE6-22BBC570B969}" xr6:coauthVersionLast="36" xr6:coauthVersionMax="46" xr10:uidLastSave="{292AE72B-23F7-4A3A-9EA1-2C75C4380D84}"/>
  <bookViews>
    <workbookView xWindow="0" yWindow="0" windowWidth="16440" windowHeight="4243" xr2:uid="{4EC6F0A0-0A11-4BF2-98CB-B27A513856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E3" i="1"/>
  <c r="I2" i="1"/>
  <c r="H2" i="1" l="1"/>
  <c r="B7" i="1"/>
  <c r="B5" i="1"/>
  <c r="B11" i="1" l="1"/>
  <c r="J2" i="1"/>
  <c r="B10" i="1" s="1"/>
  <c r="B12" i="1" l="1"/>
  <c r="B9" i="1"/>
  <c r="B13" i="1" s="1"/>
  <c r="B2" i="1"/>
  <c r="B15" i="1" l="1"/>
  <c r="B14" i="1"/>
</calcChain>
</file>

<file path=xl/sharedStrings.xml><?xml version="1.0" encoding="utf-8"?>
<sst xmlns="http://schemas.openxmlformats.org/spreadsheetml/2006/main" count="30" uniqueCount="29">
  <si>
    <t>pump power through pinhole</t>
  </si>
  <si>
    <t>W</t>
  </si>
  <si>
    <t>pinhole diameter</t>
  </si>
  <si>
    <t>cm</t>
  </si>
  <si>
    <t>rep rate</t>
  </si>
  <si>
    <t>Hz</t>
  </si>
  <si>
    <t>pump wavelength</t>
  </si>
  <si>
    <t>nm</t>
  </si>
  <si>
    <t>pump photon energy</t>
  </si>
  <si>
    <t>eV</t>
  </si>
  <si>
    <t>pump fluence</t>
  </si>
  <si>
    <t>pinhole area</t>
  </si>
  <si>
    <t>cm^2</t>
  </si>
  <si>
    <t>J/cm^2</t>
  </si>
  <si>
    <t>photon fluence</t>
  </si>
  <si>
    <t>photons/cm^2</t>
  </si>
  <si>
    <t>molar absorptivity</t>
  </si>
  <si>
    <t>mol^{-1} cm^{-1}</t>
  </si>
  <si>
    <t>cross section</t>
  </si>
  <si>
    <t>Avogrado's number</t>
  </si>
  <si>
    <t>abs photons/dot</t>
  </si>
  <si>
    <t>energy per pulse</t>
  </si>
  <si>
    <t>J</t>
  </si>
  <si>
    <t>CdSe 1S  (nm)</t>
  </si>
  <si>
    <t>d (nm)</t>
  </si>
  <si>
    <t>CdSe 1S (eV)</t>
  </si>
  <si>
    <t>molar ext. coeff. (M^-1 cm^-1)</t>
  </si>
  <si>
    <t>probability for a dot absorbing 1 photon per pulse</t>
    <phoneticPr fontId="1" type="noConversion"/>
  </si>
  <si>
    <t>probability for a dot absorbing 2 photon per pulse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</si>
</sst>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50F45-AC24-4E7B-894E-ED366CF533F2}">
  <dimension ref="A1:J15"/>
  <sheetViews>
    <sheetView tabSelected="1" workbookViewId="0">
      <selection activeCell="G3" sqref="G3"/>
    </sheetView>
  </sheetViews>
  <sheetFormatPr defaultRowHeight="14.15" x14ac:dyDescent="0.35"/>
  <cols>
    <col min="1" max="1" width="46.140625" bestFit="1" customWidth="1"/>
    <col min="2" max="2" width="12.42578125" bestFit="1" customWidth="1"/>
    <col min="5" max="5" width="11.85546875" bestFit="1" customWidth="1"/>
    <col min="7" max="7" width="13.140625" bestFit="1" customWidth="1"/>
    <col min="8" max="9" width="12.7109375" bestFit="1" customWidth="1"/>
  </cols>
  <sheetData>
    <row r="1" spans="1:10" x14ac:dyDescent="0.35">
      <c r="G1" t="s">
        <v>23</v>
      </c>
      <c r="H1" t="s">
        <v>25</v>
      </c>
      <c r="I1" t="s">
        <v>24</v>
      </c>
      <c r="J1" t="s">
        <v>26</v>
      </c>
    </row>
    <row r="2" spans="1:10" x14ac:dyDescent="0.35">
      <c r="A2" t="s">
        <v>0</v>
      </c>
      <c r="B2">
        <f>5*10^(-5)</f>
        <v>5.0000000000000002E-5</v>
      </c>
      <c r="C2" t="s">
        <v>1</v>
      </c>
      <c r="G2">
        <v>646</v>
      </c>
      <c r="H2">
        <f>(6.63*10^(-34))*(3*10^8)/(G2*10^(-9))/(1.6*10^(-19))</f>
        <v>1.924342105263158</v>
      </c>
      <c r="I2">
        <f>59.60816-0.54736*G2+1.8873*10^(-3)*G2^2-2.85743*10^(-6)*G2^3+1.62974*(10^(-9))*G2^4</f>
        <v>7.1141040073975432</v>
      </c>
      <c r="J2">
        <f>155507+6.67054*(10^(13))*EXP(-H2/0.10551)</f>
        <v>955874.48904454871</v>
      </c>
    </row>
    <row r="3" spans="1:10" x14ac:dyDescent="0.35">
      <c r="A3" t="s">
        <v>4</v>
      </c>
      <c r="B3">
        <v>100000</v>
      </c>
      <c r="C3" t="s">
        <v>5</v>
      </c>
      <c r="D3" t="s">
        <v>21</v>
      </c>
      <c r="E3">
        <f>B2/B3/2</f>
        <v>2.5000000000000002E-10</v>
      </c>
      <c r="F3" t="s">
        <v>22</v>
      </c>
    </row>
    <row r="4" spans="1:10" x14ac:dyDescent="0.35">
      <c r="A4" t="s">
        <v>2</v>
      </c>
      <c r="B4">
        <v>5.0000000000000001E-3</v>
      </c>
      <c r="C4" t="s">
        <v>3</v>
      </c>
    </row>
    <row r="5" spans="1:10" x14ac:dyDescent="0.35">
      <c r="A5" t="s">
        <v>11</v>
      </c>
      <c r="B5">
        <f>PI()*((B4/2)^2)</f>
        <v>1.9634954084936207E-5</v>
      </c>
      <c r="C5" t="s">
        <v>12</v>
      </c>
    </row>
    <row r="6" spans="1:10" x14ac:dyDescent="0.35">
      <c r="A6" t="s">
        <v>6</v>
      </c>
      <c r="B6">
        <v>640</v>
      </c>
      <c r="C6" t="s">
        <v>7</v>
      </c>
    </row>
    <row r="7" spans="1:10" x14ac:dyDescent="0.35">
      <c r="A7" t="s">
        <v>8</v>
      </c>
      <c r="B7">
        <f>(6.63*10^(-34))*(3*10^8)/(B6*10^(-9))/(1.6*10^(-19))</f>
        <v>1.9423828125000002</v>
      </c>
      <c r="C7" t="s">
        <v>9</v>
      </c>
    </row>
    <row r="8" spans="1:10" x14ac:dyDescent="0.35">
      <c r="A8" t="s">
        <v>10</v>
      </c>
      <c r="B8">
        <f>(B2/B3/2)/B5</f>
        <v>1.2732395447351628E-5</v>
      </c>
      <c r="C8" t="s">
        <v>13</v>
      </c>
    </row>
    <row r="9" spans="1:10" x14ac:dyDescent="0.35">
      <c r="A9" t="s">
        <v>14</v>
      </c>
      <c r="B9">
        <f>B8/(B7*1.6*10^(-19))</f>
        <v>40968994903494.422</v>
      </c>
      <c r="C9" t="s">
        <v>15</v>
      </c>
    </row>
    <row r="10" spans="1:10" x14ac:dyDescent="0.35">
      <c r="A10" t="s">
        <v>16</v>
      </c>
      <c r="B10">
        <f>J2</f>
        <v>955874.48904454871</v>
      </c>
      <c r="C10" t="s">
        <v>17</v>
      </c>
    </row>
    <row r="11" spans="1:10" x14ac:dyDescent="0.35">
      <c r="A11" t="s">
        <v>19</v>
      </c>
      <c r="B11">
        <f>6.02*(10^23)</f>
        <v>6.0199999999999993E+23</v>
      </c>
    </row>
    <row r="12" spans="1:10" x14ac:dyDescent="0.35">
      <c r="A12" t="s">
        <v>18</v>
      </c>
      <c r="B12">
        <f>B10*1000*(LN(10))/B11</f>
        <v>3.6561168592147486E-15</v>
      </c>
      <c r="C12" t="s">
        <v>12</v>
      </c>
    </row>
    <row r="13" spans="1:10" x14ac:dyDescent="0.35">
      <c r="A13" t="s">
        <v>20</v>
      </c>
      <c r="B13">
        <f>B12*B9</f>
        <v>0.14978743297174907</v>
      </c>
    </row>
    <row r="14" spans="1:10" x14ac:dyDescent="0.35">
      <c r="A14" t="s">
        <v>27</v>
      </c>
      <c r="B14">
        <f>B13*EXP(-B13)</f>
        <v>0.12895064606954976</v>
      </c>
    </row>
    <row r="15" spans="1:10" x14ac:dyDescent="0.35">
      <c r="A15" t="s">
        <v>28</v>
      </c>
      <c r="B15">
        <f>B13^2/2*EXP(-B13)</f>
        <v>9.657593127403212E-3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M</dc:creator>
  <cp:lastModifiedBy>陈稼霖</cp:lastModifiedBy>
  <dcterms:created xsi:type="dcterms:W3CDTF">2021-04-15T04:48:49Z</dcterms:created>
  <dcterms:modified xsi:type="dcterms:W3CDTF">2021-06-17T10:35:02Z</dcterms:modified>
</cp:coreProperties>
</file>