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chen/Downloads/excel-main/"/>
    </mc:Choice>
  </mc:AlternateContent>
  <xr:revisionPtr revIDLastSave="0" documentId="13_ncr:1_{700CAFC8-1232-AF40-A217-6A102B3D3793}" xr6:coauthVersionLast="47" xr6:coauthVersionMax="47" xr10:uidLastSave="{00000000-0000-0000-0000-000000000000}"/>
  <bookViews>
    <workbookView xWindow="0" yWindow="500" windowWidth="25600" windowHeight="13540" activeTab="3" xr2:uid="{0880D8BF-3122-499A-90B8-1CC03F7AB33E}"/>
  </bookViews>
  <sheets>
    <sheet name="員工基本資料,業績資料" sheetId="1" r:id="rId1"/>
    <sheet name="業績獎金對照表" sheetId="2" r:id="rId2"/>
    <sheet name="工作表3" sheetId="3" r:id="rId3"/>
    <sheet name="工作表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3" l="1"/>
  <c r="B6" i="3" s="1"/>
  <c r="B8" i="3" s="1"/>
  <c r="B9" i="3" s="1"/>
  <c r="B11" i="3" s="1"/>
  <c r="B13" i="3" s="1"/>
  <c r="B3" i="3"/>
  <c r="A3" i="3"/>
  <c r="A4" i="3" s="1"/>
  <c r="A5" i="3" s="1"/>
  <c r="A6" i="3" s="1"/>
  <c r="A7" i="3" s="1"/>
  <c r="A8" i="3" s="1"/>
  <c r="A9" i="3" s="1"/>
  <c r="A11" i="3" s="1"/>
  <c r="A12" i="3" s="1"/>
  <c r="A13" i="3" s="1"/>
  <c r="A14" i="3" s="1"/>
  <c r="A15" i="3" s="1"/>
  <c r="A17" i="3" s="1"/>
  <c r="A18" i="3" s="1"/>
  <c r="A19" i="3" s="1"/>
  <c r="A20" i="3" s="1"/>
  <c r="A21" i="3" s="1"/>
  <c r="O9" i="1"/>
  <c r="O4" i="1" a="1"/>
  <c r="O4" i="1" s="1"/>
  <c r="H16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J3" i="1"/>
  <c r="I4" i="1"/>
  <c r="I6" i="1"/>
  <c r="I7" i="1"/>
  <c r="I8" i="1"/>
  <c r="I10" i="1"/>
  <c r="I11" i="1"/>
  <c r="I12" i="1"/>
  <c r="I14" i="1"/>
  <c r="I15" i="1"/>
  <c r="I3" i="1"/>
  <c r="K4" i="1"/>
  <c r="K5" i="1"/>
  <c r="K6" i="1"/>
  <c r="K7" i="1"/>
  <c r="K8" i="1"/>
  <c r="K9" i="1"/>
  <c r="K10" i="1"/>
  <c r="K11" i="1"/>
  <c r="K12" i="1"/>
  <c r="K13" i="1"/>
  <c r="K14" i="1"/>
  <c r="K15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G4" i="1"/>
  <c r="G5" i="1"/>
  <c r="G6" i="1"/>
  <c r="G7" i="1"/>
  <c r="G8" i="1"/>
  <c r="G9" i="1"/>
  <c r="G10" i="1"/>
  <c r="G11" i="1"/>
  <c r="G12" i="1"/>
  <c r="G13" i="1"/>
  <c r="G14" i="1"/>
  <c r="G15" i="1"/>
  <c r="G3" i="1"/>
  <c r="B3" i="1"/>
  <c r="B4" i="1" s="1"/>
  <c r="B6" i="1"/>
  <c r="B7" i="1" s="1"/>
  <c r="B8" i="1" s="1"/>
  <c r="B10" i="1" s="1"/>
  <c r="B11" i="1" s="1"/>
  <c r="B12" i="1" s="1"/>
  <c r="B14" i="1" s="1"/>
  <c r="B15" i="1" s="1"/>
  <c r="B14" i="3" l="1"/>
  <c r="B15" i="3" s="1"/>
  <c r="B17" i="3" s="1"/>
  <c r="B18" i="3" s="1"/>
  <c r="B20" i="3" s="1"/>
  <c r="B21" i="3" s="1"/>
  <c r="O8" i="1"/>
  <c r="O7" i="1"/>
  <c r="O6" i="1"/>
  <c r="O5" i="1"/>
  <c r="G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2130733F-DAB7-4243-9A1B-D978AD9D5A33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先打好"部門標題"
選取部門 &gt; 處存格格式 &gt; 下標 ("標題"選為上標) &gt; 框線&gt;斜線</t>
        </r>
      </text>
    </comment>
    <comment ref="D2" authorId="0" shapeId="0" xr:uid="{FA7BFEB3-1C66-4CBF-87F9-C178A4F3EEC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選取原資料(右邊的電話號碼)&gt; 資料剖析 &gt; 分隔符號 &gt; 其他 &gt; -</t>
        </r>
      </text>
    </comment>
    <comment ref="F2" authorId="0" shapeId="0" xr:uid="{1FE56897-9B72-4732-8197-25F7B4848F0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原樣式</t>
        </r>
      </text>
    </comment>
    <comment ref="H2" authorId="0" shapeId="0" xr:uid="{7CCA8C7A-453C-4F1D-A83F-4DC355D24DC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原樣式</t>
        </r>
      </text>
    </comment>
    <comment ref="I2" authorId="0" shapeId="0" xr:uid="{C36AE39A-862B-4A7F-92D6-CDF609A4CB42}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b/>
            <sz val="9"/>
            <color indexed="81"/>
            <rFont val="細明體"/>
            <family val="3"/>
            <charset val="136"/>
          </rPr>
          <t>自訂數值格式</t>
        </r>
        <r>
          <rPr>
            <sz val="9"/>
            <color indexed="81"/>
            <rFont val="Tahoma"/>
            <family val="2"/>
          </rPr>
          <t xml:space="preserve">
[&lt;=5]0;;</t>
        </r>
      </text>
    </comment>
    <comment ref="A3" authorId="0" shapeId="0" xr:uid="{CB5056D8-5876-43E9-A48C-4DD73D4310D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Ctrl </t>
        </r>
        <r>
          <rPr>
            <sz val="9"/>
            <color indexed="81"/>
            <rFont val="細明體"/>
            <family val="3"/>
            <charset val="136"/>
          </rPr>
          <t>按著 選取要縮排的
然後對齊方式 &gt;縮排</t>
        </r>
      </text>
    </comment>
    <comment ref="F3" authorId="0" shapeId="0" xr:uid="{D4DA5606-9542-40F2-B961-E2C9009A574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處存格格式
自訂 &gt; yyyy/mm
</t>
        </r>
      </text>
    </comment>
    <comment ref="H3" authorId="0" shapeId="0" xr:uid="{40945F68-ABD4-49D1-B8FF-35776EAB0935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格式 &gt; 設定處存格 &gt; 貨幣</t>
        </r>
      </text>
    </comment>
    <comment ref="I3" authorId="0" shapeId="0" xr:uid="{61D3E661-08B9-46E0-A295-B31C947A77D1}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b/>
            <sz val="9"/>
            <color indexed="81"/>
            <rFont val="細明體"/>
            <family val="3"/>
            <charset val="136"/>
          </rPr>
          <t>使用</t>
        </r>
        <r>
          <rPr>
            <b/>
            <sz val="9"/>
            <color indexed="81"/>
            <rFont val="Tahoma"/>
            <family val="2"/>
          </rPr>
          <t xml:space="preserve">RANKEQ()
</t>
        </r>
        <r>
          <rPr>
            <b/>
            <sz val="9"/>
            <color indexed="81"/>
            <rFont val="細明體"/>
            <family val="3"/>
            <charset val="136"/>
          </rPr>
          <t xml:space="preserve">當數據中有重複值時，後面的數值會跳過該排名
</t>
        </r>
      </text>
    </comment>
    <comment ref="J3" authorId="0" shapeId="0" xr:uid="{FC5F5AE2-1288-4BF1-81D3-5CA8E15BA378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ROUNDDOWN(</t>
        </r>
        <r>
          <rPr>
            <sz val="9"/>
            <color indexed="81"/>
            <rFont val="細明體"/>
            <family val="3"/>
            <charset val="136"/>
          </rPr>
          <t>數值</t>
        </r>
        <r>
          <rPr>
            <sz val="9"/>
            <color indexed="81"/>
            <rFont val="Tahoma"/>
            <family val="2"/>
          </rPr>
          <t xml:space="preserve">,0) </t>
        </r>
        <r>
          <rPr>
            <sz val="9"/>
            <color indexed="81"/>
            <rFont val="細明體"/>
            <family val="3"/>
            <charset val="136"/>
          </rPr>
          <t xml:space="preserve">向下四捨五入到整數
</t>
        </r>
      </text>
    </comment>
    <comment ref="K3" authorId="0" shapeId="0" xr:uid="{85CF1FF5-9C07-4FCD-832B-CCA6F964882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=IF(H3&gt;55555, COUNTIF($H$3:H3, "&gt;55555"), "")
</t>
        </r>
        <r>
          <rPr>
            <sz val="9"/>
            <color indexed="81"/>
            <rFont val="細明體"/>
            <family val="3"/>
            <charset val="136"/>
          </rPr>
          <t>透過累加的
如果&gt;=55555 &gt; 幫我數看看這是第幾筆&gt;=55555的</t>
        </r>
      </text>
    </comment>
    <comment ref="L3" authorId="0" shapeId="0" xr:uid="{D1AE13C6-76E1-4901-B8C5-C0DB4E67793A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RANDBETWEEN()
</t>
        </r>
        <r>
          <rPr>
            <sz val="9"/>
            <color indexed="81"/>
            <rFont val="細明體"/>
            <family val="3"/>
            <charset val="136"/>
          </rPr>
          <t>隨機生成數字
要固定的話要先複製
常用 &gt; 剪貼簿 &gt;貼上值 &gt; 123</t>
        </r>
      </text>
    </comment>
    <comment ref="B4" authorId="0" shapeId="0" xr:uid="{876D11D8-008A-44E7-869B-973964FF781C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=B3
=</t>
        </r>
        <r>
          <rPr>
            <sz val="9"/>
            <color indexed="81"/>
            <rFont val="細明體"/>
            <family val="3"/>
            <charset val="136"/>
          </rPr>
          <t>上一個人</t>
        </r>
      </text>
    </comment>
    <comment ref="O4" authorId="0" shapeId="0" xr:uid="{22F90AB0-872E-4DFC-A9EB-6A5B39F8D516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>=FREQUENCY(</t>
        </r>
        <r>
          <rPr>
            <sz val="9"/>
            <color indexed="81"/>
            <rFont val="細明體"/>
            <family val="3"/>
            <charset val="136"/>
          </rPr>
          <t>業績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細明體"/>
            <family val="3"/>
            <charset val="136"/>
          </rPr>
          <t>金額上限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細明體"/>
            <family val="3"/>
            <charset val="136"/>
          </rPr>
          <t>先選取處存格O4:O8
打上=FRE…
ctrl + shift + enter</t>
        </r>
      </text>
    </comment>
    <comment ref="B5" authorId="0" shapeId="0" xr:uid="{FD97181E-F7C2-4BC7-8D4D-924FF5BDFF0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先將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細明體"/>
            <family val="3"/>
            <charset val="136"/>
          </rPr>
          <t>填滿整列後
在這裡改2
接著在B9改3就好
最快</t>
        </r>
      </text>
    </comment>
    <comment ref="O9" authorId="0" shapeId="0" xr:uid="{5AED593D-806C-473E-8E38-001859096E6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=COUNTIF(</t>
        </r>
        <r>
          <rPr>
            <sz val="9"/>
            <color indexed="81"/>
            <rFont val="細明體"/>
            <family val="3"/>
            <charset val="136"/>
          </rPr>
          <t>範圍</t>
        </r>
        <r>
          <rPr>
            <sz val="9"/>
            <color indexed="81"/>
            <rFont val="Tahoma"/>
            <family val="2"/>
          </rPr>
          <t>,"</t>
        </r>
        <r>
          <rPr>
            <sz val="9"/>
            <color indexed="81"/>
            <rFont val="細明體"/>
            <family val="3"/>
            <charset val="136"/>
          </rPr>
          <t>條件</t>
        </r>
        <r>
          <rPr>
            <sz val="9"/>
            <color indexed="81"/>
            <rFont val="Tahoma"/>
            <family val="2"/>
          </rPr>
          <t>")
=COUNTIF(H3:H15,"&gt;70000")</t>
        </r>
      </text>
    </comment>
  </commentList>
</comments>
</file>

<file path=xl/sharedStrings.xml><?xml version="1.0" encoding="utf-8"?>
<sst xmlns="http://schemas.openxmlformats.org/spreadsheetml/2006/main" count="173" uniqueCount="131">
  <si>
    <t>總部</t>
    <phoneticPr fontId="7" type="noConversion"/>
  </si>
  <si>
    <t>研發部</t>
    <phoneticPr fontId="7" type="noConversion"/>
  </si>
  <si>
    <t>生產部</t>
    <phoneticPr fontId="7" type="noConversion"/>
  </si>
  <si>
    <t>法律部</t>
    <phoneticPr fontId="7" type="noConversion"/>
  </si>
  <si>
    <t>編號</t>
    <phoneticPr fontId="7" type="noConversion"/>
  </si>
  <si>
    <t>陳泓毓</t>
    <phoneticPr fontId="7" type="noConversion"/>
  </si>
  <si>
    <t>陳家豪</t>
    <phoneticPr fontId="7" type="noConversion"/>
  </si>
  <si>
    <t>陳芳恕</t>
    <phoneticPr fontId="7" type="noConversion"/>
  </si>
  <si>
    <t>吳芃帆</t>
    <phoneticPr fontId="7" type="noConversion"/>
  </si>
  <si>
    <t>郭詠渝</t>
    <phoneticPr fontId="7" type="noConversion"/>
  </si>
  <si>
    <t>何姿穎</t>
  </si>
  <si>
    <r>
      <rPr>
        <sz val="12"/>
        <color theme="1"/>
        <rFont val="微軟正黑體"/>
        <family val="2"/>
        <charset val="136"/>
      </rPr>
      <t>吳晨瑋</t>
    </r>
  </si>
  <si>
    <r>
      <rPr>
        <sz val="12"/>
        <color theme="1"/>
        <rFont val="微軟正黑體"/>
        <family val="2"/>
        <charset val="136"/>
      </rPr>
      <t>蕭戎君</t>
    </r>
  </si>
  <si>
    <t>李惠利</t>
    <phoneticPr fontId="7" type="noConversion"/>
  </si>
  <si>
    <t>王玲惠</t>
    <phoneticPr fontId="7" type="noConversion"/>
  </si>
  <si>
    <t>035-288859</t>
  </si>
  <si>
    <t>02-22925636</t>
  </si>
  <si>
    <t>056-341178</t>
  </si>
  <si>
    <t>02-22712109</t>
  </si>
  <si>
    <t>02-23635643</t>
  </si>
  <si>
    <t>02-23355835</t>
  </si>
  <si>
    <t>電話號碼</t>
    <phoneticPr fontId="7" type="noConversion"/>
  </si>
  <si>
    <t>區碼</t>
    <phoneticPr fontId="7" type="noConversion"/>
  </si>
  <si>
    <t>02-23355837</t>
  </si>
  <si>
    <t>02-23355838</t>
  </si>
  <si>
    <t>號碼</t>
    <phoneticPr fontId="7" type="noConversion"/>
  </si>
  <si>
    <t>業績</t>
    <phoneticPr fontId="7" type="noConversion"/>
  </si>
  <si>
    <t>02-23668541</t>
    <phoneticPr fontId="7" type="noConversion"/>
  </si>
  <si>
    <t>089-334290</t>
    <phoneticPr fontId="7" type="noConversion"/>
  </si>
  <si>
    <t>年齡</t>
    <phoneticPr fontId="7" type="noConversion"/>
  </si>
  <si>
    <t>出生年月</t>
    <phoneticPr fontId="7" type="noConversion"/>
  </si>
  <si>
    <t>業績排行</t>
    <phoneticPr fontId="7" type="noConversion"/>
  </si>
  <si>
    <t>業績獎金</t>
    <phoneticPr fontId="7" type="noConversion"/>
  </si>
  <si>
    <t>獎金</t>
    <phoneticPr fontId="7" type="noConversion"/>
  </si>
  <si>
    <t>第幾筆大訂單</t>
    <phoneticPr fontId="7" type="noConversion"/>
  </si>
  <si>
    <t>第幾筆&gt;=55555的訂單</t>
    <phoneticPr fontId="7" type="noConversion"/>
  </si>
  <si>
    <t>只顯示業績排行前五的</t>
    <phoneticPr fontId="7" type="noConversion"/>
  </si>
  <si>
    <r>
      <rPr>
        <vertAlign val="subscript"/>
        <sz val="16"/>
        <color rgb="FF9C5700"/>
        <rFont val="新細明體"/>
        <family val="1"/>
        <charset val="136"/>
        <scheme val="minor"/>
      </rPr>
      <t>部門</t>
    </r>
    <r>
      <rPr>
        <vertAlign val="superscript"/>
        <sz val="16"/>
        <color rgb="FF9C5700"/>
        <rFont val="新細明體"/>
        <family val="1"/>
        <charset val="136"/>
        <scheme val="minor"/>
      </rPr>
      <t>標題</t>
    </r>
    <phoneticPr fontId="7" type="noConversion"/>
  </si>
  <si>
    <t>員工身分金鑰</t>
    <phoneticPr fontId="7" type="noConversion"/>
  </si>
  <si>
    <t>總計/平均</t>
    <phoneticPr fontId="7" type="noConversion"/>
  </si>
  <si>
    <t>業績統計</t>
    <phoneticPr fontId="7" type="noConversion"/>
  </si>
  <si>
    <t>金額</t>
    <phoneticPr fontId="7" type="noConversion"/>
  </si>
  <si>
    <t>人數</t>
    <phoneticPr fontId="7" type="noConversion"/>
  </si>
  <si>
    <t>每次工作表有動作實都會被改變</t>
    <phoneticPr fontId="7" type="noConversion"/>
  </si>
  <si>
    <t>業績&gt;70000的人數</t>
    <phoneticPr fontId="7" type="noConversion"/>
  </si>
  <si>
    <t>超過90000</t>
    <phoneticPr fontId="7" type="noConversion"/>
  </si>
  <si>
    <t>地區</t>
    <phoneticPr fontId="7" type="noConversion"/>
  </si>
  <si>
    <t>美國</t>
    <phoneticPr fontId="7" type="noConversion"/>
  </si>
  <si>
    <t>日本</t>
    <phoneticPr fontId="7" type="noConversion"/>
  </si>
  <si>
    <t>中國</t>
    <phoneticPr fontId="7" type="noConversion"/>
  </si>
  <si>
    <t>加州</t>
    <phoneticPr fontId="7" type="noConversion"/>
  </si>
  <si>
    <t>洛杉磯</t>
    <phoneticPr fontId="7" type="noConversion"/>
  </si>
  <si>
    <t>華盛頓</t>
    <phoneticPr fontId="7" type="noConversion"/>
  </si>
  <si>
    <t>東京</t>
    <phoneticPr fontId="7" type="noConversion"/>
  </si>
  <si>
    <t>新瀉</t>
    <phoneticPr fontId="7" type="noConversion"/>
  </si>
  <si>
    <t>四川</t>
    <phoneticPr fontId="7" type="noConversion"/>
  </si>
  <si>
    <t>內蒙古</t>
    <phoneticPr fontId="7" type="noConversion"/>
  </si>
  <si>
    <t>國家</t>
    <phoneticPr fontId="7" type="noConversion"/>
  </si>
  <si>
    <t>型號</t>
    <phoneticPr fontId="7" type="noConversion"/>
  </si>
  <si>
    <t>A</t>
    <phoneticPr fontId="7" type="noConversion"/>
  </si>
  <si>
    <t>C</t>
    <phoneticPr fontId="7" type="noConversion"/>
  </si>
  <si>
    <t>B</t>
    <phoneticPr fontId="7" type="noConversion"/>
  </si>
  <si>
    <t>林志明</t>
  </si>
  <si>
    <t>張雅婷</t>
  </si>
  <si>
    <t>李宗翰</t>
  </si>
  <si>
    <t>王淑芬</t>
  </si>
  <si>
    <t>黃俊傑</t>
  </si>
  <si>
    <t>吳佩珊</t>
  </si>
  <si>
    <t>劉家豪</t>
  </si>
  <si>
    <t>蔡依林</t>
  </si>
  <si>
    <t>許文彬</t>
  </si>
  <si>
    <t>鄭美玲</t>
  </si>
  <si>
    <t>謝志豪</t>
  </si>
  <si>
    <t>洪嘉欣</t>
  </si>
  <si>
    <t>郭俊宏</t>
  </si>
  <si>
    <t>邱雅雯</t>
  </si>
  <si>
    <t>陳建宏</t>
  </si>
  <si>
    <t>林佳慧</t>
  </si>
  <si>
    <t>張志強</t>
  </si>
  <si>
    <t>李佩玲</t>
  </si>
  <si>
    <t>王建銘</t>
  </si>
  <si>
    <t>黃雅慧</t>
  </si>
  <si>
    <t>吳宗憲</t>
  </si>
  <si>
    <t>劉俊宏</t>
  </si>
  <si>
    <t>蔡佳玲</t>
  </si>
  <si>
    <t>許志明</t>
  </si>
  <si>
    <t>鄭雅婷</t>
  </si>
  <si>
    <t>謝宗翰</t>
  </si>
  <si>
    <t>洪佩珊</t>
  </si>
  <si>
    <t>郭怡君</t>
  </si>
  <si>
    <t>邱俊傑</t>
  </si>
  <si>
    <t>姓名</t>
    <phoneticPr fontId="7" type="noConversion"/>
  </si>
  <si>
    <t>學過</t>
    <phoneticPr fontId="7" type="noConversion"/>
  </si>
  <si>
    <t>擅長</t>
    <phoneticPr fontId="7" type="noConversion"/>
  </si>
  <si>
    <t>Py,Ts</t>
  </si>
  <si>
    <t>Js,Java</t>
  </si>
  <si>
    <t>SQL,C++</t>
  </si>
  <si>
    <t>Py,Java</t>
  </si>
  <si>
    <t>Ts,SQL</t>
  </si>
  <si>
    <t>C++,Py</t>
  </si>
  <si>
    <t>Java,Ts</t>
  </si>
  <si>
    <t>SQL,Js</t>
  </si>
  <si>
    <t>Py,Ts,Java</t>
  </si>
  <si>
    <t>Ts,Js</t>
  </si>
  <si>
    <t>Java,SQL</t>
  </si>
  <si>
    <t>C++,Py,Ts</t>
  </si>
  <si>
    <t>Js,Py</t>
  </si>
  <si>
    <t>SQL,Java</t>
  </si>
  <si>
    <t>Ts,C++</t>
  </si>
  <si>
    <t>Py,Js</t>
  </si>
  <si>
    <t>Java,Py</t>
  </si>
  <si>
    <t>SQL,Ts</t>
  </si>
  <si>
    <t>C++,Js</t>
  </si>
  <si>
    <t>Py,SQL</t>
  </si>
  <si>
    <t>Ts,Java</t>
  </si>
  <si>
    <t>Js,C++</t>
  </si>
  <si>
    <t>SQL,Py</t>
  </si>
  <si>
    <t>Java,Ts,Py</t>
  </si>
  <si>
    <t>C++,SQL</t>
  </si>
  <si>
    <t>Py,Js,Ts</t>
  </si>
  <si>
    <t>Ts,SQL,Java</t>
  </si>
  <si>
    <t>Js,Py,SQL</t>
  </si>
  <si>
    <t>Java,C++</t>
  </si>
  <si>
    <t>SQL,Ts,Py</t>
  </si>
  <si>
    <t>Java</t>
  </si>
  <si>
    <t>SQL</t>
  </si>
  <si>
    <t>Py</t>
  </si>
  <si>
    <t>Ts</t>
  </si>
  <si>
    <t>Js</t>
  </si>
  <si>
    <t>C++</t>
  </si>
  <si>
    <t>Py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</si>
</sst>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\-mm"/>
    <numFmt numFmtId="177" formatCode="[&lt;=5]0;;"/>
    <numFmt numFmtId="178" formatCode="&quot;$&quot;#,##0.0_);[Red]\(&quot;$&quot;#,##0.0\)"/>
    <numFmt numFmtId="179" formatCode="yyyy/mm"/>
    <numFmt numFmtId="180" formatCode="0_);[Red]\(0\)"/>
  </numFmts>
  <fonts count="3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細明體"/>
      <family val="3"/>
      <charset val="136"/>
    </font>
    <font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12"/>
      <color indexed="8"/>
      <name val="Arial"/>
      <family val="2"/>
    </font>
    <font>
      <sz val="10"/>
      <name val="新細明體"/>
      <family val="1"/>
      <charset val="136"/>
    </font>
    <font>
      <sz val="12"/>
      <color theme="1"/>
      <name val="Arial"/>
      <family val="2"/>
    </font>
    <font>
      <sz val="11"/>
      <color theme="1"/>
      <name val="新細明體"/>
      <family val="2"/>
      <scheme val="minor"/>
    </font>
    <font>
      <sz val="9"/>
      <color rgb="FF9C5700"/>
      <name val="新細明體"/>
      <family val="2"/>
      <charset val="136"/>
      <scheme val="minor"/>
    </font>
    <font>
      <sz val="9"/>
      <color theme="1"/>
      <name val="Arial"/>
      <family val="2"/>
    </font>
    <font>
      <sz val="9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8"/>
      <color theme="1"/>
      <name val="新細明體"/>
      <family val="1"/>
      <charset val="136"/>
      <scheme val="minor"/>
    </font>
    <font>
      <sz val="16"/>
      <color rgb="FF9C5700"/>
      <name val="新細明體"/>
      <family val="1"/>
      <charset val="136"/>
      <scheme val="minor"/>
    </font>
    <font>
      <vertAlign val="subscript"/>
      <sz val="16"/>
      <color rgb="FF9C5700"/>
      <name val="新細明體"/>
      <family val="1"/>
      <charset val="136"/>
      <scheme val="minor"/>
    </font>
    <font>
      <vertAlign val="superscript"/>
      <sz val="16"/>
      <color rgb="FF9C5700"/>
      <name val="新細明體"/>
      <family val="1"/>
      <charset val="136"/>
      <scheme val="minor"/>
    </font>
    <font>
      <sz val="10"/>
      <color rgb="FF006100"/>
      <name val="新細明體"/>
      <family val="2"/>
      <charset val="136"/>
      <scheme val="minor"/>
    </font>
    <font>
      <sz val="9"/>
      <color rgb="FF9C5700"/>
      <name val="新細明體"/>
      <family val="1"/>
      <charset val="136"/>
      <scheme val="minor"/>
    </font>
    <font>
      <sz val="14"/>
      <color rgb="FF242424"/>
      <name val="Helvetica Neue"/>
      <family val="2"/>
    </font>
    <font>
      <sz val="14"/>
      <color rgb="FF242424"/>
      <name val="PMingLiU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5" tint="0.39997558519241921"/>
      </top>
      <bottom/>
      <diagonal/>
    </border>
    <border diagonalDown="1">
      <left/>
      <right/>
      <top/>
      <bottom/>
      <diagonal style="thin">
        <color auto="1"/>
      </diagonal>
    </border>
  </borders>
  <cellStyleXfs count="11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0" applyNumberFormat="0" applyFill="0" applyBorder="0" applyProtection="0"/>
    <xf numFmtId="0" fontId="12" fillId="0" borderId="0">
      <alignment vertical="center"/>
    </xf>
    <xf numFmtId="0" fontId="3" fillId="0" borderId="1" applyNumberFormat="0" applyFill="0" applyProtection="0"/>
    <xf numFmtId="0" fontId="13" fillId="0" borderId="0">
      <alignment vertical="center"/>
    </xf>
    <xf numFmtId="0" fontId="15" fillId="0" borderId="0"/>
    <xf numFmtId="0" fontId="17" fillId="0" borderId="0"/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6" fillId="4" borderId="0" xfId="3">
      <alignment vertical="center"/>
    </xf>
    <xf numFmtId="0" fontId="5" fillId="3" borderId="0" xfId="2">
      <alignment vertical="center"/>
    </xf>
    <xf numFmtId="180" fontId="14" fillId="0" borderId="0" xfId="7" applyNumberFormat="1" applyFont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20" fillId="0" borderId="0" xfId="0" applyFont="1">
      <alignment vertical="center"/>
    </xf>
    <xf numFmtId="0" fontId="18" fillId="4" borderId="0" xfId="3" applyFont="1">
      <alignment vertical="center"/>
    </xf>
    <xf numFmtId="0" fontId="22" fillId="0" borderId="0" xfId="0" applyFont="1">
      <alignment vertical="center"/>
    </xf>
    <xf numFmtId="0" fontId="19" fillId="0" borderId="2" xfId="0" applyFont="1" applyBorder="1" applyAlignment="1">
      <alignment horizontal="center" vertical="center"/>
    </xf>
    <xf numFmtId="178" fontId="0" fillId="0" borderId="0" xfId="0" applyNumberFormat="1">
      <alignment vertical="center"/>
    </xf>
    <xf numFmtId="179" fontId="14" fillId="0" borderId="0" xfId="7" applyNumberFormat="1" applyFont="1" applyAlignment="1">
      <alignment horizontal="center" vertical="center"/>
    </xf>
    <xf numFmtId="177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14" fillId="0" borderId="0" xfId="7" applyNumberFormat="1" applyFont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23" fillId="4" borderId="3" xfId="3" applyFont="1" applyBorder="1">
      <alignment vertical="center"/>
    </xf>
    <xf numFmtId="0" fontId="0" fillId="0" borderId="0" xfId="0" applyAlignment="1">
      <alignment horizontal="left" vertical="center" indent="1"/>
    </xf>
    <xf numFmtId="0" fontId="16" fillId="0" borderId="2" xfId="0" applyFont="1" applyBorder="1" applyAlignment="1">
      <alignment horizontal="left" vertical="center" indent="1"/>
    </xf>
    <xf numFmtId="0" fontId="26" fillId="2" borderId="2" xfId="1" applyFont="1" applyBorder="1" applyAlignment="1">
      <alignment horizontal="center" vertical="center"/>
    </xf>
    <xf numFmtId="0" fontId="21" fillId="0" borderId="0" xfId="0" applyFont="1">
      <alignment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0" fontId="6" fillId="4" borderId="0" xfId="3" applyAlignment="1">
      <alignment horizontal="center" vertical="center"/>
    </xf>
    <xf numFmtId="0" fontId="27" fillId="4" borderId="0" xfId="3" applyFont="1" applyAlignment="1">
      <alignment horizontal="center" vertical="center" wrapText="1"/>
    </xf>
    <xf numFmtId="0" fontId="6" fillId="4" borderId="0" xfId="3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1">
    <cellStyle name="一般" xfId="0" builtinId="0"/>
    <cellStyle name="一般 2" xfId="5" xr:uid="{6C94DCA5-78A4-4A42-AFB2-6ED97FE93D23}"/>
    <cellStyle name="一般 3" xfId="8" xr:uid="{50F1925F-7D29-4F40-89A3-EB0730C39462}"/>
    <cellStyle name="一般 3 2" xfId="10" xr:uid="{9B654DAE-C695-4F28-8DD2-D9539C16E0CE}"/>
    <cellStyle name="一般 4" xfId="9" xr:uid="{D2AA3E97-6985-4A2F-83E7-D0814E82ABED}"/>
    <cellStyle name="一般_981學生成績單" xfId="7" xr:uid="{24F1A9E9-AE15-40FD-980C-828C75FF4A86}"/>
    <cellStyle name="中等" xfId="3" builtinId="28"/>
    <cellStyle name="好" xfId="1" builtinId="26"/>
    <cellStyle name="標題 1 2" xfId="6" xr:uid="{2E15B21C-085F-4861-A938-6EA0DA44CD1A}"/>
    <cellStyle name="標題 5" xfId="4" xr:uid="{923B69D9-FBC3-419C-AF15-E4F2EBE8BDF9}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C2A56-7947-4EB6-97CE-A6EB09698530}">
  <dimension ref="A1:O18"/>
  <sheetViews>
    <sheetView zoomScale="130" zoomScaleNormal="130" workbookViewId="0">
      <selection activeCell="O14" sqref="O14"/>
    </sheetView>
  </sheetViews>
  <sheetFormatPr baseColWidth="10" defaultColWidth="8.83203125" defaultRowHeight="15"/>
  <cols>
    <col min="3" max="3" width="18.1640625" style="5" customWidth="1"/>
    <col min="5" max="5" width="9.5" bestFit="1" customWidth="1"/>
    <col min="6" max="7" width="9.5" customWidth="1"/>
    <col min="8" max="8" width="11.5" bestFit="1" customWidth="1"/>
    <col min="9" max="9" width="11.83203125" customWidth="1"/>
    <col min="10" max="10" width="10" customWidth="1"/>
    <col min="11" max="11" width="14.5" customWidth="1"/>
    <col min="12" max="12" width="14" customWidth="1"/>
  </cols>
  <sheetData>
    <row r="1" spans="1:15" ht="26">
      <c r="A1" s="15" t="s">
        <v>37</v>
      </c>
      <c r="B1" s="1" t="s">
        <v>4</v>
      </c>
      <c r="C1" s="6" t="s">
        <v>21</v>
      </c>
      <c r="D1" s="1" t="s">
        <v>22</v>
      </c>
      <c r="E1" s="1" t="s">
        <v>25</v>
      </c>
      <c r="F1" s="1" t="s">
        <v>30</v>
      </c>
      <c r="G1" s="1" t="s">
        <v>29</v>
      </c>
      <c r="H1" s="1" t="s">
        <v>26</v>
      </c>
      <c r="I1" s="1" t="s">
        <v>31</v>
      </c>
      <c r="J1" s="1" t="s">
        <v>32</v>
      </c>
      <c r="K1" s="1" t="s">
        <v>34</v>
      </c>
      <c r="L1" s="1" t="s">
        <v>38</v>
      </c>
    </row>
    <row r="2" spans="1:15" ht="24">
      <c r="A2" s="2" t="s">
        <v>0</v>
      </c>
      <c r="B2">
        <v>1</v>
      </c>
      <c r="C2" s="8"/>
      <c r="F2">
        <v>20071029</v>
      </c>
      <c r="H2">
        <v>10000</v>
      </c>
      <c r="I2" s="14" t="s">
        <v>36</v>
      </c>
      <c r="K2" s="7" t="s">
        <v>35</v>
      </c>
      <c r="L2" s="7" t="s">
        <v>43</v>
      </c>
      <c r="N2" s="22" t="s">
        <v>40</v>
      </c>
      <c r="O2" s="22"/>
    </row>
    <row r="3" spans="1:15" ht="16">
      <c r="A3" s="16" t="s">
        <v>5</v>
      </c>
      <c r="B3">
        <f>B2</f>
        <v>1</v>
      </c>
      <c r="C3" s="8" t="s">
        <v>28</v>
      </c>
      <c r="D3">
        <v>89</v>
      </c>
      <c r="E3">
        <v>334290</v>
      </c>
      <c r="F3" s="10">
        <v>36685</v>
      </c>
      <c r="G3" s="3">
        <f ca="1">DATEDIF(F3,TODAY(),"Y")</f>
        <v>24</v>
      </c>
      <c r="H3" s="9">
        <v>99999</v>
      </c>
      <c r="I3" s="11">
        <f>_xlfn.RANK.EQ(H3,$H$3:$H$15)</f>
        <v>1</v>
      </c>
      <c r="J3">
        <f>ROUNDDOWN(H3*VLOOKUP($H3,業績獎金對照表!$A$2:$C$6,3),0)</f>
        <v>15999</v>
      </c>
      <c r="K3">
        <f>IF(H3&gt;=55555, COUNTIF($H$3:H3, "&gt;=55555"), "")</f>
        <v>1</v>
      </c>
      <c r="L3">
        <f ca="1">RANDBETWEEN(254,848)</f>
        <v>501</v>
      </c>
      <c r="N3" t="s">
        <v>41</v>
      </c>
      <c r="O3" t="s">
        <v>42</v>
      </c>
    </row>
    <row r="4" spans="1:15" ht="16">
      <c r="A4" s="16" t="s">
        <v>6</v>
      </c>
      <c r="B4">
        <f>B3</f>
        <v>1</v>
      </c>
      <c r="C4" s="8" t="s">
        <v>27</v>
      </c>
      <c r="D4">
        <v>2</v>
      </c>
      <c r="E4">
        <v>23668541</v>
      </c>
      <c r="F4" s="10">
        <v>38888</v>
      </c>
      <c r="G4" s="3">
        <f t="shared" ref="G4:G15" ca="1" si="0">DATEDIF(F4,TODAY(),"Y")</f>
        <v>18</v>
      </c>
      <c r="H4" s="9">
        <v>99999</v>
      </c>
      <c r="I4" s="11">
        <f t="shared" ref="I4:I15" si="1">_xlfn.RANK.EQ(H4,$H$3:$H$15)</f>
        <v>1</v>
      </c>
      <c r="J4">
        <f>ROUNDDOWN(H4*VLOOKUP($H4,業績獎金對照表!$A$2:$C$6,3),0)</f>
        <v>15999</v>
      </c>
      <c r="K4">
        <f>IF(H4&gt;=55555, COUNTIF($H$3:H4, "&gt;=55555"), "")</f>
        <v>2</v>
      </c>
      <c r="L4">
        <f t="shared" ref="L4:L15" ca="1" si="2">RANDBETWEEN(254,848)</f>
        <v>508</v>
      </c>
      <c r="N4">
        <v>30000</v>
      </c>
      <c r="O4">
        <f t="array" ref="O4:O8">FREQUENCY($H$3:$H$15,$N$4:$N$8)</f>
        <v>1</v>
      </c>
    </row>
    <row r="5" spans="1:15" ht="16">
      <c r="A5" s="2" t="s">
        <v>1</v>
      </c>
      <c r="B5">
        <v>2</v>
      </c>
      <c r="C5" s="8"/>
      <c r="F5" s="10">
        <v>38512</v>
      </c>
      <c r="G5" s="3">
        <f t="shared" ca="1" si="0"/>
        <v>19</v>
      </c>
      <c r="H5" s="9"/>
      <c r="I5" s="11"/>
      <c r="J5">
        <f>ROUNDDOWN(H5*VLOOKUP($H5,業績獎金對照表!$A$2:$C$6,3),0)</f>
        <v>0</v>
      </c>
      <c r="K5" t="str">
        <f>IF(H5&gt;=55555, COUNTIF($H$3:H5, "&gt;=55555"), "")</f>
        <v/>
      </c>
      <c r="L5">
        <f t="shared" ca="1" si="2"/>
        <v>310</v>
      </c>
      <c r="N5">
        <v>50000</v>
      </c>
      <c r="O5">
        <v>2</v>
      </c>
    </row>
    <row r="6" spans="1:15" ht="16">
      <c r="A6" s="16" t="s">
        <v>7</v>
      </c>
      <c r="B6">
        <f>B5</f>
        <v>2</v>
      </c>
      <c r="C6" s="8" t="s">
        <v>15</v>
      </c>
      <c r="D6">
        <v>35</v>
      </c>
      <c r="E6">
        <v>288859</v>
      </c>
      <c r="F6" s="10">
        <v>39310</v>
      </c>
      <c r="G6" s="3">
        <f t="shared" ca="1" si="0"/>
        <v>17</v>
      </c>
      <c r="H6" s="9">
        <v>77777</v>
      </c>
      <c r="I6" s="11">
        <f t="shared" si="1"/>
        <v>4</v>
      </c>
      <c r="J6">
        <f>ROUNDDOWN(H6*VLOOKUP($H6,業績獎金對照表!$A$2:$C$6,3),0)</f>
        <v>6222</v>
      </c>
      <c r="K6">
        <f>IF(H6&gt;=55555, COUNTIF($H$3:H6, "&gt;=55555"), "")</f>
        <v>3</v>
      </c>
      <c r="L6">
        <f t="shared" ca="1" si="2"/>
        <v>703</v>
      </c>
      <c r="N6">
        <v>70000</v>
      </c>
      <c r="O6">
        <v>3</v>
      </c>
    </row>
    <row r="7" spans="1:15" ht="16">
      <c r="A7" s="16" t="s">
        <v>8</v>
      </c>
      <c r="B7">
        <f t="shared" ref="B7:B15" si="3">B6</f>
        <v>2</v>
      </c>
      <c r="C7" s="8" t="s">
        <v>16</v>
      </c>
      <c r="D7">
        <v>2</v>
      </c>
      <c r="E7">
        <v>22925636</v>
      </c>
      <c r="F7" s="10">
        <v>38001</v>
      </c>
      <c r="G7" s="3">
        <f t="shared" ca="1" si="0"/>
        <v>20</v>
      </c>
      <c r="H7" s="9">
        <v>88888</v>
      </c>
      <c r="I7" s="11">
        <f t="shared" si="1"/>
        <v>3</v>
      </c>
      <c r="J7">
        <f>ROUNDDOWN(H7*VLOOKUP($H7,業績獎金對照表!$A$2:$C$6,3),0)</f>
        <v>7111</v>
      </c>
      <c r="K7">
        <f>IF(H7&gt;=55555, COUNTIF($H$3:H7, "&gt;=55555"), "")</f>
        <v>4</v>
      </c>
      <c r="L7">
        <f t="shared" ca="1" si="2"/>
        <v>497</v>
      </c>
      <c r="N7">
        <v>90000</v>
      </c>
      <c r="O7">
        <v>2</v>
      </c>
    </row>
    <row r="8" spans="1:15" ht="16">
      <c r="A8" s="16" t="s">
        <v>9</v>
      </c>
      <c r="B8">
        <f t="shared" si="3"/>
        <v>2</v>
      </c>
      <c r="C8" s="8" t="s">
        <v>17</v>
      </c>
      <c r="D8">
        <v>56</v>
      </c>
      <c r="E8">
        <v>341178</v>
      </c>
      <c r="F8" s="10">
        <v>39427</v>
      </c>
      <c r="G8" s="3">
        <f t="shared" ca="1" si="0"/>
        <v>16</v>
      </c>
      <c r="H8" s="9">
        <v>66666</v>
      </c>
      <c r="I8" s="11">
        <f t="shared" si="1"/>
        <v>5</v>
      </c>
      <c r="J8">
        <f>ROUNDDOWN(H8*VLOOKUP($H8,業績獎金對照表!$A$2:$C$6,3),0)</f>
        <v>2666</v>
      </c>
      <c r="K8">
        <f>IF(H8&gt;=55555, COUNTIF($H$3:H8, "&gt;=55555"), "")</f>
        <v>5</v>
      </c>
      <c r="L8">
        <f t="shared" ca="1" si="2"/>
        <v>580</v>
      </c>
      <c r="N8" s="19" t="s">
        <v>45</v>
      </c>
      <c r="O8">
        <v>2</v>
      </c>
    </row>
    <row r="9" spans="1:15" ht="16">
      <c r="A9" s="2" t="s">
        <v>2</v>
      </c>
      <c r="B9">
        <v>3</v>
      </c>
      <c r="C9" s="8"/>
      <c r="F9" s="10">
        <v>38297</v>
      </c>
      <c r="G9" s="3">
        <f t="shared" ca="1" si="0"/>
        <v>20</v>
      </c>
      <c r="H9" s="9"/>
      <c r="I9" s="11"/>
      <c r="J9">
        <f>ROUNDDOWN(H9*VLOOKUP($H9,業績獎金對照表!$A$2:$C$6,3),0)</f>
        <v>0</v>
      </c>
      <c r="K9" t="str">
        <f>IF(H9&gt;=55555, COUNTIF($H$3:H9, "&gt;=55555"), "")</f>
        <v/>
      </c>
      <c r="L9">
        <f t="shared" ca="1" si="2"/>
        <v>774</v>
      </c>
      <c r="N9" s="23" t="s">
        <v>44</v>
      </c>
      <c r="O9" s="25">
        <f>COUNTIF(H3:H15,"&gt;70000")</f>
        <v>4</v>
      </c>
    </row>
    <row r="10" spans="1:15" ht="16">
      <c r="A10" s="16" t="s">
        <v>10</v>
      </c>
      <c r="B10">
        <f t="shared" si="3"/>
        <v>3</v>
      </c>
      <c r="C10" s="8" t="s">
        <v>18</v>
      </c>
      <c r="D10">
        <v>2</v>
      </c>
      <c r="E10">
        <v>22712109</v>
      </c>
      <c r="F10" s="10">
        <v>38477</v>
      </c>
      <c r="G10" s="3">
        <f t="shared" ca="1" si="0"/>
        <v>19</v>
      </c>
      <c r="H10" s="9">
        <v>55555</v>
      </c>
      <c r="I10" s="11">
        <f t="shared" si="1"/>
        <v>6</v>
      </c>
      <c r="J10">
        <f>ROUNDDOWN(H10*VLOOKUP($H10,業績獎金對照表!$A$2:$C$6,3),0)</f>
        <v>2222</v>
      </c>
      <c r="K10">
        <f>IF(H10&gt;=55555, COUNTIF($H$3:H10, "&gt;=55555"), "")</f>
        <v>6</v>
      </c>
      <c r="L10">
        <f t="shared" ca="1" si="2"/>
        <v>387</v>
      </c>
      <c r="N10" s="24"/>
      <c r="O10" s="25"/>
    </row>
    <row r="11" spans="1:15" ht="16">
      <c r="A11" s="16" t="s">
        <v>13</v>
      </c>
      <c r="B11">
        <f t="shared" si="3"/>
        <v>3</v>
      </c>
      <c r="C11" s="8" t="s">
        <v>19</v>
      </c>
      <c r="D11">
        <v>2</v>
      </c>
      <c r="E11">
        <v>23635643</v>
      </c>
      <c r="F11" s="10">
        <v>38514</v>
      </c>
      <c r="G11" s="3">
        <f t="shared" ca="1" si="0"/>
        <v>19</v>
      </c>
      <c r="H11" s="9">
        <v>44444</v>
      </c>
      <c r="I11" s="11">
        <f t="shared" si="1"/>
        <v>8</v>
      </c>
      <c r="J11">
        <f>ROUNDDOWN(H11*VLOOKUP($H11,業績獎金對照表!$A$2:$C$6,3),0)</f>
        <v>888</v>
      </c>
      <c r="K11" t="str">
        <f>IF(H11&gt;=55555, COUNTIF($H$3:H11, "&gt;=55555"), "")</f>
        <v/>
      </c>
      <c r="L11">
        <f t="shared" ca="1" si="2"/>
        <v>665</v>
      </c>
    </row>
    <row r="12" spans="1:15" ht="16">
      <c r="A12" s="16" t="s">
        <v>14</v>
      </c>
      <c r="B12">
        <f t="shared" si="3"/>
        <v>3</v>
      </c>
      <c r="C12" s="8" t="s">
        <v>20</v>
      </c>
      <c r="D12">
        <v>2</v>
      </c>
      <c r="E12">
        <v>23355835</v>
      </c>
      <c r="F12" s="10">
        <v>38516</v>
      </c>
      <c r="G12" s="3">
        <f t="shared" ca="1" si="0"/>
        <v>19</v>
      </c>
      <c r="H12" s="9">
        <v>55555</v>
      </c>
      <c r="I12" s="11">
        <f t="shared" si="1"/>
        <v>6</v>
      </c>
      <c r="J12">
        <f>ROUNDDOWN(H12*VLOOKUP($H12,業績獎金對照表!$A$2:$C$6,3),0)</f>
        <v>2222</v>
      </c>
      <c r="K12">
        <f>IF(H12&gt;=55555, COUNTIF($H$3:H12, "&gt;=55555"), "")</f>
        <v>7</v>
      </c>
      <c r="L12">
        <f t="shared" ca="1" si="2"/>
        <v>465</v>
      </c>
    </row>
    <row r="13" spans="1:15" ht="16">
      <c r="A13" s="2" t="s">
        <v>3</v>
      </c>
      <c r="B13">
        <v>4</v>
      </c>
      <c r="C13" s="8"/>
      <c r="F13" s="13">
        <v>38462</v>
      </c>
      <c r="G13" s="3">
        <f t="shared" ca="1" si="0"/>
        <v>19</v>
      </c>
      <c r="H13" s="9"/>
      <c r="I13" s="11"/>
      <c r="J13">
        <f>ROUNDDOWN(H13*VLOOKUP($H13,業績獎金對照表!$A$2:$C$6,3),0)</f>
        <v>0</v>
      </c>
      <c r="K13" t="str">
        <f>IF(H13&gt;=55555, COUNTIF($H$3:H13, "&gt;=55555"), "")</f>
        <v/>
      </c>
      <c r="L13">
        <f t="shared" ca="1" si="2"/>
        <v>467</v>
      </c>
    </row>
    <row r="14" spans="1:15" ht="18">
      <c r="A14" s="17" t="s">
        <v>11</v>
      </c>
      <c r="B14">
        <f t="shared" si="3"/>
        <v>4</v>
      </c>
      <c r="C14" s="8" t="s">
        <v>23</v>
      </c>
      <c r="D14">
        <v>2</v>
      </c>
      <c r="E14">
        <v>23355837</v>
      </c>
      <c r="F14" s="13">
        <v>38888</v>
      </c>
      <c r="G14" s="3">
        <f t="shared" ca="1" si="0"/>
        <v>18</v>
      </c>
      <c r="H14" s="9">
        <v>33333</v>
      </c>
      <c r="I14" s="11">
        <f t="shared" si="1"/>
        <v>9</v>
      </c>
      <c r="J14">
        <f>ROUNDDOWN(H14*VLOOKUP($H14,業績獎金對照表!$A$2:$C$6,3),0)</f>
        <v>666</v>
      </c>
      <c r="K14" t="str">
        <f>IF(H14&gt;=55555, COUNTIF($H$3:H14, "&gt;=55555"), "")</f>
        <v/>
      </c>
      <c r="L14">
        <f t="shared" ca="1" si="2"/>
        <v>350</v>
      </c>
    </row>
    <row r="15" spans="1:15" ht="18">
      <c r="A15" s="17" t="s">
        <v>12</v>
      </c>
      <c r="B15">
        <f t="shared" si="3"/>
        <v>4</v>
      </c>
      <c r="C15" s="8" t="s">
        <v>24</v>
      </c>
      <c r="D15">
        <v>2</v>
      </c>
      <c r="E15">
        <v>23355838</v>
      </c>
      <c r="F15" s="13">
        <v>38512</v>
      </c>
      <c r="G15" s="3">
        <f t="shared" ca="1" si="0"/>
        <v>19</v>
      </c>
      <c r="H15" s="9">
        <v>22222</v>
      </c>
      <c r="I15" s="11">
        <f t="shared" si="1"/>
        <v>10</v>
      </c>
      <c r="J15">
        <f>ROUNDDOWN(H15*VLOOKUP($H15,業績獎金對照表!$A$2:$C$6,3),0)</f>
        <v>222</v>
      </c>
      <c r="K15" t="str">
        <f>IF(H15&gt;=55555, COUNTIF($H$3:H15, "&gt;=55555"), "")</f>
        <v/>
      </c>
      <c r="L15">
        <f t="shared" ca="1" si="2"/>
        <v>293</v>
      </c>
    </row>
    <row r="16" spans="1:15" ht="16">
      <c r="A16" s="18" t="s">
        <v>39</v>
      </c>
      <c r="G16" s="3">
        <f ca="1">AVERAGE(G3:G15)</f>
        <v>19</v>
      </c>
      <c r="H16" s="9">
        <f>SUM(H3:H15)</f>
        <v>644438</v>
      </c>
    </row>
    <row r="17" spans="1:1" ht="16">
      <c r="A17" s="4"/>
    </row>
    <row r="18" spans="1:1" ht="16">
      <c r="A18" s="4"/>
    </row>
  </sheetData>
  <mergeCells count="3">
    <mergeCell ref="N2:O2"/>
    <mergeCell ref="N9:N10"/>
    <mergeCell ref="O9:O10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0DE3-E88E-4928-B80E-55478805840C}">
  <dimension ref="A1:C6"/>
  <sheetViews>
    <sheetView zoomScale="205" zoomScaleNormal="205" workbookViewId="0">
      <selection activeCell="B2" sqref="B2:B6"/>
    </sheetView>
  </sheetViews>
  <sheetFormatPr baseColWidth="10" defaultColWidth="8.83203125" defaultRowHeight="15"/>
  <sheetData>
    <row r="1" spans="1:3">
      <c r="A1" s="25" t="s">
        <v>26</v>
      </c>
      <c r="B1" s="25"/>
      <c r="C1" t="s">
        <v>33</v>
      </c>
    </row>
    <row r="2" spans="1:3">
      <c r="A2">
        <v>0</v>
      </c>
      <c r="B2">
        <v>30000</v>
      </c>
      <c r="C2" s="12">
        <v>0.01</v>
      </c>
    </row>
    <row r="3" spans="1:3">
      <c r="A3">
        <v>30001</v>
      </c>
      <c r="B3">
        <v>50000</v>
      </c>
      <c r="C3" s="12">
        <v>0.02</v>
      </c>
    </row>
    <row r="4" spans="1:3">
      <c r="A4">
        <v>50001</v>
      </c>
      <c r="B4">
        <v>70000</v>
      </c>
      <c r="C4" s="12">
        <v>0.04</v>
      </c>
    </row>
    <row r="5" spans="1:3">
      <c r="A5">
        <v>70001</v>
      </c>
      <c r="B5">
        <v>90000</v>
      </c>
      <c r="C5" s="12">
        <v>0.08</v>
      </c>
    </row>
    <row r="6" spans="1:3">
      <c r="A6">
        <v>90001</v>
      </c>
      <c r="B6">
        <v>100000</v>
      </c>
      <c r="C6" s="12">
        <v>0.16</v>
      </c>
    </row>
  </sheetData>
  <dataConsolidate/>
  <mergeCells count="1">
    <mergeCell ref="A1:B1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72C85-5404-4FB3-96AB-DAECFF977548}">
  <dimension ref="A1:C21"/>
  <sheetViews>
    <sheetView zoomScale="175" zoomScaleNormal="175" workbookViewId="0">
      <selection activeCell="C22" sqref="C22"/>
    </sheetView>
  </sheetViews>
  <sheetFormatPr baseColWidth="10" defaultColWidth="8.83203125" defaultRowHeight="15"/>
  <sheetData>
    <row r="1" spans="1:3">
      <c r="A1" t="s">
        <v>57</v>
      </c>
      <c r="B1" t="s">
        <v>46</v>
      </c>
      <c r="C1" t="s">
        <v>58</v>
      </c>
    </row>
    <row r="2" spans="1:3">
      <c r="A2" t="s">
        <v>47</v>
      </c>
      <c r="B2" t="s">
        <v>50</v>
      </c>
      <c r="C2" t="s">
        <v>59</v>
      </c>
    </row>
    <row r="3" spans="1:3">
      <c r="A3" t="str">
        <f>A2</f>
        <v>美國</v>
      </c>
      <c r="B3" t="str">
        <f>B2</f>
        <v>加州</v>
      </c>
      <c r="C3" t="s">
        <v>60</v>
      </c>
    </row>
    <row r="4" spans="1:3">
      <c r="A4" t="str">
        <f t="shared" ref="A4:A21" si="0">A3</f>
        <v>美國</v>
      </c>
      <c r="B4" t="s">
        <v>51</v>
      </c>
      <c r="C4" t="s">
        <v>61</v>
      </c>
    </row>
    <row r="5" spans="1:3">
      <c r="A5" t="str">
        <f t="shared" si="0"/>
        <v>美國</v>
      </c>
      <c r="B5" t="str">
        <f t="shared" ref="B5:B21" si="1">B4</f>
        <v>洛杉磯</v>
      </c>
      <c r="C5" t="s">
        <v>60</v>
      </c>
    </row>
    <row r="6" spans="1:3">
      <c r="A6" t="str">
        <f t="shared" si="0"/>
        <v>美國</v>
      </c>
      <c r="B6" t="str">
        <f t="shared" si="1"/>
        <v>洛杉磯</v>
      </c>
      <c r="C6" t="s">
        <v>59</v>
      </c>
    </row>
    <row r="7" spans="1:3">
      <c r="A7" t="str">
        <f t="shared" si="0"/>
        <v>美國</v>
      </c>
      <c r="B7" t="s">
        <v>52</v>
      </c>
      <c r="C7" t="s">
        <v>61</v>
      </c>
    </row>
    <row r="8" spans="1:3">
      <c r="A8" t="str">
        <f t="shared" si="0"/>
        <v>美國</v>
      </c>
      <c r="B8" t="str">
        <f t="shared" si="1"/>
        <v>華盛頓</v>
      </c>
      <c r="C8" t="s">
        <v>60</v>
      </c>
    </row>
    <row r="9" spans="1:3">
      <c r="A9" t="str">
        <f t="shared" si="0"/>
        <v>美國</v>
      </c>
      <c r="B9" t="str">
        <f t="shared" si="1"/>
        <v>華盛頓</v>
      </c>
      <c r="C9" t="s">
        <v>61</v>
      </c>
    </row>
    <row r="10" spans="1:3">
      <c r="A10" t="s">
        <v>48</v>
      </c>
      <c r="B10" t="s">
        <v>53</v>
      </c>
      <c r="C10" t="s">
        <v>60</v>
      </c>
    </row>
    <row r="11" spans="1:3">
      <c r="A11" t="str">
        <f t="shared" si="0"/>
        <v>日本</v>
      </c>
      <c r="B11" t="str">
        <f t="shared" si="1"/>
        <v>東京</v>
      </c>
      <c r="C11" t="s">
        <v>59</v>
      </c>
    </row>
    <row r="12" spans="1:3">
      <c r="A12" t="str">
        <f t="shared" si="0"/>
        <v>日本</v>
      </c>
      <c r="B12" t="s">
        <v>54</v>
      </c>
      <c r="C12" t="s">
        <v>61</v>
      </c>
    </row>
    <row r="13" spans="1:3">
      <c r="A13" t="str">
        <f t="shared" si="0"/>
        <v>日本</v>
      </c>
      <c r="B13" t="str">
        <f t="shared" si="1"/>
        <v>新瀉</v>
      </c>
      <c r="C13" t="s">
        <v>60</v>
      </c>
    </row>
    <row r="14" spans="1:3">
      <c r="A14" t="str">
        <f t="shared" si="0"/>
        <v>日本</v>
      </c>
      <c r="B14" t="str">
        <f>B13</f>
        <v>新瀉</v>
      </c>
      <c r="C14" t="s">
        <v>59</v>
      </c>
    </row>
    <row r="15" spans="1:3">
      <c r="A15" t="str">
        <f t="shared" si="0"/>
        <v>日本</v>
      </c>
      <c r="B15" t="str">
        <f t="shared" si="1"/>
        <v>新瀉</v>
      </c>
      <c r="C15" t="s">
        <v>61</v>
      </c>
    </row>
    <row r="16" spans="1:3">
      <c r="A16" t="s">
        <v>49</v>
      </c>
      <c r="B16" t="s">
        <v>55</v>
      </c>
      <c r="C16" t="s">
        <v>60</v>
      </c>
    </row>
    <row r="17" spans="1:3">
      <c r="A17" t="str">
        <f t="shared" si="0"/>
        <v>中國</v>
      </c>
      <c r="B17" t="str">
        <f t="shared" si="1"/>
        <v>四川</v>
      </c>
      <c r="C17" t="s">
        <v>61</v>
      </c>
    </row>
    <row r="18" spans="1:3">
      <c r="A18" t="str">
        <f t="shared" si="0"/>
        <v>中國</v>
      </c>
      <c r="B18" t="str">
        <f t="shared" si="1"/>
        <v>四川</v>
      </c>
      <c r="C18" t="s">
        <v>60</v>
      </c>
    </row>
    <row r="19" spans="1:3">
      <c r="A19" t="str">
        <f t="shared" si="0"/>
        <v>中國</v>
      </c>
      <c r="B19" t="s">
        <v>56</v>
      </c>
      <c r="C19" t="s">
        <v>59</v>
      </c>
    </row>
    <row r="20" spans="1:3">
      <c r="A20" t="str">
        <f t="shared" si="0"/>
        <v>中國</v>
      </c>
      <c r="B20" t="str">
        <f t="shared" si="1"/>
        <v>內蒙古</v>
      </c>
      <c r="C20" t="s">
        <v>59</v>
      </c>
    </row>
    <row r="21" spans="1:3">
      <c r="A21" t="str">
        <f t="shared" si="0"/>
        <v>中國</v>
      </c>
      <c r="B21" t="str">
        <f t="shared" si="1"/>
        <v>內蒙古</v>
      </c>
      <c r="C21" t="s">
        <v>61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70596-22F3-6847-AF4C-20D350791DBB}">
  <dimension ref="A1:C31"/>
  <sheetViews>
    <sheetView tabSelected="1" zoomScale="150" workbookViewId="0">
      <selection activeCell="C17" sqref="C17"/>
    </sheetView>
  </sheetViews>
  <sheetFormatPr baseColWidth="10" defaultRowHeight="15"/>
  <cols>
    <col min="2" max="2" width="14.83203125" customWidth="1"/>
    <col min="3" max="3" width="20" customWidth="1"/>
  </cols>
  <sheetData>
    <row r="1" spans="1:3">
      <c r="A1" t="s">
        <v>91</v>
      </c>
      <c r="B1" t="s">
        <v>92</v>
      </c>
      <c r="C1" t="s">
        <v>93</v>
      </c>
    </row>
    <row r="2" spans="1:3" ht="20">
      <c r="A2" s="21" t="s">
        <v>5</v>
      </c>
      <c r="B2" s="20" t="s">
        <v>94</v>
      </c>
      <c r="C2" s="20" t="s">
        <v>94</v>
      </c>
    </row>
    <row r="3" spans="1:3" ht="18">
      <c r="A3" s="20" t="s">
        <v>62</v>
      </c>
      <c r="B3" s="20" t="s">
        <v>95</v>
      </c>
      <c r="C3" s="20" t="s">
        <v>124</v>
      </c>
    </row>
    <row r="4" spans="1:3" ht="18">
      <c r="A4" s="20" t="s">
        <v>63</v>
      </c>
      <c r="B4" s="20" t="s">
        <v>96</v>
      </c>
      <c r="C4" s="20" t="s">
        <v>125</v>
      </c>
    </row>
    <row r="5" spans="1:3" ht="18">
      <c r="A5" s="20" t="s">
        <v>64</v>
      </c>
      <c r="B5" s="20" t="s">
        <v>97</v>
      </c>
      <c r="C5" s="20" t="s">
        <v>126</v>
      </c>
    </row>
    <row r="6" spans="1:3" ht="18">
      <c r="A6" s="20" t="s">
        <v>65</v>
      </c>
      <c r="B6" s="20" t="s">
        <v>98</v>
      </c>
      <c r="C6" s="20" t="s">
        <v>127</v>
      </c>
    </row>
    <row r="7" spans="1:3" ht="18">
      <c r="A7" s="20" t="s">
        <v>66</v>
      </c>
      <c r="B7" s="20" t="s">
        <v>99</v>
      </c>
      <c r="C7" s="20" t="s">
        <v>126</v>
      </c>
    </row>
    <row r="8" spans="1:3" ht="18">
      <c r="A8" s="20" t="s">
        <v>67</v>
      </c>
      <c r="B8" s="20" t="s">
        <v>100</v>
      </c>
      <c r="C8" s="20" t="s">
        <v>124</v>
      </c>
    </row>
    <row r="9" spans="1:3" ht="18">
      <c r="A9" s="20" t="s">
        <v>68</v>
      </c>
      <c r="B9" s="20" t="s">
        <v>101</v>
      </c>
      <c r="C9" s="20" t="s">
        <v>125</v>
      </c>
    </row>
    <row r="10" spans="1:3" ht="18">
      <c r="A10" s="20" t="s">
        <v>69</v>
      </c>
      <c r="B10" s="20" t="s">
        <v>102</v>
      </c>
      <c r="C10" s="20" t="s">
        <v>97</v>
      </c>
    </row>
    <row r="11" spans="1:3" ht="18">
      <c r="A11" s="20" t="s">
        <v>70</v>
      </c>
      <c r="B11" s="20" t="s">
        <v>103</v>
      </c>
      <c r="C11" s="20" t="s">
        <v>127</v>
      </c>
    </row>
    <row r="12" spans="1:3" ht="18">
      <c r="A12" s="20" t="s">
        <v>71</v>
      </c>
      <c r="B12" s="20" t="s">
        <v>104</v>
      </c>
      <c r="C12" s="20" t="s">
        <v>125</v>
      </c>
    </row>
    <row r="13" spans="1:3" ht="18">
      <c r="A13" s="20" t="s">
        <v>72</v>
      </c>
      <c r="B13" s="20" t="s">
        <v>105</v>
      </c>
      <c r="C13" s="20" t="s">
        <v>126</v>
      </c>
    </row>
    <row r="14" spans="1:3" ht="18">
      <c r="A14" s="20" t="s">
        <v>73</v>
      </c>
      <c r="B14" s="20" t="s">
        <v>106</v>
      </c>
      <c r="C14" s="20" t="s">
        <v>128</v>
      </c>
    </row>
    <row r="15" spans="1:3" ht="18">
      <c r="A15" s="20" t="s">
        <v>74</v>
      </c>
      <c r="B15" s="20" t="s">
        <v>107</v>
      </c>
      <c r="C15" s="20" t="s">
        <v>125</v>
      </c>
    </row>
    <row r="16" spans="1:3" ht="18">
      <c r="A16" s="20" t="s">
        <v>75</v>
      </c>
      <c r="B16" s="20" t="s">
        <v>108</v>
      </c>
      <c r="C16" s="20" t="s">
        <v>127</v>
      </c>
    </row>
    <row r="17" spans="1:3" ht="18">
      <c r="A17" s="20" t="s">
        <v>76</v>
      </c>
      <c r="B17" s="20" t="s">
        <v>109</v>
      </c>
      <c r="C17" s="20" t="s">
        <v>130</v>
      </c>
    </row>
    <row r="18" spans="1:3" ht="18">
      <c r="A18" s="20" t="s">
        <v>77</v>
      </c>
      <c r="B18" s="20" t="s">
        <v>110</v>
      </c>
      <c r="C18" s="20" t="s">
        <v>124</v>
      </c>
    </row>
    <row r="19" spans="1:3" ht="18">
      <c r="A19" s="20" t="s">
        <v>78</v>
      </c>
      <c r="B19" s="20" t="s">
        <v>111</v>
      </c>
      <c r="C19" s="20" t="s">
        <v>125</v>
      </c>
    </row>
    <row r="20" spans="1:3" ht="18">
      <c r="A20" s="20" t="s">
        <v>79</v>
      </c>
      <c r="B20" s="20" t="s">
        <v>112</v>
      </c>
      <c r="C20" s="20" t="s">
        <v>128</v>
      </c>
    </row>
    <row r="21" spans="1:3" ht="18">
      <c r="A21" s="20" t="s">
        <v>80</v>
      </c>
      <c r="B21" s="20" t="s">
        <v>113</v>
      </c>
      <c r="C21" s="20" t="s">
        <v>126</v>
      </c>
    </row>
    <row r="22" spans="1:3" ht="18">
      <c r="A22" s="20" t="s">
        <v>81</v>
      </c>
      <c r="B22" s="20" t="s">
        <v>114</v>
      </c>
      <c r="C22" s="20" t="s">
        <v>124</v>
      </c>
    </row>
    <row r="23" spans="1:3" ht="18">
      <c r="A23" s="20" t="s">
        <v>82</v>
      </c>
      <c r="B23" s="20" t="s">
        <v>115</v>
      </c>
      <c r="C23" s="20" t="s">
        <v>129</v>
      </c>
    </row>
    <row r="24" spans="1:3" ht="18">
      <c r="A24" s="20" t="s">
        <v>83</v>
      </c>
      <c r="B24" s="20" t="s">
        <v>116</v>
      </c>
      <c r="C24" s="20" t="s">
        <v>125</v>
      </c>
    </row>
    <row r="25" spans="1:3" ht="18">
      <c r="A25" s="20" t="s">
        <v>84</v>
      </c>
      <c r="B25" s="20" t="s">
        <v>117</v>
      </c>
      <c r="C25" s="20" t="s">
        <v>110</v>
      </c>
    </row>
    <row r="26" spans="1:3" ht="18">
      <c r="A26" s="20" t="s">
        <v>85</v>
      </c>
      <c r="B26" s="20" t="s">
        <v>118</v>
      </c>
      <c r="C26" s="20" t="s">
        <v>125</v>
      </c>
    </row>
    <row r="27" spans="1:3" ht="18">
      <c r="A27" s="20" t="s">
        <v>86</v>
      </c>
      <c r="B27" s="20" t="s">
        <v>119</v>
      </c>
      <c r="C27" s="20" t="s">
        <v>126</v>
      </c>
    </row>
    <row r="28" spans="1:3" ht="18">
      <c r="A28" s="20" t="s">
        <v>87</v>
      </c>
      <c r="B28" s="20" t="s">
        <v>120</v>
      </c>
      <c r="C28" s="20" t="s">
        <v>125</v>
      </c>
    </row>
    <row r="29" spans="1:3" ht="18">
      <c r="A29" s="20" t="s">
        <v>88</v>
      </c>
      <c r="B29" s="20" t="s">
        <v>121</v>
      </c>
      <c r="C29" s="20" t="s">
        <v>128</v>
      </c>
    </row>
    <row r="30" spans="1:3" ht="18">
      <c r="A30" s="20" t="s">
        <v>89</v>
      </c>
      <c r="B30" s="20" t="s">
        <v>122</v>
      </c>
      <c r="C30" s="20" t="s">
        <v>124</v>
      </c>
    </row>
    <row r="31" spans="1:3" ht="18">
      <c r="A31" s="20" t="s">
        <v>90</v>
      </c>
      <c r="B31" s="20" t="s">
        <v>123</v>
      </c>
      <c r="C31" s="20" t="s">
        <v>127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員工基本資料,業績資料</vt:lpstr>
      <vt:lpstr>業績獎金對照表</vt:lpstr>
      <vt:lpstr>工作表3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11256040_陳泓毓</cp:lastModifiedBy>
  <dcterms:created xsi:type="dcterms:W3CDTF">2024-12-04T07:52:16Z</dcterms:created>
  <dcterms:modified xsi:type="dcterms:W3CDTF">2024-12-09T04:14:00Z</dcterms:modified>
</cp:coreProperties>
</file>