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588" yWindow="12" windowWidth="9636" windowHeight="7872" activeTab="7"/>
  </bookViews>
  <sheets>
    <sheet name="EXCEL课件" sheetId="1" r:id="rId1"/>
    <sheet name="数据1" sheetId="19" r:id="rId2"/>
    <sheet name="数据2" sheetId="24" r:id="rId3"/>
    <sheet name="示例" sheetId="27" r:id="rId4"/>
    <sheet name="数据3" sheetId="26" r:id="rId5"/>
    <sheet name="数据4" sheetId="28" r:id="rId6"/>
    <sheet name="替代vlookup" sheetId="30" r:id="rId7"/>
    <sheet name="数据有效性" sheetId="29" r:id="rId8"/>
  </sheets>
  <definedNames>
    <definedName name="_xlnm._FilterDatabase" localSheetId="2" hidden="1">数据2!$A$1:$A$14</definedName>
    <definedName name="_xlnm.Extract" localSheetId="2">数据2!$F$2</definedName>
  </definedNames>
  <calcPr calcId="145621"/>
</workbook>
</file>

<file path=xl/calcChain.xml><?xml version="1.0" encoding="utf-8"?>
<calcChain xmlns="http://schemas.openxmlformats.org/spreadsheetml/2006/main">
  <c r="N5" i="30" l="1"/>
  <c r="N6" i="30"/>
  <c r="N7" i="30"/>
  <c r="N4" i="30"/>
  <c r="L5" i="28"/>
  <c r="L6" i="28"/>
  <c r="L7" i="28"/>
  <c r="L8" i="28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2" i="28"/>
  <c r="M4" i="26"/>
  <c r="M5" i="26"/>
  <c r="M3" i="26" s="1"/>
  <c r="M6" i="26"/>
  <c r="I4" i="27"/>
  <c r="G4" i="24"/>
  <c r="G5" i="24"/>
  <c r="G6" i="24"/>
  <c r="G7" i="24"/>
  <c r="G8" i="24"/>
  <c r="G9" i="24"/>
  <c r="G10" i="24"/>
  <c r="G11" i="24"/>
  <c r="G12" i="24"/>
  <c r="G13" i="24"/>
  <c r="G3" i="24"/>
  <c r="H15" i="19"/>
  <c r="I9" i="19"/>
  <c r="I10" i="19"/>
  <c r="I11" i="19"/>
  <c r="I8" i="19"/>
  <c r="H4" i="19"/>
</calcChain>
</file>

<file path=xl/sharedStrings.xml><?xml version="1.0" encoding="utf-8"?>
<sst xmlns="http://schemas.openxmlformats.org/spreadsheetml/2006/main" count="752" uniqueCount="152">
  <si>
    <t>一、</t>
    <phoneticPr fontId="1" type="noConversion"/>
  </si>
  <si>
    <t>月</t>
  </si>
  <si>
    <t>日</t>
  </si>
  <si>
    <t>凭证号数</t>
  </si>
  <si>
    <t>部门</t>
    <phoneticPr fontId="1" type="noConversion"/>
  </si>
  <si>
    <t>发生额</t>
    <phoneticPr fontId="1" type="noConversion"/>
  </si>
  <si>
    <t>01</t>
  </si>
  <si>
    <t>29</t>
  </si>
  <si>
    <t>记-0023</t>
  </si>
  <si>
    <t>一车间</t>
    <phoneticPr fontId="1" type="noConversion"/>
  </si>
  <si>
    <t>邮寄费</t>
  </si>
  <si>
    <t>记-0021</t>
  </si>
  <si>
    <t>出租车费</t>
  </si>
  <si>
    <t>31</t>
  </si>
  <si>
    <t>记-0031</t>
  </si>
  <si>
    <t>二车间</t>
    <phoneticPr fontId="1" type="noConversion"/>
  </si>
  <si>
    <t>记-0022</t>
  </si>
  <si>
    <t>过桥过路费</t>
  </si>
  <si>
    <t>运费附加</t>
  </si>
  <si>
    <t>24</t>
  </si>
  <si>
    <t>记-0008</t>
  </si>
  <si>
    <t>财务部</t>
    <phoneticPr fontId="1" type="noConversion"/>
  </si>
  <si>
    <t>独子费</t>
  </si>
  <si>
    <t>销售1部</t>
    <phoneticPr fontId="1" type="noConversion"/>
  </si>
  <si>
    <t>出差费</t>
    <phoneticPr fontId="1" type="noConversion"/>
  </si>
  <si>
    <t>经理室</t>
    <phoneticPr fontId="1" type="noConversion"/>
  </si>
  <si>
    <t>手机电话费</t>
  </si>
  <si>
    <t>记-0026</t>
  </si>
  <si>
    <t>话费补</t>
  </si>
  <si>
    <t>人力资源部</t>
    <phoneticPr fontId="1" type="noConversion"/>
  </si>
  <si>
    <t>资料费</t>
  </si>
  <si>
    <t>记-0037</t>
  </si>
  <si>
    <t>办公用品</t>
  </si>
  <si>
    <t>养老保险</t>
  </si>
  <si>
    <t>记-0027</t>
  </si>
  <si>
    <t>招待费</t>
  </si>
  <si>
    <t>出差费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</si>
  <si>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</si>
  <si>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</si>
  <si>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</si>
  <si>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</si>
  <si>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</si>
  <si>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</si>
  <si>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  <phoneticPr fontId="1" type="noConversion"/>
  </si>
  <si>
    <t>记-0025</t>
  </si>
  <si>
    <t>工会经费</t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</si>
  <si>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</si>
  <si>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</si>
  <si>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</si>
  <si>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</si>
  <si>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</si>
  <si>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</si>
  <si>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</si>
  <si>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</si>
  <si>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</si>
  <si>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</si>
  <si>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</si>
  <si>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</si>
  <si>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</si>
  <si>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</si>
  <si>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</si>
  <si>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</si>
  <si>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</si>
  <si>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</si>
  <si>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</si>
  <si>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</si>
  <si>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</si>
  <si>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</si>
  <si>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</si>
  <si>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t>科目划分</t>
    <phoneticPr fontId="5" type="noConversion"/>
  </si>
  <si>
    <t>出租车费</t>
    <phoneticPr fontId="5" type="noConversion"/>
  </si>
  <si>
    <t>发生额总计</t>
    <phoneticPr fontId="5" type="noConversion"/>
  </si>
  <si>
    <t>发生额</t>
    <phoneticPr fontId="5" type="noConversion"/>
  </si>
  <si>
    <t>使用Sumif函数</t>
    <phoneticPr fontId="1" type="noConversion"/>
  </si>
  <si>
    <t>1、Sumif函数语法</t>
    <phoneticPr fontId="1" type="noConversion"/>
  </si>
  <si>
    <t>2、Sumif函数计算数值区间</t>
    <phoneticPr fontId="1" type="noConversion"/>
  </si>
  <si>
    <t>3、Sumif函数超过15位字符时的错误</t>
    <phoneticPr fontId="1" type="noConversion"/>
  </si>
  <si>
    <t>大于500的发生额总计</t>
    <phoneticPr fontId="5" type="noConversion"/>
  </si>
  <si>
    <t>银行卡号</t>
    <phoneticPr fontId="1" type="noConversion"/>
  </si>
  <si>
    <t>6223888811112222678</t>
    <phoneticPr fontId="1" type="noConversion"/>
  </si>
  <si>
    <r>
      <t>3</t>
    </r>
    <r>
      <rPr>
        <sz val="12"/>
        <rFont val="宋体"/>
        <family val="3"/>
        <charset val="134"/>
      </rPr>
      <t>223444488887777212</t>
    </r>
    <phoneticPr fontId="1" type="noConversion"/>
  </si>
  <si>
    <r>
      <t>8</t>
    </r>
    <r>
      <rPr>
        <sz val="12"/>
        <rFont val="宋体"/>
        <family val="3"/>
        <charset val="134"/>
      </rPr>
      <t>273111177772222663</t>
    </r>
    <phoneticPr fontId="1" type="noConversion"/>
  </si>
  <si>
    <r>
      <t>9</t>
    </r>
    <r>
      <rPr>
        <sz val="12"/>
        <rFont val="宋体"/>
        <family val="3"/>
        <charset val="134"/>
      </rPr>
      <t>912333822271839992</t>
    </r>
    <phoneticPr fontId="1" type="noConversion"/>
  </si>
  <si>
    <r>
      <t>6</t>
    </r>
    <r>
      <rPr>
        <sz val="12"/>
        <rFont val="宋体"/>
        <family val="3"/>
        <charset val="134"/>
      </rPr>
      <t>222027789228918276</t>
    </r>
    <phoneticPr fontId="1" type="noConversion"/>
  </si>
  <si>
    <r>
      <t>4</t>
    </r>
    <r>
      <rPr>
        <sz val="12"/>
        <rFont val="宋体"/>
        <family val="3"/>
        <charset val="134"/>
      </rPr>
      <t>550202033399192837</t>
    </r>
    <phoneticPr fontId="1" type="noConversion"/>
  </si>
  <si>
    <r>
      <t>6</t>
    </r>
    <r>
      <rPr>
        <sz val="12"/>
        <rFont val="宋体"/>
        <family val="3"/>
        <charset val="134"/>
      </rPr>
      <t>200304401965436344</t>
    </r>
    <phoneticPr fontId="1" type="noConversion"/>
  </si>
  <si>
    <r>
      <t>6</t>
    </r>
    <r>
      <rPr>
        <sz val="12"/>
        <rFont val="宋体"/>
        <family val="3"/>
        <charset val="134"/>
      </rPr>
      <t>228712298443094323</t>
    </r>
    <phoneticPr fontId="1" type="noConversion"/>
  </si>
  <si>
    <t>6223888811112222223</t>
    <phoneticPr fontId="1" type="noConversion"/>
  </si>
  <si>
    <r>
      <t>4</t>
    </r>
    <r>
      <rPr>
        <sz val="12"/>
        <rFont val="宋体"/>
        <family val="3"/>
        <charset val="134"/>
      </rPr>
      <t>300320010002938192</t>
    </r>
    <phoneticPr fontId="1" type="noConversion"/>
  </si>
  <si>
    <r>
      <t>4</t>
    </r>
    <r>
      <rPr>
        <sz val="12"/>
        <rFont val="宋体"/>
        <family val="3"/>
        <charset val="134"/>
      </rPr>
      <t>200192837465738291</t>
    </r>
    <phoneticPr fontId="1" type="noConversion"/>
  </si>
  <si>
    <t>存入金额</t>
    <phoneticPr fontId="1" type="noConversion"/>
  </si>
  <si>
    <t>金额统计</t>
    <phoneticPr fontId="1" type="noConversion"/>
  </si>
  <si>
    <t>5、在多列中使用Sumif函数</t>
    <phoneticPr fontId="1" type="noConversion"/>
  </si>
  <si>
    <t>6、使用辅助列处理多条件的Sumif</t>
    <phoneticPr fontId="1" type="noConversion"/>
  </si>
  <si>
    <t>7、Sumifs函数</t>
    <phoneticPr fontId="1" type="noConversion"/>
  </si>
  <si>
    <t>9、复习数据有效性</t>
    <phoneticPr fontId="1" type="noConversion"/>
  </si>
  <si>
    <t>4、关于第三参数简写时的注意事项</t>
    <phoneticPr fontId="1" type="noConversion"/>
  </si>
  <si>
    <t>部门</t>
    <phoneticPr fontId="1" type="noConversion"/>
  </si>
  <si>
    <t>科目划分</t>
    <phoneticPr fontId="1" type="noConversion"/>
  </si>
  <si>
    <t>发生额</t>
    <phoneticPr fontId="1" type="noConversion"/>
  </si>
  <si>
    <t>一车间</t>
    <phoneticPr fontId="1" type="noConversion"/>
  </si>
  <si>
    <t>出租车费</t>
    <phoneticPr fontId="1" type="noConversion"/>
  </si>
  <si>
    <t>二车间</t>
    <phoneticPr fontId="1" type="noConversion"/>
  </si>
  <si>
    <t>财务部</t>
    <phoneticPr fontId="1" type="noConversion"/>
  </si>
  <si>
    <t>销售1部</t>
    <phoneticPr fontId="1" type="noConversion"/>
  </si>
  <si>
    <t>出差费</t>
    <phoneticPr fontId="1" type="noConversion"/>
  </si>
  <si>
    <t>经理室</t>
    <phoneticPr fontId="1" type="noConversion"/>
  </si>
  <si>
    <t>人力资源部</t>
    <phoneticPr fontId="1" type="noConversion"/>
  </si>
  <si>
    <t>销售2部</t>
    <phoneticPr fontId="1" type="noConversion"/>
  </si>
  <si>
    <t>发生额</t>
    <phoneticPr fontId="1" type="noConversion"/>
  </si>
  <si>
    <t>库存表</t>
    <phoneticPr fontId="1" type="noConversion"/>
  </si>
  <si>
    <t>彩盒</t>
  </si>
  <si>
    <t>宠物用品</t>
  </si>
  <si>
    <t>服装</t>
  </si>
  <si>
    <t>警告标</t>
  </si>
  <si>
    <t>暖靴</t>
  </si>
  <si>
    <t>睡袋</t>
  </si>
  <si>
    <t>出库单</t>
    <phoneticPr fontId="1" type="noConversion"/>
  </si>
  <si>
    <t>产品</t>
    <phoneticPr fontId="1" type="noConversion"/>
  </si>
  <si>
    <t>数量</t>
    <phoneticPr fontId="1" type="noConversion"/>
  </si>
  <si>
    <t>日期</t>
    <phoneticPr fontId="1" type="noConversion"/>
  </si>
  <si>
    <t>部门</t>
    <phoneticPr fontId="1" type="noConversion"/>
  </si>
  <si>
    <t>发生额总计</t>
    <phoneticPr fontId="1" type="noConversion"/>
  </si>
  <si>
    <t>一车间</t>
  </si>
  <si>
    <t>姓名</t>
    <phoneticPr fontId="1" type="noConversion"/>
  </si>
  <si>
    <t>月基本薪资</t>
  </si>
  <si>
    <t>加其它</t>
  </si>
  <si>
    <t>应付工资</t>
  </si>
  <si>
    <t>减其他</t>
  </si>
  <si>
    <t>应发工资小计</t>
  </si>
  <si>
    <t>个人承担的社保金</t>
  </si>
  <si>
    <t>个人承担的公积金</t>
  </si>
  <si>
    <t>所得税</t>
  </si>
  <si>
    <t>实发数</t>
  </si>
  <si>
    <t>汪梅</t>
  </si>
  <si>
    <t>根据姓名查找工资</t>
    <phoneticPr fontId="1" type="noConversion"/>
  </si>
  <si>
    <t>郭磊</t>
  </si>
  <si>
    <t>林涛</t>
  </si>
  <si>
    <t>李明</t>
  </si>
  <si>
    <t>朱健</t>
  </si>
  <si>
    <t>王华</t>
  </si>
  <si>
    <t>王建国</t>
  </si>
  <si>
    <t>赵炎</t>
  </si>
  <si>
    <t>陈玉</t>
  </si>
  <si>
    <t>张华</t>
  </si>
  <si>
    <t>李丽</t>
  </si>
  <si>
    <t>汪成</t>
  </si>
  <si>
    <t>李军</t>
  </si>
  <si>
    <t>王红蕾</t>
  </si>
  <si>
    <t>孙传富</t>
  </si>
  <si>
    <t>=sumif(range,criteria,[sum_range])</t>
    <phoneticPr fontId="1" type="noConversion"/>
  </si>
  <si>
    <t>辅助列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</si>
</sst>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9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Protection="1">
      <protection locked="0"/>
    </xf>
    <xf numFmtId="0" fontId="6" fillId="0" borderId="0" xfId="0" applyFont="1"/>
    <xf numFmtId="0" fontId="3" fillId="0" borderId="0" xfId="0" applyFont="1" applyBorder="1" applyProtection="1">
      <protection locked="0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/>
    <xf numFmtId="0" fontId="8" fillId="0" borderId="2" xfId="0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49" fontId="6" fillId="2" borderId="0" xfId="0" applyNumberFormat="1" applyFont="1" applyFill="1"/>
    <xf numFmtId="0" fontId="2" fillId="0" borderId="0" xfId="0" quotePrefix="1" applyFont="1" applyProtection="1">
      <protection locked="0"/>
    </xf>
    <xf numFmtId="0" fontId="2" fillId="0" borderId="5" xfId="0" applyFont="1" applyBorder="1"/>
    <xf numFmtId="0" fontId="2" fillId="0" borderId="5" xfId="0" applyNumberFormat="1" applyFont="1" applyBorder="1"/>
    <xf numFmtId="0" fontId="6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8" fillId="0" borderId="5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Continuous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19051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60"/>
  </sheetPr>
  <dimension ref="A6:J28"/>
  <sheetViews>
    <sheetView zoomScaleNormal="100" workbookViewId="0">
      <selection activeCell="C12" sqref="C12"/>
    </sheetView>
  </sheetViews>
  <sheetFormatPr defaultColWidth="9" defaultRowHeight="15.6" x14ac:dyDescent="0.25"/>
  <cols>
    <col min="1" max="3" width="9" style="3"/>
    <col min="4" max="4" width="16.69921875" style="3" bestFit="1" customWidth="1"/>
    <col min="5" max="6" width="9" style="3"/>
    <col min="7" max="8" width="9.3984375" style="3" bestFit="1" customWidth="1"/>
    <col min="9" max="16384" width="9" style="3"/>
  </cols>
  <sheetData>
    <row r="6" spans="1:10" s="1" customFormat="1" x14ac:dyDescent="0.25"/>
    <row r="7" spans="1:10" s="2" customFormat="1" ht="16.2" thickBot="1" x14ac:dyDescent="0.3"/>
    <row r="8" spans="1:10" s="1" customFormat="1" ht="16.2" thickTop="1" x14ac:dyDescent="0.25"/>
    <row r="9" spans="1:10" s="4" customFormat="1" ht="12" x14ac:dyDescent="0.15">
      <c r="A9" s="4" t="s">
        <v>0</v>
      </c>
      <c r="B9" s="7" t="s">
        <v>73</v>
      </c>
    </row>
    <row r="10" spans="1:10" s="5" customFormat="1" ht="12" x14ac:dyDescent="0.15">
      <c r="I10" s="4"/>
      <c r="J10" s="4"/>
    </row>
    <row r="11" spans="1:10" s="5" customFormat="1" ht="12" x14ac:dyDescent="0.15">
      <c r="B11" s="5" t="s">
        <v>74</v>
      </c>
    </row>
    <row r="12" spans="1:10" s="5" customFormat="1" ht="12" x14ac:dyDescent="0.15">
      <c r="C12" s="16" t="s">
        <v>150</v>
      </c>
    </row>
    <row r="13" spans="1:10" s="5" customFormat="1" ht="12" x14ac:dyDescent="0.15"/>
    <row r="14" spans="1:10" s="5" customFormat="1" ht="12" x14ac:dyDescent="0.15">
      <c r="B14" s="5" t="s">
        <v>75</v>
      </c>
    </row>
    <row r="15" spans="1:10" s="5" customFormat="1" ht="12" x14ac:dyDescent="0.15"/>
    <row r="16" spans="1:10" s="5" customFormat="1" ht="12" x14ac:dyDescent="0.15">
      <c r="B16" s="5" t="s">
        <v>76</v>
      </c>
    </row>
    <row r="17" spans="2:5" s="5" customFormat="1" ht="12" x14ac:dyDescent="0.15"/>
    <row r="18" spans="2:5" s="5" customFormat="1" ht="12" x14ac:dyDescent="0.15">
      <c r="B18" s="5" t="s">
        <v>96</v>
      </c>
    </row>
    <row r="19" spans="2:5" s="5" customFormat="1" ht="12" x14ac:dyDescent="0.15"/>
    <row r="20" spans="2:5" s="5" customFormat="1" ht="12" x14ac:dyDescent="0.15">
      <c r="B20" s="5" t="s">
        <v>92</v>
      </c>
    </row>
    <row r="21" spans="2:5" s="5" customFormat="1" ht="12" x14ac:dyDescent="0.15"/>
    <row r="22" spans="2:5" s="5" customFormat="1" ht="12" x14ac:dyDescent="0.15">
      <c r="B22" s="5" t="s">
        <v>93</v>
      </c>
    </row>
    <row r="23" spans="2:5" s="5" customFormat="1" ht="12" x14ac:dyDescent="0.15"/>
    <row r="24" spans="2:5" s="5" customFormat="1" ht="12" x14ac:dyDescent="0.15">
      <c r="B24" s="5" t="s">
        <v>94</v>
      </c>
    </row>
    <row r="25" spans="2:5" s="5" customFormat="1" ht="12" x14ac:dyDescent="0.15"/>
    <row r="26" spans="2:5" x14ac:dyDescent="0.25">
      <c r="B26" s="5" t="s">
        <v>95</v>
      </c>
      <c r="E26" s="5"/>
    </row>
    <row r="27" spans="2:5" x14ac:dyDescent="0.25">
      <c r="E27" s="5"/>
    </row>
    <row r="28" spans="2:5" x14ac:dyDescent="0.25">
      <c r="E28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zoomScale="115" zoomScaleNormal="115" workbookViewId="0">
      <selection activeCell="H15" sqref="H15:I15"/>
    </sheetView>
  </sheetViews>
  <sheetFormatPr defaultRowHeight="15" customHeight="1" x14ac:dyDescent="0.25"/>
  <cols>
    <col min="1" max="224" width="9" style="8"/>
    <col min="225" max="225" width="3" style="8" customWidth="1"/>
    <col min="226" max="226" width="12.19921875" style="8" bestFit="1" customWidth="1"/>
    <col min="227" max="227" width="9.69921875" style="8" bestFit="1" customWidth="1"/>
    <col min="228" max="229" width="7.5" style="8" bestFit="1" customWidth="1"/>
    <col min="230" max="230" width="4.69921875" style="8" bestFit="1" customWidth="1"/>
    <col min="231" max="234" width="9" style="8"/>
    <col min="235" max="235" width="11.19921875" style="8" customWidth="1"/>
    <col min="236" max="236" width="11.19921875" style="8" bestFit="1" customWidth="1"/>
    <col min="237" max="238" width="8" style="8" bestFit="1" customWidth="1"/>
    <col min="239" max="239" width="4.69921875" style="8" bestFit="1" customWidth="1"/>
    <col min="240" max="241" width="11.19921875" style="8" bestFit="1" customWidth="1"/>
    <col min="242" max="480" width="9" style="8"/>
    <col min="481" max="481" width="3" style="8" customWidth="1"/>
    <col min="482" max="482" width="12.19921875" style="8" bestFit="1" customWidth="1"/>
    <col min="483" max="483" width="9.69921875" style="8" bestFit="1" customWidth="1"/>
    <col min="484" max="485" width="7.5" style="8" bestFit="1" customWidth="1"/>
    <col min="486" max="486" width="4.69921875" style="8" bestFit="1" customWidth="1"/>
    <col min="487" max="490" width="9" style="8"/>
    <col min="491" max="491" width="11.19921875" style="8" customWidth="1"/>
    <col min="492" max="492" width="11.19921875" style="8" bestFit="1" customWidth="1"/>
    <col min="493" max="494" width="8" style="8" bestFit="1" customWidth="1"/>
    <col min="495" max="495" width="4.69921875" style="8" bestFit="1" customWidth="1"/>
    <col min="496" max="497" width="11.19921875" style="8" bestFit="1" customWidth="1"/>
    <col min="498" max="736" width="9" style="8"/>
    <col min="737" max="737" width="3" style="8" customWidth="1"/>
    <col min="738" max="738" width="12.19921875" style="8" bestFit="1" customWidth="1"/>
    <col min="739" max="739" width="9.69921875" style="8" bestFit="1" customWidth="1"/>
    <col min="740" max="741" width="7.5" style="8" bestFit="1" customWidth="1"/>
    <col min="742" max="742" width="4.69921875" style="8" bestFit="1" customWidth="1"/>
    <col min="743" max="746" width="9" style="8"/>
    <col min="747" max="747" width="11.19921875" style="8" customWidth="1"/>
    <col min="748" max="748" width="11.19921875" style="8" bestFit="1" customWidth="1"/>
    <col min="749" max="750" width="8" style="8" bestFit="1" customWidth="1"/>
    <col min="751" max="751" width="4.69921875" style="8" bestFit="1" customWidth="1"/>
    <col min="752" max="753" width="11.19921875" style="8" bestFit="1" customWidth="1"/>
    <col min="754" max="992" width="9" style="8"/>
    <col min="993" max="993" width="3" style="8" customWidth="1"/>
    <col min="994" max="994" width="12.19921875" style="8" bestFit="1" customWidth="1"/>
    <col min="995" max="995" width="9.69921875" style="8" bestFit="1" customWidth="1"/>
    <col min="996" max="997" width="7.5" style="8" bestFit="1" customWidth="1"/>
    <col min="998" max="998" width="4.69921875" style="8" bestFit="1" customWidth="1"/>
    <col min="999" max="1002" width="9" style="8"/>
    <col min="1003" max="1003" width="11.19921875" style="8" customWidth="1"/>
    <col min="1004" max="1004" width="11.19921875" style="8" bestFit="1" customWidth="1"/>
    <col min="1005" max="1006" width="8" style="8" bestFit="1" customWidth="1"/>
    <col min="1007" max="1007" width="4.69921875" style="8" bestFit="1" customWidth="1"/>
    <col min="1008" max="1009" width="11.19921875" style="8" bestFit="1" customWidth="1"/>
    <col min="1010" max="1248" width="9" style="8"/>
    <col min="1249" max="1249" width="3" style="8" customWidth="1"/>
    <col min="1250" max="1250" width="12.19921875" style="8" bestFit="1" customWidth="1"/>
    <col min="1251" max="1251" width="9.69921875" style="8" bestFit="1" customWidth="1"/>
    <col min="1252" max="1253" width="7.5" style="8" bestFit="1" customWidth="1"/>
    <col min="1254" max="1254" width="4.69921875" style="8" bestFit="1" customWidth="1"/>
    <col min="1255" max="1258" width="9" style="8"/>
    <col min="1259" max="1259" width="11.19921875" style="8" customWidth="1"/>
    <col min="1260" max="1260" width="11.19921875" style="8" bestFit="1" customWidth="1"/>
    <col min="1261" max="1262" width="8" style="8" bestFit="1" customWidth="1"/>
    <col min="1263" max="1263" width="4.69921875" style="8" bestFit="1" customWidth="1"/>
    <col min="1264" max="1265" width="11.19921875" style="8" bestFit="1" customWidth="1"/>
    <col min="1266" max="1504" width="9" style="8"/>
    <col min="1505" max="1505" width="3" style="8" customWidth="1"/>
    <col min="1506" max="1506" width="12.19921875" style="8" bestFit="1" customWidth="1"/>
    <col min="1507" max="1507" width="9.69921875" style="8" bestFit="1" customWidth="1"/>
    <col min="1508" max="1509" width="7.5" style="8" bestFit="1" customWidth="1"/>
    <col min="1510" max="1510" width="4.69921875" style="8" bestFit="1" customWidth="1"/>
    <col min="1511" max="1514" width="9" style="8"/>
    <col min="1515" max="1515" width="11.19921875" style="8" customWidth="1"/>
    <col min="1516" max="1516" width="11.19921875" style="8" bestFit="1" customWidth="1"/>
    <col min="1517" max="1518" width="8" style="8" bestFit="1" customWidth="1"/>
    <col min="1519" max="1519" width="4.69921875" style="8" bestFit="1" customWidth="1"/>
    <col min="1520" max="1521" width="11.19921875" style="8" bestFit="1" customWidth="1"/>
    <col min="1522" max="1760" width="9" style="8"/>
    <col min="1761" max="1761" width="3" style="8" customWidth="1"/>
    <col min="1762" max="1762" width="12.19921875" style="8" bestFit="1" customWidth="1"/>
    <col min="1763" max="1763" width="9.69921875" style="8" bestFit="1" customWidth="1"/>
    <col min="1764" max="1765" width="7.5" style="8" bestFit="1" customWidth="1"/>
    <col min="1766" max="1766" width="4.69921875" style="8" bestFit="1" customWidth="1"/>
    <col min="1767" max="1770" width="9" style="8"/>
    <col min="1771" max="1771" width="11.19921875" style="8" customWidth="1"/>
    <col min="1772" max="1772" width="11.19921875" style="8" bestFit="1" customWidth="1"/>
    <col min="1773" max="1774" width="8" style="8" bestFit="1" customWidth="1"/>
    <col min="1775" max="1775" width="4.69921875" style="8" bestFit="1" customWidth="1"/>
    <col min="1776" max="1777" width="11.19921875" style="8" bestFit="1" customWidth="1"/>
    <col min="1778" max="2016" width="9" style="8"/>
    <col min="2017" max="2017" width="3" style="8" customWidth="1"/>
    <col min="2018" max="2018" width="12.19921875" style="8" bestFit="1" customWidth="1"/>
    <col min="2019" max="2019" width="9.69921875" style="8" bestFit="1" customWidth="1"/>
    <col min="2020" max="2021" width="7.5" style="8" bestFit="1" customWidth="1"/>
    <col min="2022" max="2022" width="4.69921875" style="8" bestFit="1" customWidth="1"/>
    <col min="2023" max="2026" width="9" style="8"/>
    <col min="2027" max="2027" width="11.19921875" style="8" customWidth="1"/>
    <col min="2028" max="2028" width="11.19921875" style="8" bestFit="1" customWidth="1"/>
    <col min="2029" max="2030" width="8" style="8" bestFit="1" customWidth="1"/>
    <col min="2031" max="2031" width="4.69921875" style="8" bestFit="1" customWidth="1"/>
    <col min="2032" max="2033" width="11.19921875" style="8" bestFit="1" customWidth="1"/>
    <col min="2034" max="2272" width="9" style="8"/>
    <col min="2273" max="2273" width="3" style="8" customWidth="1"/>
    <col min="2274" max="2274" width="12.19921875" style="8" bestFit="1" customWidth="1"/>
    <col min="2275" max="2275" width="9.69921875" style="8" bestFit="1" customWidth="1"/>
    <col min="2276" max="2277" width="7.5" style="8" bestFit="1" customWidth="1"/>
    <col min="2278" max="2278" width="4.69921875" style="8" bestFit="1" customWidth="1"/>
    <col min="2279" max="2282" width="9" style="8"/>
    <col min="2283" max="2283" width="11.19921875" style="8" customWidth="1"/>
    <col min="2284" max="2284" width="11.19921875" style="8" bestFit="1" customWidth="1"/>
    <col min="2285" max="2286" width="8" style="8" bestFit="1" customWidth="1"/>
    <col min="2287" max="2287" width="4.69921875" style="8" bestFit="1" customWidth="1"/>
    <col min="2288" max="2289" width="11.19921875" style="8" bestFit="1" customWidth="1"/>
    <col min="2290" max="2528" width="9" style="8"/>
    <col min="2529" max="2529" width="3" style="8" customWidth="1"/>
    <col min="2530" max="2530" width="12.19921875" style="8" bestFit="1" customWidth="1"/>
    <col min="2531" max="2531" width="9.69921875" style="8" bestFit="1" customWidth="1"/>
    <col min="2532" max="2533" width="7.5" style="8" bestFit="1" customWidth="1"/>
    <col min="2534" max="2534" width="4.69921875" style="8" bestFit="1" customWidth="1"/>
    <col min="2535" max="2538" width="9" style="8"/>
    <col min="2539" max="2539" width="11.19921875" style="8" customWidth="1"/>
    <col min="2540" max="2540" width="11.19921875" style="8" bestFit="1" customWidth="1"/>
    <col min="2541" max="2542" width="8" style="8" bestFit="1" customWidth="1"/>
    <col min="2543" max="2543" width="4.69921875" style="8" bestFit="1" customWidth="1"/>
    <col min="2544" max="2545" width="11.19921875" style="8" bestFit="1" customWidth="1"/>
    <col min="2546" max="2784" width="9" style="8"/>
    <col min="2785" max="2785" width="3" style="8" customWidth="1"/>
    <col min="2786" max="2786" width="12.19921875" style="8" bestFit="1" customWidth="1"/>
    <col min="2787" max="2787" width="9.69921875" style="8" bestFit="1" customWidth="1"/>
    <col min="2788" max="2789" width="7.5" style="8" bestFit="1" customWidth="1"/>
    <col min="2790" max="2790" width="4.69921875" style="8" bestFit="1" customWidth="1"/>
    <col min="2791" max="2794" width="9" style="8"/>
    <col min="2795" max="2795" width="11.19921875" style="8" customWidth="1"/>
    <col min="2796" max="2796" width="11.19921875" style="8" bestFit="1" customWidth="1"/>
    <col min="2797" max="2798" width="8" style="8" bestFit="1" customWidth="1"/>
    <col min="2799" max="2799" width="4.69921875" style="8" bestFit="1" customWidth="1"/>
    <col min="2800" max="2801" width="11.19921875" style="8" bestFit="1" customWidth="1"/>
    <col min="2802" max="3040" width="9" style="8"/>
    <col min="3041" max="3041" width="3" style="8" customWidth="1"/>
    <col min="3042" max="3042" width="12.19921875" style="8" bestFit="1" customWidth="1"/>
    <col min="3043" max="3043" width="9.69921875" style="8" bestFit="1" customWidth="1"/>
    <col min="3044" max="3045" width="7.5" style="8" bestFit="1" customWidth="1"/>
    <col min="3046" max="3046" width="4.69921875" style="8" bestFit="1" customWidth="1"/>
    <col min="3047" max="3050" width="9" style="8"/>
    <col min="3051" max="3051" width="11.19921875" style="8" customWidth="1"/>
    <col min="3052" max="3052" width="11.19921875" style="8" bestFit="1" customWidth="1"/>
    <col min="3053" max="3054" width="8" style="8" bestFit="1" customWidth="1"/>
    <col min="3055" max="3055" width="4.69921875" style="8" bestFit="1" customWidth="1"/>
    <col min="3056" max="3057" width="11.19921875" style="8" bestFit="1" customWidth="1"/>
    <col min="3058" max="3296" width="9" style="8"/>
    <col min="3297" max="3297" width="3" style="8" customWidth="1"/>
    <col min="3298" max="3298" width="12.19921875" style="8" bestFit="1" customWidth="1"/>
    <col min="3299" max="3299" width="9.69921875" style="8" bestFit="1" customWidth="1"/>
    <col min="3300" max="3301" width="7.5" style="8" bestFit="1" customWidth="1"/>
    <col min="3302" max="3302" width="4.69921875" style="8" bestFit="1" customWidth="1"/>
    <col min="3303" max="3306" width="9" style="8"/>
    <col min="3307" max="3307" width="11.19921875" style="8" customWidth="1"/>
    <col min="3308" max="3308" width="11.19921875" style="8" bestFit="1" customWidth="1"/>
    <col min="3309" max="3310" width="8" style="8" bestFit="1" customWidth="1"/>
    <col min="3311" max="3311" width="4.69921875" style="8" bestFit="1" customWidth="1"/>
    <col min="3312" max="3313" width="11.19921875" style="8" bestFit="1" customWidth="1"/>
    <col min="3314" max="3552" width="9" style="8"/>
    <col min="3553" max="3553" width="3" style="8" customWidth="1"/>
    <col min="3554" max="3554" width="12.19921875" style="8" bestFit="1" customWidth="1"/>
    <col min="3555" max="3555" width="9.69921875" style="8" bestFit="1" customWidth="1"/>
    <col min="3556" max="3557" width="7.5" style="8" bestFit="1" customWidth="1"/>
    <col min="3558" max="3558" width="4.69921875" style="8" bestFit="1" customWidth="1"/>
    <col min="3559" max="3562" width="9" style="8"/>
    <col min="3563" max="3563" width="11.19921875" style="8" customWidth="1"/>
    <col min="3564" max="3564" width="11.19921875" style="8" bestFit="1" customWidth="1"/>
    <col min="3565" max="3566" width="8" style="8" bestFit="1" customWidth="1"/>
    <col min="3567" max="3567" width="4.69921875" style="8" bestFit="1" customWidth="1"/>
    <col min="3568" max="3569" width="11.19921875" style="8" bestFit="1" customWidth="1"/>
    <col min="3570" max="3808" width="9" style="8"/>
    <col min="3809" max="3809" width="3" style="8" customWidth="1"/>
    <col min="3810" max="3810" width="12.19921875" style="8" bestFit="1" customWidth="1"/>
    <col min="3811" max="3811" width="9.69921875" style="8" bestFit="1" customWidth="1"/>
    <col min="3812" max="3813" width="7.5" style="8" bestFit="1" customWidth="1"/>
    <col min="3814" max="3814" width="4.69921875" style="8" bestFit="1" customWidth="1"/>
    <col min="3815" max="3818" width="9" style="8"/>
    <col min="3819" max="3819" width="11.19921875" style="8" customWidth="1"/>
    <col min="3820" max="3820" width="11.19921875" style="8" bestFit="1" customWidth="1"/>
    <col min="3821" max="3822" width="8" style="8" bestFit="1" customWidth="1"/>
    <col min="3823" max="3823" width="4.69921875" style="8" bestFit="1" customWidth="1"/>
    <col min="3824" max="3825" width="11.19921875" style="8" bestFit="1" customWidth="1"/>
    <col min="3826" max="4064" width="9" style="8"/>
    <col min="4065" max="4065" width="3" style="8" customWidth="1"/>
    <col min="4066" max="4066" width="12.19921875" style="8" bestFit="1" customWidth="1"/>
    <col min="4067" max="4067" width="9.69921875" style="8" bestFit="1" customWidth="1"/>
    <col min="4068" max="4069" width="7.5" style="8" bestFit="1" customWidth="1"/>
    <col min="4070" max="4070" width="4.69921875" style="8" bestFit="1" customWidth="1"/>
    <col min="4071" max="4074" width="9" style="8"/>
    <col min="4075" max="4075" width="11.19921875" style="8" customWidth="1"/>
    <col min="4076" max="4076" width="11.19921875" style="8" bestFit="1" customWidth="1"/>
    <col min="4077" max="4078" width="8" style="8" bestFit="1" customWidth="1"/>
    <col min="4079" max="4079" width="4.69921875" style="8" bestFit="1" customWidth="1"/>
    <col min="4080" max="4081" width="11.19921875" style="8" bestFit="1" customWidth="1"/>
    <col min="4082" max="4320" width="9" style="8"/>
    <col min="4321" max="4321" width="3" style="8" customWidth="1"/>
    <col min="4322" max="4322" width="12.19921875" style="8" bestFit="1" customWidth="1"/>
    <col min="4323" max="4323" width="9.69921875" style="8" bestFit="1" customWidth="1"/>
    <col min="4324" max="4325" width="7.5" style="8" bestFit="1" customWidth="1"/>
    <col min="4326" max="4326" width="4.69921875" style="8" bestFit="1" customWidth="1"/>
    <col min="4327" max="4330" width="9" style="8"/>
    <col min="4331" max="4331" width="11.19921875" style="8" customWidth="1"/>
    <col min="4332" max="4332" width="11.19921875" style="8" bestFit="1" customWidth="1"/>
    <col min="4333" max="4334" width="8" style="8" bestFit="1" customWidth="1"/>
    <col min="4335" max="4335" width="4.69921875" style="8" bestFit="1" customWidth="1"/>
    <col min="4336" max="4337" width="11.19921875" style="8" bestFit="1" customWidth="1"/>
    <col min="4338" max="4576" width="9" style="8"/>
    <col min="4577" max="4577" width="3" style="8" customWidth="1"/>
    <col min="4578" max="4578" width="12.19921875" style="8" bestFit="1" customWidth="1"/>
    <col min="4579" max="4579" width="9.69921875" style="8" bestFit="1" customWidth="1"/>
    <col min="4580" max="4581" width="7.5" style="8" bestFit="1" customWidth="1"/>
    <col min="4582" max="4582" width="4.69921875" style="8" bestFit="1" customWidth="1"/>
    <col min="4583" max="4586" width="9" style="8"/>
    <col min="4587" max="4587" width="11.19921875" style="8" customWidth="1"/>
    <col min="4588" max="4588" width="11.19921875" style="8" bestFit="1" customWidth="1"/>
    <col min="4589" max="4590" width="8" style="8" bestFit="1" customWidth="1"/>
    <col min="4591" max="4591" width="4.69921875" style="8" bestFit="1" customWidth="1"/>
    <col min="4592" max="4593" width="11.19921875" style="8" bestFit="1" customWidth="1"/>
    <col min="4594" max="4832" width="9" style="8"/>
    <col min="4833" max="4833" width="3" style="8" customWidth="1"/>
    <col min="4834" max="4834" width="12.19921875" style="8" bestFit="1" customWidth="1"/>
    <col min="4835" max="4835" width="9.69921875" style="8" bestFit="1" customWidth="1"/>
    <col min="4836" max="4837" width="7.5" style="8" bestFit="1" customWidth="1"/>
    <col min="4838" max="4838" width="4.69921875" style="8" bestFit="1" customWidth="1"/>
    <col min="4839" max="4842" width="9" style="8"/>
    <col min="4843" max="4843" width="11.19921875" style="8" customWidth="1"/>
    <col min="4844" max="4844" width="11.19921875" style="8" bestFit="1" customWidth="1"/>
    <col min="4845" max="4846" width="8" style="8" bestFit="1" customWidth="1"/>
    <col min="4847" max="4847" width="4.69921875" style="8" bestFit="1" customWidth="1"/>
    <col min="4848" max="4849" width="11.19921875" style="8" bestFit="1" customWidth="1"/>
    <col min="4850" max="5088" width="9" style="8"/>
    <col min="5089" max="5089" width="3" style="8" customWidth="1"/>
    <col min="5090" max="5090" width="12.19921875" style="8" bestFit="1" customWidth="1"/>
    <col min="5091" max="5091" width="9.69921875" style="8" bestFit="1" customWidth="1"/>
    <col min="5092" max="5093" width="7.5" style="8" bestFit="1" customWidth="1"/>
    <col min="5094" max="5094" width="4.69921875" style="8" bestFit="1" customWidth="1"/>
    <col min="5095" max="5098" width="9" style="8"/>
    <col min="5099" max="5099" width="11.19921875" style="8" customWidth="1"/>
    <col min="5100" max="5100" width="11.19921875" style="8" bestFit="1" customWidth="1"/>
    <col min="5101" max="5102" width="8" style="8" bestFit="1" customWidth="1"/>
    <col min="5103" max="5103" width="4.69921875" style="8" bestFit="1" customWidth="1"/>
    <col min="5104" max="5105" width="11.19921875" style="8" bestFit="1" customWidth="1"/>
    <col min="5106" max="5344" width="9" style="8"/>
    <col min="5345" max="5345" width="3" style="8" customWidth="1"/>
    <col min="5346" max="5346" width="12.19921875" style="8" bestFit="1" customWidth="1"/>
    <col min="5347" max="5347" width="9.69921875" style="8" bestFit="1" customWidth="1"/>
    <col min="5348" max="5349" width="7.5" style="8" bestFit="1" customWidth="1"/>
    <col min="5350" max="5350" width="4.69921875" style="8" bestFit="1" customWidth="1"/>
    <col min="5351" max="5354" width="9" style="8"/>
    <col min="5355" max="5355" width="11.19921875" style="8" customWidth="1"/>
    <col min="5356" max="5356" width="11.19921875" style="8" bestFit="1" customWidth="1"/>
    <col min="5357" max="5358" width="8" style="8" bestFit="1" customWidth="1"/>
    <col min="5359" max="5359" width="4.69921875" style="8" bestFit="1" customWidth="1"/>
    <col min="5360" max="5361" width="11.19921875" style="8" bestFit="1" customWidth="1"/>
    <col min="5362" max="5600" width="9" style="8"/>
    <col min="5601" max="5601" width="3" style="8" customWidth="1"/>
    <col min="5602" max="5602" width="12.19921875" style="8" bestFit="1" customWidth="1"/>
    <col min="5603" max="5603" width="9.69921875" style="8" bestFit="1" customWidth="1"/>
    <col min="5604" max="5605" width="7.5" style="8" bestFit="1" customWidth="1"/>
    <col min="5606" max="5606" width="4.69921875" style="8" bestFit="1" customWidth="1"/>
    <col min="5607" max="5610" width="9" style="8"/>
    <col min="5611" max="5611" width="11.19921875" style="8" customWidth="1"/>
    <col min="5612" max="5612" width="11.19921875" style="8" bestFit="1" customWidth="1"/>
    <col min="5613" max="5614" width="8" style="8" bestFit="1" customWidth="1"/>
    <col min="5615" max="5615" width="4.69921875" style="8" bestFit="1" customWidth="1"/>
    <col min="5616" max="5617" width="11.19921875" style="8" bestFit="1" customWidth="1"/>
    <col min="5618" max="5856" width="9" style="8"/>
    <col min="5857" max="5857" width="3" style="8" customWidth="1"/>
    <col min="5858" max="5858" width="12.19921875" style="8" bestFit="1" customWidth="1"/>
    <col min="5859" max="5859" width="9.69921875" style="8" bestFit="1" customWidth="1"/>
    <col min="5860" max="5861" width="7.5" style="8" bestFit="1" customWidth="1"/>
    <col min="5862" max="5862" width="4.69921875" style="8" bestFit="1" customWidth="1"/>
    <col min="5863" max="5866" width="9" style="8"/>
    <col min="5867" max="5867" width="11.19921875" style="8" customWidth="1"/>
    <col min="5868" max="5868" width="11.19921875" style="8" bestFit="1" customWidth="1"/>
    <col min="5869" max="5870" width="8" style="8" bestFit="1" customWidth="1"/>
    <col min="5871" max="5871" width="4.69921875" style="8" bestFit="1" customWidth="1"/>
    <col min="5872" max="5873" width="11.19921875" style="8" bestFit="1" customWidth="1"/>
    <col min="5874" max="6112" width="9" style="8"/>
    <col min="6113" max="6113" width="3" style="8" customWidth="1"/>
    <col min="6114" max="6114" width="12.19921875" style="8" bestFit="1" customWidth="1"/>
    <col min="6115" max="6115" width="9.69921875" style="8" bestFit="1" customWidth="1"/>
    <col min="6116" max="6117" width="7.5" style="8" bestFit="1" customWidth="1"/>
    <col min="6118" max="6118" width="4.69921875" style="8" bestFit="1" customWidth="1"/>
    <col min="6119" max="6122" width="9" style="8"/>
    <col min="6123" max="6123" width="11.19921875" style="8" customWidth="1"/>
    <col min="6124" max="6124" width="11.19921875" style="8" bestFit="1" customWidth="1"/>
    <col min="6125" max="6126" width="8" style="8" bestFit="1" customWidth="1"/>
    <col min="6127" max="6127" width="4.69921875" style="8" bestFit="1" customWidth="1"/>
    <col min="6128" max="6129" width="11.19921875" style="8" bestFit="1" customWidth="1"/>
    <col min="6130" max="6368" width="9" style="8"/>
    <col min="6369" max="6369" width="3" style="8" customWidth="1"/>
    <col min="6370" max="6370" width="12.19921875" style="8" bestFit="1" customWidth="1"/>
    <col min="6371" max="6371" width="9.69921875" style="8" bestFit="1" customWidth="1"/>
    <col min="6372" max="6373" width="7.5" style="8" bestFit="1" customWidth="1"/>
    <col min="6374" max="6374" width="4.69921875" style="8" bestFit="1" customWidth="1"/>
    <col min="6375" max="6378" width="9" style="8"/>
    <col min="6379" max="6379" width="11.19921875" style="8" customWidth="1"/>
    <col min="6380" max="6380" width="11.19921875" style="8" bestFit="1" customWidth="1"/>
    <col min="6381" max="6382" width="8" style="8" bestFit="1" customWidth="1"/>
    <col min="6383" max="6383" width="4.69921875" style="8" bestFit="1" customWidth="1"/>
    <col min="6384" max="6385" width="11.19921875" style="8" bestFit="1" customWidth="1"/>
    <col min="6386" max="6624" width="9" style="8"/>
    <col min="6625" max="6625" width="3" style="8" customWidth="1"/>
    <col min="6626" max="6626" width="12.19921875" style="8" bestFit="1" customWidth="1"/>
    <col min="6627" max="6627" width="9.69921875" style="8" bestFit="1" customWidth="1"/>
    <col min="6628" max="6629" width="7.5" style="8" bestFit="1" customWidth="1"/>
    <col min="6630" max="6630" width="4.69921875" style="8" bestFit="1" customWidth="1"/>
    <col min="6631" max="6634" width="9" style="8"/>
    <col min="6635" max="6635" width="11.19921875" style="8" customWidth="1"/>
    <col min="6636" max="6636" width="11.19921875" style="8" bestFit="1" customWidth="1"/>
    <col min="6637" max="6638" width="8" style="8" bestFit="1" customWidth="1"/>
    <col min="6639" max="6639" width="4.69921875" style="8" bestFit="1" customWidth="1"/>
    <col min="6640" max="6641" width="11.19921875" style="8" bestFit="1" customWidth="1"/>
    <col min="6642" max="6880" width="9" style="8"/>
    <col min="6881" max="6881" width="3" style="8" customWidth="1"/>
    <col min="6882" max="6882" width="12.19921875" style="8" bestFit="1" customWidth="1"/>
    <col min="6883" max="6883" width="9.69921875" style="8" bestFit="1" customWidth="1"/>
    <col min="6884" max="6885" width="7.5" style="8" bestFit="1" customWidth="1"/>
    <col min="6886" max="6886" width="4.69921875" style="8" bestFit="1" customWidth="1"/>
    <col min="6887" max="6890" width="9" style="8"/>
    <col min="6891" max="6891" width="11.19921875" style="8" customWidth="1"/>
    <col min="6892" max="6892" width="11.19921875" style="8" bestFit="1" customWidth="1"/>
    <col min="6893" max="6894" width="8" style="8" bestFit="1" customWidth="1"/>
    <col min="6895" max="6895" width="4.69921875" style="8" bestFit="1" customWidth="1"/>
    <col min="6896" max="6897" width="11.19921875" style="8" bestFit="1" customWidth="1"/>
    <col min="6898" max="7136" width="9" style="8"/>
    <col min="7137" max="7137" width="3" style="8" customWidth="1"/>
    <col min="7138" max="7138" width="12.19921875" style="8" bestFit="1" customWidth="1"/>
    <col min="7139" max="7139" width="9.69921875" style="8" bestFit="1" customWidth="1"/>
    <col min="7140" max="7141" width="7.5" style="8" bestFit="1" customWidth="1"/>
    <col min="7142" max="7142" width="4.69921875" style="8" bestFit="1" customWidth="1"/>
    <col min="7143" max="7146" width="9" style="8"/>
    <col min="7147" max="7147" width="11.19921875" style="8" customWidth="1"/>
    <col min="7148" max="7148" width="11.19921875" style="8" bestFit="1" customWidth="1"/>
    <col min="7149" max="7150" width="8" style="8" bestFit="1" customWidth="1"/>
    <col min="7151" max="7151" width="4.69921875" style="8" bestFit="1" customWidth="1"/>
    <col min="7152" max="7153" width="11.19921875" style="8" bestFit="1" customWidth="1"/>
    <col min="7154" max="7392" width="9" style="8"/>
    <col min="7393" max="7393" width="3" style="8" customWidth="1"/>
    <col min="7394" max="7394" width="12.19921875" style="8" bestFit="1" customWidth="1"/>
    <col min="7395" max="7395" width="9.69921875" style="8" bestFit="1" customWidth="1"/>
    <col min="7396" max="7397" width="7.5" style="8" bestFit="1" customWidth="1"/>
    <col min="7398" max="7398" width="4.69921875" style="8" bestFit="1" customWidth="1"/>
    <col min="7399" max="7402" width="9" style="8"/>
    <col min="7403" max="7403" width="11.19921875" style="8" customWidth="1"/>
    <col min="7404" max="7404" width="11.19921875" style="8" bestFit="1" customWidth="1"/>
    <col min="7405" max="7406" width="8" style="8" bestFit="1" customWidth="1"/>
    <col min="7407" max="7407" width="4.69921875" style="8" bestFit="1" customWidth="1"/>
    <col min="7408" max="7409" width="11.19921875" style="8" bestFit="1" customWidth="1"/>
    <col min="7410" max="7648" width="9" style="8"/>
    <col min="7649" max="7649" width="3" style="8" customWidth="1"/>
    <col min="7650" max="7650" width="12.19921875" style="8" bestFit="1" customWidth="1"/>
    <col min="7651" max="7651" width="9.69921875" style="8" bestFit="1" customWidth="1"/>
    <col min="7652" max="7653" width="7.5" style="8" bestFit="1" customWidth="1"/>
    <col min="7654" max="7654" width="4.69921875" style="8" bestFit="1" customWidth="1"/>
    <col min="7655" max="7658" width="9" style="8"/>
    <col min="7659" max="7659" width="11.19921875" style="8" customWidth="1"/>
    <col min="7660" max="7660" width="11.19921875" style="8" bestFit="1" customWidth="1"/>
    <col min="7661" max="7662" width="8" style="8" bestFit="1" customWidth="1"/>
    <col min="7663" max="7663" width="4.69921875" style="8" bestFit="1" customWidth="1"/>
    <col min="7664" max="7665" width="11.19921875" style="8" bestFit="1" customWidth="1"/>
    <col min="7666" max="7904" width="9" style="8"/>
    <col min="7905" max="7905" width="3" style="8" customWidth="1"/>
    <col min="7906" max="7906" width="12.19921875" style="8" bestFit="1" customWidth="1"/>
    <col min="7907" max="7907" width="9.69921875" style="8" bestFit="1" customWidth="1"/>
    <col min="7908" max="7909" width="7.5" style="8" bestFit="1" customWidth="1"/>
    <col min="7910" max="7910" width="4.69921875" style="8" bestFit="1" customWidth="1"/>
    <col min="7911" max="7914" width="9" style="8"/>
    <col min="7915" max="7915" width="11.19921875" style="8" customWidth="1"/>
    <col min="7916" max="7916" width="11.19921875" style="8" bestFit="1" customWidth="1"/>
    <col min="7917" max="7918" width="8" style="8" bestFit="1" customWidth="1"/>
    <col min="7919" max="7919" width="4.69921875" style="8" bestFit="1" customWidth="1"/>
    <col min="7920" max="7921" width="11.19921875" style="8" bestFit="1" customWidth="1"/>
    <col min="7922" max="8160" width="9" style="8"/>
    <col min="8161" max="8161" width="3" style="8" customWidth="1"/>
    <col min="8162" max="8162" width="12.19921875" style="8" bestFit="1" customWidth="1"/>
    <col min="8163" max="8163" width="9.69921875" style="8" bestFit="1" customWidth="1"/>
    <col min="8164" max="8165" width="7.5" style="8" bestFit="1" customWidth="1"/>
    <col min="8166" max="8166" width="4.69921875" style="8" bestFit="1" customWidth="1"/>
    <col min="8167" max="8170" width="9" style="8"/>
    <col min="8171" max="8171" width="11.19921875" style="8" customWidth="1"/>
    <col min="8172" max="8172" width="11.19921875" style="8" bestFit="1" customWidth="1"/>
    <col min="8173" max="8174" width="8" style="8" bestFit="1" customWidth="1"/>
    <col min="8175" max="8175" width="4.69921875" style="8" bestFit="1" customWidth="1"/>
    <col min="8176" max="8177" width="11.19921875" style="8" bestFit="1" customWidth="1"/>
    <col min="8178" max="8416" width="9" style="8"/>
    <col min="8417" max="8417" width="3" style="8" customWidth="1"/>
    <col min="8418" max="8418" width="12.19921875" style="8" bestFit="1" customWidth="1"/>
    <col min="8419" max="8419" width="9.69921875" style="8" bestFit="1" customWidth="1"/>
    <col min="8420" max="8421" width="7.5" style="8" bestFit="1" customWidth="1"/>
    <col min="8422" max="8422" width="4.69921875" style="8" bestFit="1" customWidth="1"/>
    <col min="8423" max="8426" width="9" style="8"/>
    <col min="8427" max="8427" width="11.19921875" style="8" customWidth="1"/>
    <col min="8428" max="8428" width="11.19921875" style="8" bestFit="1" customWidth="1"/>
    <col min="8429" max="8430" width="8" style="8" bestFit="1" customWidth="1"/>
    <col min="8431" max="8431" width="4.69921875" style="8" bestFit="1" customWidth="1"/>
    <col min="8432" max="8433" width="11.19921875" style="8" bestFit="1" customWidth="1"/>
    <col min="8434" max="8672" width="9" style="8"/>
    <col min="8673" max="8673" width="3" style="8" customWidth="1"/>
    <col min="8674" max="8674" width="12.19921875" style="8" bestFit="1" customWidth="1"/>
    <col min="8675" max="8675" width="9.69921875" style="8" bestFit="1" customWidth="1"/>
    <col min="8676" max="8677" width="7.5" style="8" bestFit="1" customWidth="1"/>
    <col min="8678" max="8678" width="4.69921875" style="8" bestFit="1" customWidth="1"/>
    <col min="8679" max="8682" width="9" style="8"/>
    <col min="8683" max="8683" width="11.19921875" style="8" customWidth="1"/>
    <col min="8684" max="8684" width="11.19921875" style="8" bestFit="1" customWidth="1"/>
    <col min="8685" max="8686" width="8" style="8" bestFit="1" customWidth="1"/>
    <col min="8687" max="8687" width="4.69921875" style="8" bestFit="1" customWidth="1"/>
    <col min="8688" max="8689" width="11.19921875" style="8" bestFit="1" customWidth="1"/>
    <col min="8690" max="8928" width="9" style="8"/>
    <col min="8929" max="8929" width="3" style="8" customWidth="1"/>
    <col min="8930" max="8930" width="12.19921875" style="8" bestFit="1" customWidth="1"/>
    <col min="8931" max="8931" width="9.69921875" style="8" bestFit="1" customWidth="1"/>
    <col min="8932" max="8933" width="7.5" style="8" bestFit="1" customWidth="1"/>
    <col min="8934" max="8934" width="4.69921875" style="8" bestFit="1" customWidth="1"/>
    <col min="8935" max="8938" width="9" style="8"/>
    <col min="8939" max="8939" width="11.19921875" style="8" customWidth="1"/>
    <col min="8940" max="8940" width="11.19921875" style="8" bestFit="1" customWidth="1"/>
    <col min="8941" max="8942" width="8" style="8" bestFit="1" customWidth="1"/>
    <col min="8943" max="8943" width="4.69921875" style="8" bestFit="1" customWidth="1"/>
    <col min="8944" max="8945" width="11.19921875" style="8" bestFit="1" customWidth="1"/>
    <col min="8946" max="9184" width="9" style="8"/>
    <col min="9185" max="9185" width="3" style="8" customWidth="1"/>
    <col min="9186" max="9186" width="12.19921875" style="8" bestFit="1" customWidth="1"/>
    <col min="9187" max="9187" width="9.69921875" style="8" bestFit="1" customWidth="1"/>
    <col min="9188" max="9189" width="7.5" style="8" bestFit="1" customWidth="1"/>
    <col min="9190" max="9190" width="4.69921875" style="8" bestFit="1" customWidth="1"/>
    <col min="9191" max="9194" width="9" style="8"/>
    <col min="9195" max="9195" width="11.19921875" style="8" customWidth="1"/>
    <col min="9196" max="9196" width="11.19921875" style="8" bestFit="1" customWidth="1"/>
    <col min="9197" max="9198" width="8" style="8" bestFit="1" customWidth="1"/>
    <col min="9199" max="9199" width="4.69921875" style="8" bestFit="1" customWidth="1"/>
    <col min="9200" max="9201" width="11.19921875" style="8" bestFit="1" customWidth="1"/>
    <col min="9202" max="9440" width="9" style="8"/>
    <col min="9441" max="9441" width="3" style="8" customWidth="1"/>
    <col min="9442" max="9442" width="12.19921875" style="8" bestFit="1" customWidth="1"/>
    <col min="9443" max="9443" width="9.69921875" style="8" bestFit="1" customWidth="1"/>
    <col min="9444" max="9445" width="7.5" style="8" bestFit="1" customWidth="1"/>
    <col min="9446" max="9446" width="4.69921875" style="8" bestFit="1" customWidth="1"/>
    <col min="9447" max="9450" width="9" style="8"/>
    <col min="9451" max="9451" width="11.19921875" style="8" customWidth="1"/>
    <col min="9452" max="9452" width="11.19921875" style="8" bestFit="1" customWidth="1"/>
    <col min="9453" max="9454" width="8" style="8" bestFit="1" customWidth="1"/>
    <col min="9455" max="9455" width="4.69921875" style="8" bestFit="1" customWidth="1"/>
    <col min="9456" max="9457" width="11.19921875" style="8" bestFit="1" customWidth="1"/>
    <col min="9458" max="9696" width="9" style="8"/>
    <col min="9697" max="9697" width="3" style="8" customWidth="1"/>
    <col min="9698" max="9698" width="12.19921875" style="8" bestFit="1" customWidth="1"/>
    <col min="9699" max="9699" width="9.69921875" style="8" bestFit="1" customWidth="1"/>
    <col min="9700" max="9701" width="7.5" style="8" bestFit="1" customWidth="1"/>
    <col min="9702" max="9702" width="4.69921875" style="8" bestFit="1" customWidth="1"/>
    <col min="9703" max="9706" width="9" style="8"/>
    <col min="9707" max="9707" width="11.19921875" style="8" customWidth="1"/>
    <col min="9708" max="9708" width="11.19921875" style="8" bestFit="1" customWidth="1"/>
    <col min="9709" max="9710" width="8" style="8" bestFit="1" customWidth="1"/>
    <col min="9711" max="9711" width="4.69921875" style="8" bestFit="1" customWidth="1"/>
    <col min="9712" max="9713" width="11.19921875" style="8" bestFit="1" customWidth="1"/>
    <col min="9714" max="9952" width="9" style="8"/>
    <col min="9953" max="9953" width="3" style="8" customWidth="1"/>
    <col min="9954" max="9954" width="12.19921875" style="8" bestFit="1" customWidth="1"/>
    <col min="9955" max="9955" width="9.69921875" style="8" bestFit="1" customWidth="1"/>
    <col min="9956" max="9957" width="7.5" style="8" bestFit="1" customWidth="1"/>
    <col min="9958" max="9958" width="4.69921875" style="8" bestFit="1" customWidth="1"/>
    <col min="9959" max="9962" width="9" style="8"/>
    <col min="9963" max="9963" width="11.19921875" style="8" customWidth="1"/>
    <col min="9964" max="9964" width="11.19921875" style="8" bestFit="1" customWidth="1"/>
    <col min="9965" max="9966" width="8" style="8" bestFit="1" customWidth="1"/>
    <col min="9967" max="9967" width="4.69921875" style="8" bestFit="1" customWidth="1"/>
    <col min="9968" max="9969" width="11.19921875" style="8" bestFit="1" customWidth="1"/>
    <col min="9970" max="10208" width="9" style="8"/>
    <col min="10209" max="10209" width="3" style="8" customWidth="1"/>
    <col min="10210" max="10210" width="12.19921875" style="8" bestFit="1" customWidth="1"/>
    <col min="10211" max="10211" width="9.69921875" style="8" bestFit="1" customWidth="1"/>
    <col min="10212" max="10213" width="7.5" style="8" bestFit="1" customWidth="1"/>
    <col min="10214" max="10214" width="4.69921875" style="8" bestFit="1" customWidth="1"/>
    <col min="10215" max="10218" width="9" style="8"/>
    <col min="10219" max="10219" width="11.19921875" style="8" customWidth="1"/>
    <col min="10220" max="10220" width="11.19921875" style="8" bestFit="1" customWidth="1"/>
    <col min="10221" max="10222" width="8" style="8" bestFit="1" customWidth="1"/>
    <col min="10223" max="10223" width="4.69921875" style="8" bestFit="1" customWidth="1"/>
    <col min="10224" max="10225" width="11.19921875" style="8" bestFit="1" customWidth="1"/>
    <col min="10226" max="10464" width="9" style="8"/>
    <col min="10465" max="10465" width="3" style="8" customWidth="1"/>
    <col min="10466" max="10466" width="12.19921875" style="8" bestFit="1" customWidth="1"/>
    <col min="10467" max="10467" width="9.69921875" style="8" bestFit="1" customWidth="1"/>
    <col min="10468" max="10469" width="7.5" style="8" bestFit="1" customWidth="1"/>
    <col min="10470" max="10470" width="4.69921875" style="8" bestFit="1" customWidth="1"/>
    <col min="10471" max="10474" width="9" style="8"/>
    <col min="10475" max="10475" width="11.19921875" style="8" customWidth="1"/>
    <col min="10476" max="10476" width="11.19921875" style="8" bestFit="1" customWidth="1"/>
    <col min="10477" max="10478" width="8" style="8" bestFit="1" customWidth="1"/>
    <col min="10479" max="10479" width="4.69921875" style="8" bestFit="1" customWidth="1"/>
    <col min="10480" max="10481" width="11.19921875" style="8" bestFit="1" customWidth="1"/>
    <col min="10482" max="10720" width="9" style="8"/>
    <col min="10721" max="10721" width="3" style="8" customWidth="1"/>
    <col min="10722" max="10722" width="12.19921875" style="8" bestFit="1" customWidth="1"/>
    <col min="10723" max="10723" width="9.69921875" style="8" bestFit="1" customWidth="1"/>
    <col min="10724" max="10725" width="7.5" style="8" bestFit="1" customWidth="1"/>
    <col min="10726" max="10726" width="4.69921875" style="8" bestFit="1" customWidth="1"/>
    <col min="10727" max="10730" width="9" style="8"/>
    <col min="10731" max="10731" width="11.19921875" style="8" customWidth="1"/>
    <col min="10732" max="10732" width="11.19921875" style="8" bestFit="1" customWidth="1"/>
    <col min="10733" max="10734" width="8" style="8" bestFit="1" customWidth="1"/>
    <col min="10735" max="10735" width="4.69921875" style="8" bestFit="1" customWidth="1"/>
    <col min="10736" max="10737" width="11.19921875" style="8" bestFit="1" customWidth="1"/>
    <col min="10738" max="10976" width="9" style="8"/>
    <col min="10977" max="10977" width="3" style="8" customWidth="1"/>
    <col min="10978" max="10978" width="12.19921875" style="8" bestFit="1" customWidth="1"/>
    <col min="10979" max="10979" width="9.69921875" style="8" bestFit="1" customWidth="1"/>
    <col min="10980" max="10981" width="7.5" style="8" bestFit="1" customWidth="1"/>
    <col min="10982" max="10982" width="4.69921875" style="8" bestFit="1" customWidth="1"/>
    <col min="10983" max="10986" width="9" style="8"/>
    <col min="10987" max="10987" width="11.19921875" style="8" customWidth="1"/>
    <col min="10988" max="10988" width="11.19921875" style="8" bestFit="1" customWidth="1"/>
    <col min="10989" max="10990" width="8" style="8" bestFit="1" customWidth="1"/>
    <col min="10991" max="10991" width="4.69921875" style="8" bestFit="1" customWidth="1"/>
    <col min="10992" max="10993" width="11.19921875" style="8" bestFit="1" customWidth="1"/>
    <col min="10994" max="11232" width="9" style="8"/>
    <col min="11233" max="11233" width="3" style="8" customWidth="1"/>
    <col min="11234" max="11234" width="12.19921875" style="8" bestFit="1" customWidth="1"/>
    <col min="11235" max="11235" width="9.69921875" style="8" bestFit="1" customWidth="1"/>
    <col min="11236" max="11237" width="7.5" style="8" bestFit="1" customWidth="1"/>
    <col min="11238" max="11238" width="4.69921875" style="8" bestFit="1" customWidth="1"/>
    <col min="11239" max="11242" width="9" style="8"/>
    <col min="11243" max="11243" width="11.19921875" style="8" customWidth="1"/>
    <col min="11244" max="11244" width="11.19921875" style="8" bestFit="1" customWidth="1"/>
    <col min="11245" max="11246" width="8" style="8" bestFit="1" customWidth="1"/>
    <col min="11247" max="11247" width="4.69921875" style="8" bestFit="1" customWidth="1"/>
    <col min="11248" max="11249" width="11.19921875" style="8" bestFit="1" customWidth="1"/>
    <col min="11250" max="11488" width="9" style="8"/>
    <col min="11489" max="11489" width="3" style="8" customWidth="1"/>
    <col min="11490" max="11490" width="12.19921875" style="8" bestFit="1" customWidth="1"/>
    <col min="11491" max="11491" width="9.69921875" style="8" bestFit="1" customWidth="1"/>
    <col min="11492" max="11493" width="7.5" style="8" bestFit="1" customWidth="1"/>
    <col min="11494" max="11494" width="4.69921875" style="8" bestFit="1" customWidth="1"/>
    <col min="11495" max="11498" width="9" style="8"/>
    <col min="11499" max="11499" width="11.19921875" style="8" customWidth="1"/>
    <col min="11500" max="11500" width="11.19921875" style="8" bestFit="1" customWidth="1"/>
    <col min="11501" max="11502" width="8" style="8" bestFit="1" customWidth="1"/>
    <col min="11503" max="11503" width="4.69921875" style="8" bestFit="1" customWidth="1"/>
    <col min="11504" max="11505" width="11.19921875" style="8" bestFit="1" customWidth="1"/>
    <col min="11506" max="11744" width="9" style="8"/>
    <col min="11745" max="11745" width="3" style="8" customWidth="1"/>
    <col min="11746" max="11746" width="12.19921875" style="8" bestFit="1" customWidth="1"/>
    <col min="11747" max="11747" width="9.69921875" style="8" bestFit="1" customWidth="1"/>
    <col min="11748" max="11749" width="7.5" style="8" bestFit="1" customWidth="1"/>
    <col min="11750" max="11750" width="4.69921875" style="8" bestFit="1" customWidth="1"/>
    <col min="11751" max="11754" width="9" style="8"/>
    <col min="11755" max="11755" width="11.19921875" style="8" customWidth="1"/>
    <col min="11756" max="11756" width="11.19921875" style="8" bestFit="1" customWidth="1"/>
    <col min="11757" max="11758" width="8" style="8" bestFit="1" customWidth="1"/>
    <col min="11759" max="11759" width="4.69921875" style="8" bestFit="1" customWidth="1"/>
    <col min="11760" max="11761" width="11.19921875" style="8" bestFit="1" customWidth="1"/>
    <col min="11762" max="12000" width="9" style="8"/>
    <col min="12001" max="12001" width="3" style="8" customWidth="1"/>
    <col min="12002" max="12002" width="12.19921875" style="8" bestFit="1" customWidth="1"/>
    <col min="12003" max="12003" width="9.69921875" style="8" bestFit="1" customWidth="1"/>
    <col min="12004" max="12005" width="7.5" style="8" bestFit="1" customWidth="1"/>
    <col min="12006" max="12006" width="4.69921875" style="8" bestFit="1" customWidth="1"/>
    <col min="12007" max="12010" width="9" style="8"/>
    <col min="12011" max="12011" width="11.19921875" style="8" customWidth="1"/>
    <col min="12012" max="12012" width="11.19921875" style="8" bestFit="1" customWidth="1"/>
    <col min="12013" max="12014" width="8" style="8" bestFit="1" customWidth="1"/>
    <col min="12015" max="12015" width="4.69921875" style="8" bestFit="1" customWidth="1"/>
    <col min="12016" max="12017" width="11.19921875" style="8" bestFit="1" customWidth="1"/>
    <col min="12018" max="12256" width="9" style="8"/>
    <col min="12257" max="12257" width="3" style="8" customWidth="1"/>
    <col min="12258" max="12258" width="12.19921875" style="8" bestFit="1" customWidth="1"/>
    <col min="12259" max="12259" width="9.69921875" style="8" bestFit="1" customWidth="1"/>
    <col min="12260" max="12261" width="7.5" style="8" bestFit="1" customWidth="1"/>
    <col min="12262" max="12262" width="4.69921875" style="8" bestFit="1" customWidth="1"/>
    <col min="12263" max="12266" width="9" style="8"/>
    <col min="12267" max="12267" width="11.19921875" style="8" customWidth="1"/>
    <col min="12268" max="12268" width="11.19921875" style="8" bestFit="1" customWidth="1"/>
    <col min="12269" max="12270" width="8" style="8" bestFit="1" customWidth="1"/>
    <col min="12271" max="12271" width="4.69921875" style="8" bestFit="1" customWidth="1"/>
    <col min="12272" max="12273" width="11.19921875" style="8" bestFit="1" customWidth="1"/>
    <col min="12274" max="12512" width="9" style="8"/>
    <col min="12513" max="12513" width="3" style="8" customWidth="1"/>
    <col min="12514" max="12514" width="12.19921875" style="8" bestFit="1" customWidth="1"/>
    <col min="12515" max="12515" width="9.69921875" style="8" bestFit="1" customWidth="1"/>
    <col min="12516" max="12517" width="7.5" style="8" bestFit="1" customWidth="1"/>
    <col min="12518" max="12518" width="4.69921875" style="8" bestFit="1" customWidth="1"/>
    <col min="12519" max="12522" width="9" style="8"/>
    <col min="12523" max="12523" width="11.19921875" style="8" customWidth="1"/>
    <col min="12524" max="12524" width="11.19921875" style="8" bestFit="1" customWidth="1"/>
    <col min="12525" max="12526" width="8" style="8" bestFit="1" customWidth="1"/>
    <col min="12527" max="12527" width="4.69921875" style="8" bestFit="1" customWidth="1"/>
    <col min="12528" max="12529" width="11.19921875" style="8" bestFit="1" customWidth="1"/>
    <col min="12530" max="12768" width="9" style="8"/>
    <col min="12769" max="12769" width="3" style="8" customWidth="1"/>
    <col min="12770" max="12770" width="12.19921875" style="8" bestFit="1" customWidth="1"/>
    <col min="12771" max="12771" width="9.69921875" style="8" bestFit="1" customWidth="1"/>
    <col min="12772" max="12773" width="7.5" style="8" bestFit="1" customWidth="1"/>
    <col min="12774" max="12774" width="4.69921875" style="8" bestFit="1" customWidth="1"/>
    <col min="12775" max="12778" width="9" style="8"/>
    <col min="12779" max="12779" width="11.19921875" style="8" customWidth="1"/>
    <col min="12780" max="12780" width="11.19921875" style="8" bestFit="1" customWidth="1"/>
    <col min="12781" max="12782" width="8" style="8" bestFit="1" customWidth="1"/>
    <col min="12783" max="12783" width="4.69921875" style="8" bestFit="1" customWidth="1"/>
    <col min="12784" max="12785" width="11.19921875" style="8" bestFit="1" customWidth="1"/>
    <col min="12786" max="13024" width="9" style="8"/>
    <col min="13025" max="13025" width="3" style="8" customWidth="1"/>
    <col min="13026" max="13026" width="12.19921875" style="8" bestFit="1" customWidth="1"/>
    <col min="13027" max="13027" width="9.69921875" style="8" bestFit="1" customWidth="1"/>
    <col min="13028" max="13029" width="7.5" style="8" bestFit="1" customWidth="1"/>
    <col min="13030" max="13030" width="4.69921875" style="8" bestFit="1" customWidth="1"/>
    <col min="13031" max="13034" width="9" style="8"/>
    <col min="13035" max="13035" width="11.19921875" style="8" customWidth="1"/>
    <col min="13036" max="13036" width="11.19921875" style="8" bestFit="1" customWidth="1"/>
    <col min="13037" max="13038" width="8" style="8" bestFit="1" customWidth="1"/>
    <col min="13039" max="13039" width="4.69921875" style="8" bestFit="1" customWidth="1"/>
    <col min="13040" max="13041" width="11.19921875" style="8" bestFit="1" customWidth="1"/>
    <col min="13042" max="13280" width="9" style="8"/>
    <col min="13281" max="13281" width="3" style="8" customWidth="1"/>
    <col min="13282" max="13282" width="12.19921875" style="8" bestFit="1" customWidth="1"/>
    <col min="13283" max="13283" width="9.69921875" style="8" bestFit="1" customWidth="1"/>
    <col min="13284" max="13285" width="7.5" style="8" bestFit="1" customWidth="1"/>
    <col min="13286" max="13286" width="4.69921875" style="8" bestFit="1" customWidth="1"/>
    <col min="13287" max="13290" width="9" style="8"/>
    <col min="13291" max="13291" width="11.19921875" style="8" customWidth="1"/>
    <col min="13292" max="13292" width="11.19921875" style="8" bestFit="1" customWidth="1"/>
    <col min="13293" max="13294" width="8" style="8" bestFit="1" customWidth="1"/>
    <col min="13295" max="13295" width="4.69921875" style="8" bestFit="1" customWidth="1"/>
    <col min="13296" max="13297" width="11.19921875" style="8" bestFit="1" customWidth="1"/>
    <col min="13298" max="13536" width="9" style="8"/>
    <col min="13537" max="13537" width="3" style="8" customWidth="1"/>
    <col min="13538" max="13538" width="12.19921875" style="8" bestFit="1" customWidth="1"/>
    <col min="13539" max="13539" width="9.69921875" style="8" bestFit="1" customWidth="1"/>
    <col min="13540" max="13541" width="7.5" style="8" bestFit="1" customWidth="1"/>
    <col min="13542" max="13542" width="4.69921875" style="8" bestFit="1" customWidth="1"/>
    <col min="13543" max="13546" width="9" style="8"/>
    <col min="13547" max="13547" width="11.19921875" style="8" customWidth="1"/>
    <col min="13548" max="13548" width="11.19921875" style="8" bestFit="1" customWidth="1"/>
    <col min="13549" max="13550" width="8" style="8" bestFit="1" customWidth="1"/>
    <col min="13551" max="13551" width="4.69921875" style="8" bestFit="1" customWidth="1"/>
    <col min="13552" max="13553" width="11.19921875" style="8" bestFit="1" customWidth="1"/>
    <col min="13554" max="13792" width="9" style="8"/>
    <col min="13793" max="13793" width="3" style="8" customWidth="1"/>
    <col min="13794" max="13794" width="12.19921875" style="8" bestFit="1" customWidth="1"/>
    <col min="13795" max="13795" width="9.69921875" style="8" bestFit="1" customWidth="1"/>
    <col min="13796" max="13797" width="7.5" style="8" bestFit="1" customWidth="1"/>
    <col min="13798" max="13798" width="4.69921875" style="8" bestFit="1" customWidth="1"/>
    <col min="13799" max="13802" width="9" style="8"/>
    <col min="13803" max="13803" width="11.19921875" style="8" customWidth="1"/>
    <col min="13804" max="13804" width="11.19921875" style="8" bestFit="1" customWidth="1"/>
    <col min="13805" max="13806" width="8" style="8" bestFit="1" customWidth="1"/>
    <col min="13807" max="13807" width="4.69921875" style="8" bestFit="1" customWidth="1"/>
    <col min="13808" max="13809" width="11.19921875" style="8" bestFit="1" customWidth="1"/>
    <col min="13810" max="14048" width="9" style="8"/>
    <col min="14049" max="14049" width="3" style="8" customWidth="1"/>
    <col min="14050" max="14050" width="12.19921875" style="8" bestFit="1" customWidth="1"/>
    <col min="14051" max="14051" width="9.69921875" style="8" bestFit="1" customWidth="1"/>
    <col min="14052" max="14053" width="7.5" style="8" bestFit="1" customWidth="1"/>
    <col min="14054" max="14054" width="4.69921875" style="8" bestFit="1" customWidth="1"/>
    <col min="14055" max="14058" width="9" style="8"/>
    <col min="14059" max="14059" width="11.19921875" style="8" customWidth="1"/>
    <col min="14060" max="14060" width="11.19921875" style="8" bestFit="1" customWidth="1"/>
    <col min="14061" max="14062" width="8" style="8" bestFit="1" customWidth="1"/>
    <col min="14063" max="14063" width="4.69921875" style="8" bestFit="1" customWidth="1"/>
    <col min="14064" max="14065" width="11.19921875" style="8" bestFit="1" customWidth="1"/>
    <col min="14066" max="14304" width="9" style="8"/>
    <col min="14305" max="14305" width="3" style="8" customWidth="1"/>
    <col min="14306" max="14306" width="12.19921875" style="8" bestFit="1" customWidth="1"/>
    <col min="14307" max="14307" width="9.69921875" style="8" bestFit="1" customWidth="1"/>
    <col min="14308" max="14309" width="7.5" style="8" bestFit="1" customWidth="1"/>
    <col min="14310" max="14310" width="4.69921875" style="8" bestFit="1" customWidth="1"/>
    <col min="14311" max="14314" width="9" style="8"/>
    <col min="14315" max="14315" width="11.19921875" style="8" customWidth="1"/>
    <col min="14316" max="14316" width="11.19921875" style="8" bestFit="1" customWidth="1"/>
    <col min="14317" max="14318" width="8" style="8" bestFit="1" customWidth="1"/>
    <col min="14319" max="14319" width="4.69921875" style="8" bestFit="1" customWidth="1"/>
    <col min="14320" max="14321" width="11.19921875" style="8" bestFit="1" customWidth="1"/>
    <col min="14322" max="14560" width="9" style="8"/>
    <col min="14561" max="14561" width="3" style="8" customWidth="1"/>
    <col min="14562" max="14562" width="12.19921875" style="8" bestFit="1" customWidth="1"/>
    <col min="14563" max="14563" width="9.69921875" style="8" bestFit="1" customWidth="1"/>
    <col min="14564" max="14565" width="7.5" style="8" bestFit="1" customWidth="1"/>
    <col min="14566" max="14566" width="4.69921875" style="8" bestFit="1" customWidth="1"/>
    <col min="14567" max="14570" width="9" style="8"/>
    <col min="14571" max="14571" width="11.19921875" style="8" customWidth="1"/>
    <col min="14572" max="14572" width="11.19921875" style="8" bestFit="1" customWidth="1"/>
    <col min="14573" max="14574" width="8" style="8" bestFit="1" customWidth="1"/>
    <col min="14575" max="14575" width="4.69921875" style="8" bestFit="1" customWidth="1"/>
    <col min="14576" max="14577" width="11.19921875" style="8" bestFit="1" customWidth="1"/>
    <col min="14578" max="14816" width="9" style="8"/>
    <col min="14817" max="14817" width="3" style="8" customWidth="1"/>
    <col min="14818" max="14818" width="12.19921875" style="8" bestFit="1" customWidth="1"/>
    <col min="14819" max="14819" width="9.69921875" style="8" bestFit="1" customWidth="1"/>
    <col min="14820" max="14821" width="7.5" style="8" bestFit="1" customWidth="1"/>
    <col min="14822" max="14822" width="4.69921875" style="8" bestFit="1" customWidth="1"/>
    <col min="14823" max="14826" width="9" style="8"/>
    <col min="14827" max="14827" width="11.19921875" style="8" customWidth="1"/>
    <col min="14828" max="14828" width="11.19921875" style="8" bestFit="1" customWidth="1"/>
    <col min="14829" max="14830" width="8" style="8" bestFit="1" customWidth="1"/>
    <col min="14831" max="14831" width="4.69921875" style="8" bestFit="1" customWidth="1"/>
    <col min="14832" max="14833" width="11.19921875" style="8" bestFit="1" customWidth="1"/>
    <col min="14834" max="15072" width="9" style="8"/>
    <col min="15073" max="15073" width="3" style="8" customWidth="1"/>
    <col min="15074" max="15074" width="12.19921875" style="8" bestFit="1" customWidth="1"/>
    <col min="15075" max="15075" width="9.69921875" style="8" bestFit="1" customWidth="1"/>
    <col min="15076" max="15077" width="7.5" style="8" bestFit="1" customWidth="1"/>
    <col min="15078" max="15078" width="4.69921875" style="8" bestFit="1" customWidth="1"/>
    <col min="15079" max="15082" width="9" style="8"/>
    <col min="15083" max="15083" width="11.19921875" style="8" customWidth="1"/>
    <col min="15084" max="15084" width="11.19921875" style="8" bestFit="1" customWidth="1"/>
    <col min="15085" max="15086" width="8" style="8" bestFit="1" customWidth="1"/>
    <col min="15087" max="15087" width="4.69921875" style="8" bestFit="1" customWidth="1"/>
    <col min="15088" max="15089" width="11.19921875" style="8" bestFit="1" customWidth="1"/>
    <col min="15090" max="15328" width="9" style="8"/>
    <col min="15329" max="15329" width="3" style="8" customWidth="1"/>
    <col min="15330" max="15330" width="12.19921875" style="8" bestFit="1" customWidth="1"/>
    <col min="15331" max="15331" width="9.69921875" style="8" bestFit="1" customWidth="1"/>
    <col min="15332" max="15333" width="7.5" style="8" bestFit="1" customWidth="1"/>
    <col min="15334" max="15334" width="4.69921875" style="8" bestFit="1" customWidth="1"/>
    <col min="15335" max="15338" width="9" style="8"/>
    <col min="15339" max="15339" width="11.19921875" style="8" customWidth="1"/>
    <col min="15340" max="15340" width="11.19921875" style="8" bestFit="1" customWidth="1"/>
    <col min="15341" max="15342" width="8" style="8" bestFit="1" customWidth="1"/>
    <col min="15343" max="15343" width="4.69921875" style="8" bestFit="1" customWidth="1"/>
    <col min="15344" max="15345" width="11.19921875" style="8" bestFit="1" customWidth="1"/>
    <col min="15346" max="15584" width="9" style="8"/>
    <col min="15585" max="15585" width="3" style="8" customWidth="1"/>
    <col min="15586" max="15586" width="12.19921875" style="8" bestFit="1" customWidth="1"/>
    <col min="15587" max="15587" width="9.69921875" style="8" bestFit="1" customWidth="1"/>
    <col min="15588" max="15589" width="7.5" style="8" bestFit="1" customWidth="1"/>
    <col min="15590" max="15590" width="4.69921875" style="8" bestFit="1" customWidth="1"/>
    <col min="15591" max="15594" width="9" style="8"/>
    <col min="15595" max="15595" width="11.19921875" style="8" customWidth="1"/>
    <col min="15596" max="15596" width="11.19921875" style="8" bestFit="1" customWidth="1"/>
    <col min="15597" max="15598" width="8" style="8" bestFit="1" customWidth="1"/>
    <col min="15599" max="15599" width="4.69921875" style="8" bestFit="1" customWidth="1"/>
    <col min="15600" max="15601" width="11.19921875" style="8" bestFit="1" customWidth="1"/>
    <col min="15602" max="15840" width="9" style="8"/>
    <col min="15841" max="15841" width="3" style="8" customWidth="1"/>
    <col min="15842" max="15842" width="12.19921875" style="8" bestFit="1" customWidth="1"/>
    <col min="15843" max="15843" width="9.69921875" style="8" bestFit="1" customWidth="1"/>
    <col min="15844" max="15845" width="7.5" style="8" bestFit="1" customWidth="1"/>
    <col min="15846" max="15846" width="4.69921875" style="8" bestFit="1" customWidth="1"/>
    <col min="15847" max="15850" width="9" style="8"/>
    <col min="15851" max="15851" width="11.19921875" style="8" customWidth="1"/>
    <col min="15852" max="15852" width="11.19921875" style="8" bestFit="1" customWidth="1"/>
    <col min="15853" max="15854" width="8" style="8" bestFit="1" customWidth="1"/>
    <col min="15855" max="15855" width="4.69921875" style="8" bestFit="1" customWidth="1"/>
    <col min="15856" max="15857" width="11.19921875" style="8" bestFit="1" customWidth="1"/>
    <col min="15858" max="16096" width="9" style="8"/>
    <col min="16097" max="16097" width="3" style="8" customWidth="1"/>
    <col min="16098" max="16098" width="12.19921875" style="8" bestFit="1" customWidth="1"/>
    <col min="16099" max="16099" width="9.69921875" style="8" bestFit="1" customWidth="1"/>
    <col min="16100" max="16101" width="7.5" style="8" bestFit="1" customWidth="1"/>
    <col min="16102" max="16102" width="4.69921875" style="8" bestFit="1" customWidth="1"/>
    <col min="16103" max="16106" width="9" style="8"/>
    <col min="16107" max="16107" width="11.19921875" style="8" customWidth="1"/>
    <col min="16108" max="16108" width="11.19921875" style="8" bestFit="1" customWidth="1"/>
    <col min="16109" max="16110" width="8" style="8" bestFit="1" customWidth="1"/>
    <col min="16111" max="16111" width="4.69921875" style="8" bestFit="1" customWidth="1"/>
    <col min="16112" max="16113" width="11.19921875" style="8" bestFit="1" customWidth="1"/>
    <col min="16114" max="16384" width="9" style="8"/>
  </cols>
  <sheetData>
    <row r="1" spans="1:9" ht="15" customHeight="1" x14ac:dyDescent="0.25">
      <c r="A1" s="10" t="s">
        <v>1</v>
      </c>
      <c r="B1" s="10" t="s">
        <v>2</v>
      </c>
      <c r="C1" s="10" t="s">
        <v>3</v>
      </c>
      <c r="D1" s="10" t="s">
        <v>4</v>
      </c>
      <c r="E1" s="10" t="s">
        <v>69</v>
      </c>
      <c r="F1" s="11" t="s">
        <v>5</v>
      </c>
    </row>
    <row r="2" spans="1:9" ht="15" customHeight="1" x14ac:dyDescent="0.25">
      <c r="A2" s="12" t="s">
        <v>6</v>
      </c>
      <c r="B2" s="12" t="s">
        <v>7</v>
      </c>
      <c r="C2" s="12" t="s">
        <v>8</v>
      </c>
      <c r="D2" s="12" t="s">
        <v>9</v>
      </c>
      <c r="E2" s="12" t="s">
        <v>10</v>
      </c>
      <c r="F2" s="13">
        <v>5</v>
      </c>
    </row>
    <row r="3" spans="1:9" ht="15" customHeight="1" x14ac:dyDescent="0.25">
      <c r="A3" s="12" t="s">
        <v>6</v>
      </c>
      <c r="B3" s="12" t="s">
        <v>7</v>
      </c>
      <c r="C3" s="12" t="s">
        <v>11</v>
      </c>
      <c r="D3" s="12" t="s">
        <v>9</v>
      </c>
      <c r="E3" s="12" t="s">
        <v>70</v>
      </c>
      <c r="F3" s="13">
        <v>14.8</v>
      </c>
      <c r="H3" s="28" t="s">
        <v>71</v>
      </c>
      <c r="I3" s="29"/>
    </row>
    <row r="4" spans="1:9" ht="15" customHeight="1" x14ac:dyDescent="0.25">
      <c r="A4" s="12" t="s">
        <v>6</v>
      </c>
      <c r="B4" s="12" t="s">
        <v>13</v>
      </c>
      <c r="C4" s="12" t="s">
        <v>14</v>
      </c>
      <c r="D4" s="12" t="s">
        <v>15</v>
      </c>
      <c r="E4" s="12" t="s">
        <v>10</v>
      </c>
      <c r="F4" s="13">
        <v>20</v>
      </c>
      <c r="H4" s="30">
        <f>SUM(F:F)</f>
        <v>87928.639999999999</v>
      </c>
      <c r="I4" s="27"/>
    </row>
    <row r="5" spans="1:9" ht="15" customHeight="1" x14ac:dyDescent="0.25">
      <c r="A5" s="12" t="s">
        <v>6</v>
      </c>
      <c r="B5" s="12" t="s">
        <v>7</v>
      </c>
      <c r="C5" s="12" t="s">
        <v>16</v>
      </c>
      <c r="D5" s="12" t="s">
        <v>15</v>
      </c>
      <c r="E5" s="12" t="s">
        <v>17</v>
      </c>
      <c r="F5" s="13">
        <v>50</v>
      </c>
    </row>
    <row r="6" spans="1:9" ht="15" customHeight="1" x14ac:dyDescent="0.25">
      <c r="A6" s="12" t="s">
        <v>6</v>
      </c>
      <c r="B6" s="12" t="s">
        <v>7</v>
      </c>
      <c r="C6" s="12" t="s">
        <v>8</v>
      </c>
      <c r="D6" s="12" t="s">
        <v>15</v>
      </c>
      <c r="E6" s="12" t="s">
        <v>18</v>
      </c>
      <c r="F6" s="13">
        <v>56</v>
      </c>
    </row>
    <row r="7" spans="1:9" ht="15" customHeight="1" x14ac:dyDescent="0.25">
      <c r="A7" s="12" t="s">
        <v>6</v>
      </c>
      <c r="B7" s="12" t="s">
        <v>19</v>
      </c>
      <c r="C7" s="12" t="s">
        <v>20</v>
      </c>
      <c r="D7" s="12" t="s">
        <v>21</v>
      </c>
      <c r="E7" s="12" t="s">
        <v>22</v>
      </c>
      <c r="F7" s="13">
        <v>65</v>
      </c>
      <c r="H7" s="10" t="s">
        <v>69</v>
      </c>
      <c r="I7" s="10" t="s">
        <v>72</v>
      </c>
    </row>
    <row r="8" spans="1:9" ht="15" customHeight="1" x14ac:dyDescent="0.25">
      <c r="A8" s="12" t="s">
        <v>6</v>
      </c>
      <c r="B8" s="12" t="s">
        <v>7</v>
      </c>
      <c r="C8" s="12" t="s">
        <v>11</v>
      </c>
      <c r="D8" s="12" t="s">
        <v>15</v>
      </c>
      <c r="E8" s="12" t="s">
        <v>17</v>
      </c>
      <c r="F8" s="13">
        <v>70</v>
      </c>
      <c r="H8" s="12" t="s">
        <v>10</v>
      </c>
      <c r="I8" s="14">
        <f>SUMIF(E:E,H8,F:F)</f>
        <v>1221</v>
      </c>
    </row>
    <row r="9" spans="1:9" ht="15" customHeight="1" x14ac:dyDescent="0.25">
      <c r="A9" s="12" t="s">
        <v>6</v>
      </c>
      <c r="B9" s="12" t="s">
        <v>7</v>
      </c>
      <c r="C9" s="12" t="s">
        <v>16</v>
      </c>
      <c r="D9" s="12" t="s">
        <v>23</v>
      </c>
      <c r="E9" s="12" t="s">
        <v>24</v>
      </c>
      <c r="F9" s="13">
        <v>78</v>
      </c>
      <c r="H9" s="12" t="s">
        <v>22</v>
      </c>
      <c r="I9" s="14">
        <f t="shared" ref="I9:I11" si="0">SUMIF(E:E,H9,F:F)</f>
        <v>130</v>
      </c>
    </row>
    <row r="10" spans="1:9" ht="15" customHeight="1" x14ac:dyDescent="0.25">
      <c r="A10" s="12" t="s">
        <v>6</v>
      </c>
      <c r="B10" s="12" t="s">
        <v>7</v>
      </c>
      <c r="C10" s="12" t="s">
        <v>16</v>
      </c>
      <c r="D10" s="12" t="s">
        <v>25</v>
      </c>
      <c r="E10" s="12" t="s">
        <v>26</v>
      </c>
      <c r="F10" s="13">
        <v>150</v>
      </c>
      <c r="H10" s="12" t="s">
        <v>17</v>
      </c>
      <c r="I10" s="14">
        <f t="shared" si="0"/>
        <v>1263</v>
      </c>
    </row>
    <row r="11" spans="1:9" ht="15" customHeight="1" x14ac:dyDescent="0.25">
      <c r="A11" s="12" t="s">
        <v>6</v>
      </c>
      <c r="B11" s="12" t="s">
        <v>7</v>
      </c>
      <c r="C11" s="12" t="s">
        <v>27</v>
      </c>
      <c r="D11" s="12" t="s">
        <v>15</v>
      </c>
      <c r="E11" s="12" t="s">
        <v>10</v>
      </c>
      <c r="F11" s="13">
        <v>150</v>
      </c>
      <c r="H11" s="12" t="s">
        <v>26</v>
      </c>
      <c r="I11" s="14">
        <f t="shared" si="0"/>
        <v>1800</v>
      </c>
    </row>
    <row r="12" spans="1:9" ht="15" customHeight="1" x14ac:dyDescent="0.25">
      <c r="A12" s="12" t="s">
        <v>6</v>
      </c>
      <c r="B12" s="12" t="s">
        <v>19</v>
      </c>
      <c r="C12" s="12" t="s">
        <v>20</v>
      </c>
      <c r="D12" s="12" t="s">
        <v>15</v>
      </c>
      <c r="E12" s="12" t="s">
        <v>28</v>
      </c>
      <c r="F12" s="13">
        <v>180</v>
      </c>
    </row>
    <row r="13" spans="1:9" ht="15" customHeight="1" x14ac:dyDescent="0.25">
      <c r="A13" s="12" t="s">
        <v>6</v>
      </c>
      <c r="B13" s="12" t="s">
        <v>7</v>
      </c>
      <c r="C13" s="12" t="s">
        <v>11</v>
      </c>
      <c r="D13" s="12" t="s">
        <v>29</v>
      </c>
      <c r="E13" s="12" t="s">
        <v>30</v>
      </c>
      <c r="F13" s="13">
        <v>258</v>
      </c>
    </row>
    <row r="14" spans="1:9" ht="15" customHeight="1" x14ac:dyDescent="0.25">
      <c r="A14" s="12" t="s">
        <v>6</v>
      </c>
      <c r="B14" s="12" t="s">
        <v>13</v>
      </c>
      <c r="C14" s="12" t="s">
        <v>31</v>
      </c>
      <c r="D14" s="12" t="s">
        <v>15</v>
      </c>
      <c r="E14" s="12" t="s">
        <v>32</v>
      </c>
      <c r="F14" s="13">
        <v>258.5</v>
      </c>
      <c r="H14" s="28" t="s">
        <v>77</v>
      </c>
      <c r="I14" s="29"/>
    </row>
    <row r="15" spans="1:9" ht="15" customHeight="1" x14ac:dyDescent="0.25">
      <c r="A15" s="12" t="s">
        <v>6</v>
      </c>
      <c r="B15" s="12" t="s">
        <v>19</v>
      </c>
      <c r="C15" s="12" t="s">
        <v>20</v>
      </c>
      <c r="D15" s="12" t="s">
        <v>21</v>
      </c>
      <c r="E15" s="12" t="s">
        <v>33</v>
      </c>
      <c r="F15" s="13">
        <v>267.08</v>
      </c>
      <c r="G15" s="31"/>
      <c r="H15" s="26">
        <f>SUMIF(F:F,"&gt;500")</f>
        <v>84146.86</v>
      </c>
      <c r="I15" s="27"/>
    </row>
    <row r="16" spans="1:9" ht="15" customHeight="1" x14ac:dyDescent="0.25">
      <c r="A16" s="12" t="s">
        <v>6</v>
      </c>
      <c r="B16" s="12" t="s">
        <v>7</v>
      </c>
      <c r="C16" s="12" t="s">
        <v>34</v>
      </c>
      <c r="D16" s="12" t="s">
        <v>15</v>
      </c>
      <c r="E16" s="12" t="s">
        <v>12</v>
      </c>
      <c r="F16" s="13">
        <v>277.7</v>
      </c>
    </row>
    <row r="17" spans="1:6" ht="15" customHeight="1" x14ac:dyDescent="0.25">
      <c r="A17" s="12" t="s">
        <v>6</v>
      </c>
      <c r="B17" s="12" t="s">
        <v>13</v>
      </c>
      <c r="C17" s="12" t="s">
        <v>31</v>
      </c>
      <c r="D17" s="12" t="s">
        <v>25</v>
      </c>
      <c r="E17" s="12" t="s">
        <v>35</v>
      </c>
      <c r="F17" s="13">
        <v>278</v>
      </c>
    </row>
    <row r="18" spans="1:6" ht="15" customHeight="1" x14ac:dyDescent="0.25">
      <c r="A18" s="12" t="s">
        <v>6</v>
      </c>
      <c r="B18" s="12" t="s">
        <v>13</v>
      </c>
      <c r="C18" s="12" t="s">
        <v>14</v>
      </c>
      <c r="D18" s="12" t="s">
        <v>23</v>
      </c>
      <c r="E18" s="12" t="s">
        <v>26</v>
      </c>
      <c r="F18" s="13">
        <v>350</v>
      </c>
    </row>
    <row r="19" spans="1:6" ht="15" customHeight="1" x14ac:dyDescent="0.25">
      <c r="A19" s="12" t="s">
        <v>6</v>
      </c>
      <c r="B19" s="12" t="s">
        <v>7</v>
      </c>
      <c r="C19" s="12" t="s">
        <v>34</v>
      </c>
      <c r="D19" s="12" t="s">
        <v>23</v>
      </c>
      <c r="E19" s="12" t="s">
        <v>36</v>
      </c>
      <c r="F19" s="13">
        <v>408</v>
      </c>
    </row>
    <row r="20" spans="1:6" ht="15" customHeight="1" x14ac:dyDescent="0.25">
      <c r="A20" s="12" t="s">
        <v>6</v>
      </c>
      <c r="B20" s="12" t="s">
        <v>7</v>
      </c>
      <c r="C20" s="12" t="s">
        <v>16</v>
      </c>
      <c r="D20" s="12" t="s">
        <v>23</v>
      </c>
      <c r="E20" s="12" t="s">
        <v>36</v>
      </c>
      <c r="F20" s="13">
        <v>560</v>
      </c>
    </row>
    <row r="21" spans="1:6" ht="15" customHeight="1" x14ac:dyDescent="0.25">
      <c r="A21" s="12" t="s">
        <v>6</v>
      </c>
      <c r="B21" s="12" t="s">
        <v>7</v>
      </c>
      <c r="C21" s="12" t="s">
        <v>16</v>
      </c>
      <c r="D21" s="12" t="s">
        <v>15</v>
      </c>
      <c r="E21" s="12" t="s">
        <v>37</v>
      </c>
      <c r="F21" s="13">
        <v>600</v>
      </c>
    </row>
    <row r="22" spans="1:6" ht="15" customHeight="1" x14ac:dyDescent="0.25">
      <c r="A22" s="12" t="s">
        <v>6</v>
      </c>
      <c r="B22" s="12" t="s">
        <v>19</v>
      </c>
      <c r="C22" s="12" t="s">
        <v>20</v>
      </c>
      <c r="D22" s="12" t="s">
        <v>21</v>
      </c>
      <c r="E22" s="12" t="s">
        <v>38</v>
      </c>
      <c r="F22" s="13">
        <v>925</v>
      </c>
    </row>
    <row r="23" spans="1:6" ht="15" customHeight="1" x14ac:dyDescent="0.25">
      <c r="A23" s="12" t="s">
        <v>6</v>
      </c>
      <c r="B23" s="12" t="s">
        <v>7</v>
      </c>
      <c r="C23" s="12" t="s">
        <v>34</v>
      </c>
      <c r="D23" s="12" t="s">
        <v>25</v>
      </c>
      <c r="E23" s="12" t="s">
        <v>35</v>
      </c>
      <c r="F23" s="13">
        <v>953</v>
      </c>
    </row>
    <row r="24" spans="1:6" ht="15" customHeight="1" x14ac:dyDescent="0.25">
      <c r="A24" s="12" t="s">
        <v>6</v>
      </c>
      <c r="B24" s="12" t="s">
        <v>7</v>
      </c>
      <c r="C24" s="12" t="s">
        <v>16</v>
      </c>
      <c r="D24" s="12" t="s">
        <v>15</v>
      </c>
      <c r="E24" s="12" t="s">
        <v>17</v>
      </c>
      <c r="F24" s="13">
        <v>1010</v>
      </c>
    </row>
    <row r="25" spans="1:6" ht="15" customHeight="1" x14ac:dyDescent="0.25">
      <c r="A25" s="12" t="s">
        <v>6</v>
      </c>
      <c r="B25" s="12" t="s">
        <v>7</v>
      </c>
      <c r="C25" s="12" t="s">
        <v>16</v>
      </c>
      <c r="D25" s="12" t="s">
        <v>15</v>
      </c>
      <c r="E25" s="12" t="s">
        <v>37</v>
      </c>
      <c r="F25" s="13">
        <v>1016.78</v>
      </c>
    </row>
    <row r="26" spans="1:6" ht="15" customHeight="1" x14ac:dyDescent="0.25">
      <c r="A26" s="12" t="s">
        <v>6</v>
      </c>
      <c r="B26" s="12" t="s">
        <v>7</v>
      </c>
      <c r="C26" s="12" t="s">
        <v>27</v>
      </c>
      <c r="D26" s="12" t="s">
        <v>15</v>
      </c>
      <c r="E26" s="12" t="s">
        <v>10</v>
      </c>
      <c r="F26" s="13">
        <v>1046</v>
      </c>
    </row>
    <row r="27" spans="1:6" ht="15" customHeight="1" x14ac:dyDescent="0.25">
      <c r="A27" s="12" t="s">
        <v>6</v>
      </c>
      <c r="B27" s="12" t="s">
        <v>19</v>
      </c>
      <c r="C27" s="12" t="s">
        <v>20</v>
      </c>
      <c r="D27" s="12" t="s">
        <v>29</v>
      </c>
      <c r="E27" s="12" t="s">
        <v>39</v>
      </c>
      <c r="F27" s="13">
        <v>1066.25</v>
      </c>
    </row>
    <row r="28" spans="1:6" ht="15" customHeight="1" x14ac:dyDescent="0.25">
      <c r="A28" s="12" t="s">
        <v>6</v>
      </c>
      <c r="B28" s="12" t="s">
        <v>19</v>
      </c>
      <c r="C28" s="12" t="s">
        <v>20</v>
      </c>
      <c r="D28" s="12" t="s">
        <v>29</v>
      </c>
      <c r="E28" s="12" t="s">
        <v>40</v>
      </c>
      <c r="F28" s="13">
        <v>1068</v>
      </c>
    </row>
    <row r="29" spans="1:6" ht="15" customHeight="1" x14ac:dyDescent="0.25">
      <c r="A29" s="12" t="s">
        <v>6</v>
      </c>
      <c r="B29" s="12" t="s">
        <v>7</v>
      </c>
      <c r="C29" s="12" t="s">
        <v>8</v>
      </c>
      <c r="D29" s="12" t="s">
        <v>23</v>
      </c>
      <c r="E29" s="12" t="s">
        <v>36</v>
      </c>
      <c r="F29" s="13">
        <v>1256.3</v>
      </c>
    </row>
    <row r="30" spans="1:6" ht="15" customHeight="1" x14ac:dyDescent="0.25">
      <c r="A30" s="12" t="s">
        <v>6</v>
      </c>
      <c r="B30" s="12" t="s">
        <v>7</v>
      </c>
      <c r="C30" s="12" t="s">
        <v>41</v>
      </c>
      <c r="D30" s="12" t="s">
        <v>15</v>
      </c>
      <c r="E30" s="12" t="s">
        <v>42</v>
      </c>
      <c r="F30" s="13">
        <v>1260</v>
      </c>
    </row>
    <row r="31" spans="1:6" ht="15" customHeight="1" x14ac:dyDescent="0.25">
      <c r="A31" s="12" t="s">
        <v>6</v>
      </c>
      <c r="B31" s="12" t="s">
        <v>13</v>
      </c>
      <c r="C31" s="12" t="s">
        <v>14</v>
      </c>
      <c r="D31" s="12" t="s">
        <v>43</v>
      </c>
      <c r="E31" s="12" t="s">
        <v>26</v>
      </c>
      <c r="F31" s="13">
        <v>1300</v>
      </c>
    </row>
    <row r="32" spans="1:6" ht="15" customHeight="1" x14ac:dyDescent="0.25">
      <c r="A32" s="12" t="s">
        <v>6</v>
      </c>
      <c r="B32" s="12" t="s">
        <v>7</v>
      </c>
      <c r="C32" s="12" t="s">
        <v>44</v>
      </c>
      <c r="D32" s="12" t="s">
        <v>23</v>
      </c>
      <c r="E32" s="12" t="s">
        <v>36</v>
      </c>
      <c r="F32" s="13">
        <v>1328.9</v>
      </c>
    </row>
    <row r="33" spans="1:6" ht="15" customHeight="1" x14ac:dyDescent="0.25">
      <c r="A33" s="12" t="s">
        <v>6</v>
      </c>
      <c r="B33" s="12" t="s">
        <v>19</v>
      </c>
      <c r="C33" s="12" t="s">
        <v>20</v>
      </c>
      <c r="D33" s="12" t="s">
        <v>21</v>
      </c>
      <c r="E33" s="12" t="s">
        <v>45</v>
      </c>
      <c r="F33" s="13">
        <v>1421.66</v>
      </c>
    </row>
    <row r="34" spans="1:6" ht="15" customHeight="1" x14ac:dyDescent="0.25">
      <c r="A34" s="12" t="s">
        <v>6</v>
      </c>
      <c r="B34" s="12" t="s">
        <v>7</v>
      </c>
      <c r="C34" s="12" t="s">
        <v>27</v>
      </c>
      <c r="D34" s="12" t="s">
        <v>23</v>
      </c>
      <c r="E34" s="12" t="s">
        <v>36</v>
      </c>
      <c r="F34" s="13">
        <v>1755</v>
      </c>
    </row>
    <row r="35" spans="1:6" ht="15" customHeight="1" x14ac:dyDescent="0.25">
      <c r="A35" s="12" t="s">
        <v>6</v>
      </c>
      <c r="B35" s="12" t="s">
        <v>7</v>
      </c>
      <c r="C35" s="12" t="s">
        <v>27</v>
      </c>
      <c r="D35" s="12" t="s">
        <v>23</v>
      </c>
      <c r="E35" s="12" t="s">
        <v>36</v>
      </c>
      <c r="F35" s="13">
        <v>2220</v>
      </c>
    </row>
    <row r="36" spans="1:6" ht="15" customHeight="1" x14ac:dyDescent="0.25">
      <c r="A36" s="12" t="s">
        <v>6</v>
      </c>
      <c r="B36" s="12" t="s">
        <v>7</v>
      </c>
      <c r="C36" s="12" t="s">
        <v>11</v>
      </c>
      <c r="D36" s="12" t="s">
        <v>25</v>
      </c>
      <c r="E36" s="12" t="s">
        <v>35</v>
      </c>
      <c r="F36" s="13">
        <v>2561</v>
      </c>
    </row>
    <row r="37" spans="1:6" ht="15" customHeight="1" x14ac:dyDescent="0.25">
      <c r="A37" s="12" t="s">
        <v>6</v>
      </c>
      <c r="B37" s="12" t="s">
        <v>7</v>
      </c>
      <c r="C37" s="12" t="s">
        <v>8</v>
      </c>
      <c r="D37" s="12" t="s">
        <v>43</v>
      </c>
      <c r="E37" s="12" t="s">
        <v>36</v>
      </c>
      <c r="F37" s="13">
        <v>2977.9</v>
      </c>
    </row>
    <row r="38" spans="1:6" ht="15" customHeight="1" x14ac:dyDescent="0.25">
      <c r="A38" s="12" t="s">
        <v>6</v>
      </c>
      <c r="B38" s="12" t="s">
        <v>13</v>
      </c>
      <c r="C38" s="12" t="s">
        <v>46</v>
      </c>
      <c r="D38" s="12" t="s">
        <v>43</v>
      </c>
      <c r="E38" s="12" t="s">
        <v>36</v>
      </c>
      <c r="F38" s="13">
        <v>3048.4</v>
      </c>
    </row>
    <row r="39" spans="1:6" ht="15" customHeight="1" x14ac:dyDescent="0.25">
      <c r="A39" s="12" t="s">
        <v>6</v>
      </c>
      <c r="B39" s="12" t="s">
        <v>47</v>
      </c>
      <c r="C39" s="12" t="s">
        <v>48</v>
      </c>
      <c r="D39" s="12" t="s">
        <v>15</v>
      </c>
      <c r="E39" s="12" t="s">
        <v>49</v>
      </c>
      <c r="F39" s="13">
        <v>3600</v>
      </c>
    </row>
    <row r="40" spans="1:6" ht="15" customHeight="1" x14ac:dyDescent="0.25">
      <c r="A40" s="12" t="s">
        <v>6</v>
      </c>
      <c r="B40" s="12" t="s">
        <v>13</v>
      </c>
      <c r="C40" s="12" t="s">
        <v>50</v>
      </c>
      <c r="D40" s="12" t="s">
        <v>43</v>
      </c>
      <c r="E40" s="12" t="s">
        <v>36</v>
      </c>
      <c r="F40" s="13">
        <v>6058.9</v>
      </c>
    </row>
    <row r="41" spans="1:6" ht="15" customHeight="1" x14ac:dyDescent="0.25">
      <c r="A41" s="12" t="s">
        <v>6</v>
      </c>
      <c r="B41" s="12" t="s">
        <v>19</v>
      </c>
      <c r="C41" s="12" t="s">
        <v>20</v>
      </c>
      <c r="D41" s="12" t="s">
        <v>21</v>
      </c>
      <c r="E41" s="12" t="s">
        <v>51</v>
      </c>
      <c r="F41" s="13">
        <v>15783</v>
      </c>
    </row>
    <row r="42" spans="1:6" ht="15" customHeight="1" x14ac:dyDescent="0.25">
      <c r="A42" s="12" t="s">
        <v>6</v>
      </c>
      <c r="B42" s="12" t="s">
        <v>7</v>
      </c>
      <c r="C42" s="12" t="s">
        <v>52</v>
      </c>
      <c r="D42" s="12" t="s">
        <v>9</v>
      </c>
      <c r="E42" s="12" t="s">
        <v>53</v>
      </c>
      <c r="F42" s="13">
        <v>31330.77</v>
      </c>
    </row>
    <row r="43" spans="1:6" ht="15" customHeight="1" x14ac:dyDescent="0.25">
      <c r="A43" s="12" t="s">
        <v>54</v>
      </c>
      <c r="B43" s="12" t="s">
        <v>55</v>
      </c>
      <c r="C43" s="12" t="s">
        <v>56</v>
      </c>
      <c r="D43" s="12" t="s">
        <v>9</v>
      </c>
      <c r="E43" s="12" t="s">
        <v>32</v>
      </c>
      <c r="F43" s="13">
        <v>18</v>
      </c>
    </row>
    <row r="44" spans="1:6" ht="15" customHeight="1" x14ac:dyDescent="0.25">
      <c r="A44" s="12" t="s">
        <v>54</v>
      </c>
      <c r="B44" s="12" t="s">
        <v>57</v>
      </c>
      <c r="C44" s="12" t="s">
        <v>58</v>
      </c>
      <c r="D44" s="12" t="s">
        <v>23</v>
      </c>
      <c r="E44" s="12" t="s">
        <v>36</v>
      </c>
      <c r="F44" s="13">
        <v>36</v>
      </c>
    </row>
    <row r="45" spans="1:6" ht="15" customHeight="1" x14ac:dyDescent="0.25">
      <c r="A45" s="12" t="s">
        <v>54</v>
      </c>
      <c r="B45" s="12" t="s">
        <v>59</v>
      </c>
      <c r="C45" s="12" t="s">
        <v>60</v>
      </c>
      <c r="D45" s="12" t="s">
        <v>25</v>
      </c>
      <c r="E45" s="12" t="s">
        <v>35</v>
      </c>
      <c r="F45" s="13">
        <v>52</v>
      </c>
    </row>
    <row r="46" spans="1:6" ht="15" customHeight="1" x14ac:dyDescent="0.25">
      <c r="A46" s="12" t="s">
        <v>54</v>
      </c>
      <c r="B46" s="12" t="s">
        <v>59</v>
      </c>
      <c r="C46" s="12" t="s">
        <v>60</v>
      </c>
      <c r="D46" s="12" t="s">
        <v>25</v>
      </c>
      <c r="E46" s="12" t="s">
        <v>35</v>
      </c>
      <c r="F46" s="13">
        <v>60</v>
      </c>
    </row>
    <row r="47" spans="1:6" ht="15" customHeight="1" x14ac:dyDescent="0.25">
      <c r="A47" s="12" t="s">
        <v>54</v>
      </c>
      <c r="B47" s="12" t="s">
        <v>61</v>
      </c>
      <c r="C47" s="12" t="s">
        <v>14</v>
      </c>
      <c r="D47" s="12" t="s">
        <v>21</v>
      </c>
      <c r="E47" s="12" t="s">
        <v>22</v>
      </c>
      <c r="F47" s="13">
        <v>65</v>
      </c>
    </row>
    <row r="48" spans="1:6" ht="15" customHeight="1" x14ac:dyDescent="0.25">
      <c r="A48" s="12" t="s">
        <v>54</v>
      </c>
      <c r="B48" s="12" t="s">
        <v>61</v>
      </c>
      <c r="C48" s="12" t="s">
        <v>11</v>
      </c>
      <c r="D48" s="12" t="s">
        <v>23</v>
      </c>
      <c r="E48" s="12" t="s">
        <v>36</v>
      </c>
      <c r="F48" s="13">
        <v>78</v>
      </c>
    </row>
    <row r="49" spans="1:6" ht="15" customHeight="1" x14ac:dyDescent="0.25">
      <c r="A49" s="12" t="s">
        <v>54</v>
      </c>
      <c r="B49" s="12" t="s">
        <v>6</v>
      </c>
      <c r="C49" s="12" t="s">
        <v>62</v>
      </c>
      <c r="D49" s="12" t="s">
        <v>25</v>
      </c>
      <c r="E49" s="12" t="s">
        <v>35</v>
      </c>
      <c r="F49" s="13">
        <v>80</v>
      </c>
    </row>
    <row r="50" spans="1:6" ht="15" customHeight="1" x14ac:dyDescent="0.25">
      <c r="A50" s="12" t="s">
        <v>54</v>
      </c>
      <c r="B50" s="12" t="s">
        <v>63</v>
      </c>
      <c r="C50" s="12" t="s">
        <v>64</v>
      </c>
      <c r="D50" s="12" t="s">
        <v>15</v>
      </c>
      <c r="E50" s="12" t="s">
        <v>65</v>
      </c>
      <c r="F50" s="13">
        <v>95</v>
      </c>
    </row>
    <row r="51" spans="1:6" ht="15" customHeight="1" x14ac:dyDescent="0.25">
      <c r="A51" s="12" t="s">
        <v>54</v>
      </c>
      <c r="B51" s="12" t="s">
        <v>59</v>
      </c>
      <c r="C51" s="12" t="s">
        <v>66</v>
      </c>
      <c r="D51" s="12" t="s">
        <v>23</v>
      </c>
      <c r="E51" s="12" t="s">
        <v>36</v>
      </c>
      <c r="F51" s="13">
        <v>108</v>
      </c>
    </row>
    <row r="52" spans="1:6" ht="15" customHeight="1" x14ac:dyDescent="0.25">
      <c r="A52" s="12" t="s">
        <v>54</v>
      </c>
      <c r="B52" s="12" t="s">
        <v>59</v>
      </c>
      <c r="C52" s="12" t="s">
        <v>60</v>
      </c>
      <c r="D52" s="12" t="s">
        <v>15</v>
      </c>
      <c r="E52" s="12" t="s">
        <v>12</v>
      </c>
      <c r="F52" s="13">
        <v>120.7</v>
      </c>
    </row>
    <row r="53" spans="1:6" ht="15" customHeight="1" x14ac:dyDescent="0.25">
      <c r="A53" s="12" t="s">
        <v>54</v>
      </c>
      <c r="B53" s="12" t="s">
        <v>67</v>
      </c>
      <c r="C53" s="12" t="s">
        <v>68</v>
      </c>
      <c r="D53" s="12" t="s">
        <v>15</v>
      </c>
      <c r="E53" s="12" t="s">
        <v>17</v>
      </c>
      <c r="F53" s="13">
        <v>133</v>
      </c>
    </row>
  </sheetData>
  <mergeCells count="4">
    <mergeCell ref="H4:I4"/>
    <mergeCell ref="H3:I3"/>
    <mergeCell ref="H14:I14"/>
    <mergeCell ref="H15:I15"/>
  </mergeCells>
  <phoneticPr fontId="5" type="noConversion"/>
  <pageMargins left="0.7" right="0.7" top="0.75" bottom="0.75" header="0.3" footer="0.3"/>
  <pageSetup paperSize="9" scale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5" sqref="A5"/>
    </sheetView>
  </sheetViews>
  <sheetFormatPr defaultRowHeight="15.6" x14ac:dyDescent="0.25"/>
  <cols>
    <col min="1" max="1" width="21.59765625" bestFit="1" customWidth="1"/>
    <col min="6" max="6" width="21.59765625" bestFit="1" customWidth="1"/>
  </cols>
  <sheetData>
    <row r="1" spans="1:7" x14ac:dyDescent="0.25">
      <c r="A1" s="9" t="s">
        <v>78</v>
      </c>
      <c r="B1" s="6" t="s">
        <v>90</v>
      </c>
    </row>
    <row r="2" spans="1:7" x14ac:dyDescent="0.25">
      <c r="A2" s="15" t="s">
        <v>79</v>
      </c>
      <c r="B2">
        <v>1000</v>
      </c>
      <c r="F2" s="9" t="s">
        <v>78</v>
      </c>
      <c r="G2" s="6" t="s">
        <v>91</v>
      </c>
    </row>
    <row r="3" spans="1:7" x14ac:dyDescent="0.25">
      <c r="A3" s="9" t="s">
        <v>80</v>
      </c>
      <c r="B3">
        <v>1000</v>
      </c>
      <c r="F3" s="15" t="s">
        <v>79</v>
      </c>
      <c r="G3">
        <f>SUMIF(A:A,F3&amp;"*",B:B)</f>
        <v>1000</v>
      </c>
    </row>
    <row r="4" spans="1:7" x14ac:dyDescent="0.25">
      <c r="A4" s="9" t="s">
        <v>81</v>
      </c>
      <c r="B4">
        <v>1000</v>
      </c>
      <c r="F4" s="9" t="s">
        <v>80</v>
      </c>
      <c r="G4">
        <f t="shared" ref="G4:G13" si="0">SUMIF(A:A,F4&amp;"*",B:B)</f>
        <v>1000</v>
      </c>
    </row>
    <row r="5" spans="1:7" x14ac:dyDescent="0.25">
      <c r="A5" s="9" t="s">
        <v>82</v>
      </c>
      <c r="B5">
        <v>1000</v>
      </c>
      <c r="F5" s="9" t="s">
        <v>81</v>
      </c>
      <c r="G5">
        <f t="shared" si="0"/>
        <v>2000</v>
      </c>
    </row>
    <row r="6" spans="1:7" x14ac:dyDescent="0.25">
      <c r="A6" s="9" t="s">
        <v>83</v>
      </c>
      <c r="B6">
        <v>1000</v>
      </c>
      <c r="F6" s="9" t="s">
        <v>82</v>
      </c>
      <c r="G6">
        <f t="shared" si="0"/>
        <v>2000</v>
      </c>
    </row>
    <row r="7" spans="1:7" x14ac:dyDescent="0.25">
      <c r="A7" s="9" t="s">
        <v>84</v>
      </c>
      <c r="B7">
        <v>1000</v>
      </c>
      <c r="F7" s="9" t="s">
        <v>83</v>
      </c>
      <c r="G7">
        <f t="shared" si="0"/>
        <v>1000</v>
      </c>
    </row>
    <row r="8" spans="1:7" x14ac:dyDescent="0.25">
      <c r="A8" s="9" t="s">
        <v>85</v>
      </c>
      <c r="B8">
        <v>1000</v>
      </c>
      <c r="F8" s="9" t="s">
        <v>84</v>
      </c>
      <c r="G8">
        <f t="shared" si="0"/>
        <v>1000</v>
      </c>
    </row>
    <row r="9" spans="1:7" x14ac:dyDescent="0.25">
      <c r="A9" s="9" t="s">
        <v>86</v>
      </c>
      <c r="B9">
        <v>1000</v>
      </c>
      <c r="F9" s="9" t="s">
        <v>85</v>
      </c>
      <c r="G9">
        <f t="shared" si="0"/>
        <v>1000</v>
      </c>
    </row>
    <row r="10" spans="1:7" x14ac:dyDescent="0.25">
      <c r="A10" s="9" t="s">
        <v>81</v>
      </c>
      <c r="B10">
        <v>1000</v>
      </c>
      <c r="F10" s="9" t="s">
        <v>86</v>
      </c>
      <c r="G10">
        <f t="shared" si="0"/>
        <v>1000</v>
      </c>
    </row>
    <row r="11" spans="1:7" x14ac:dyDescent="0.25">
      <c r="A11" s="15" t="s">
        <v>87</v>
      </c>
      <c r="B11">
        <v>1000</v>
      </c>
      <c r="F11" s="15" t="s">
        <v>87</v>
      </c>
      <c r="G11">
        <f t="shared" si="0"/>
        <v>1000</v>
      </c>
    </row>
    <row r="12" spans="1:7" x14ac:dyDescent="0.25">
      <c r="A12" s="9" t="s">
        <v>88</v>
      </c>
      <c r="B12">
        <v>1000</v>
      </c>
      <c r="F12" s="9" t="s">
        <v>88</v>
      </c>
      <c r="G12">
        <f t="shared" si="0"/>
        <v>1000</v>
      </c>
    </row>
    <row r="13" spans="1:7" x14ac:dyDescent="0.25">
      <c r="A13" s="9" t="s">
        <v>89</v>
      </c>
      <c r="B13">
        <v>1000</v>
      </c>
      <c r="F13" s="9" t="s">
        <v>89</v>
      </c>
      <c r="G13">
        <f t="shared" si="0"/>
        <v>1000</v>
      </c>
    </row>
    <row r="14" spans="1:7" x14ac:dyDescent="0.25">
      <c r="A14" s="9" t="s">
        <v>82</v>
      </c>
      <c r="B14">
        <v>1000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Normal="100" workbookViewId="0">
      <selection activeCell="I6" sqref="I6"/>
    </sheetView>
  </sheetViews>
  <sheetFormatPr defaultRowHeight="15.6" x14ac:dyDescent="0.25"/>
  <cols>
    <col min="1" max="7" width="9" style="8"/>
  </cols>
  <sheetData>
    <row r="1" spans="1:9" x14ac:dyDescent="0.25">
      <c r="A1" s="10" t="s">
        <v>1</v>
      </c>
      <c r="B1" s="10" t="s">
        <v>2</v>
      </c>
      <c r="C1" s="10" t="s">
        <v>3</v>
      </c>
      <c r="D1" s="10" t="s">
        <v>4</v>
      </c>
      <c r="E1" s="10" t="s">
        <v>69</v>
      </c>
      <c r="F1" s="11" t="s">
        <v>5</v>
      </c>
    </row>
    <row r="2" spans="1:9" x14ac:dyDescent="0.25">
      <c r="A2" s="12" t="s">
        <v>6</v>
      </c>
      <c r="B2" s="12" t="s">
        <v>7</v>
      </c>
      <c r="C2" s="12" t="s">
        <v>8</v>
      </c>
      <c r="D2" s="12" t="s">
        <v>9</v>
      </c>
      <c r="E2" s="12" t="s">
        <v>10</v>
      </c>
      <c r="F2" s="13">
        <v>5</v>
      </c>
      <c r="G2"/>
    </row>
    <row r="3" spans="1:9" x14ac:dyDescent="0.25">
      <c r="A3" s="12" t="s">
        <v>6</v>
      </c>
      <c r="B3" s="12" t="s">
        <v>7</v>
      </c>
      <c r="C3" s="12" t="s">
        <v>11</v>
      </c>
      <c r="D3" s="12" t="s">
        <v>9</v>
      </c>
      <c r="E3" s="12" t="s">
        <v>70</v>
      </c>
      <c r="F3" s="13">
        <v>14.8</v>
      </c>
      <c r="G3"/>
      <c r="H3" s="23" t="s">
        <v>121</v>
      </c>
      <c r="I3" s="23" t="s">
        <v>122</v>
      </c>
    </row>
    <row r="4" spans="1:9" x14ac:dyDescent="0.25">
      <c r="A4" s="12" t="s">
        <v>6</v>
      </c>
      <c r="B4" s="12" t="s">
        <v>13</v>
      </c>
      <c r="C4" s="12" t="s">
        <v>14</v>
      </c>
      <c r="D4" s="12" t="s">
        <v>15</v>
      </c>
      <c r="E4" s="12" t="s">
        <v>10</v>
      </c>
      <c r="F4" s="13">
        <v>20</v>
      </c>
      <c r="G4"/>
      <c r="H4" t="s">
        <v>123</v>
      </c>
      <c r="I4">
        <f ca="1">SUMIF(D:D,H4,F1)</f>
        <v>19.8</v>
      </c>
    </row>
    <row r="5" spans="1:9" x14ac:dyDescent="0.25">
      <c r="A5" s="12" t="s">
        <v>6</v>
      </c>
      <c r="B5" s="12" t="s">
        <v>7</v>
      </c>
      <c r="C5" s="12" t="s">
        <v>16</v>
      </c>
      <c r="D5" s="12" t="s">
        <v>15</v>
      </c>
      <c r="E5" s="12" t="s">
        <v>17</v>
      </c>
      <c r="F5" s="13">
        <v>50</v>
      </c>
    </row>
    <row r="6" spans="1:9" x14ac:dyDescent="0.25">
      <c r="A6" s="12" t="s">
        <v>6</v>
      </c>
      <c r="B6" s="12" t="s">
        <v>7</v>
      </c>
      <c r="C6" s="12" t="s">
        <v>8</v>
      </c>
      <c r="D6" s="12" t="s">
        <v>15</v>
      </c>
      <c r="E6" s="12" t="s">
        <v>18</v>
      </c>
      <c r="F6" s="13">
        <v>56</v>
      </c>
    </row>
    <row r="7" spans="1:9" x14ac:dyDescent="0.25">
      <c r="A7" s="12" t="s">
        <v>6</v>
      </c>
      <c r="B7" s="12" t="s">
        <v>19</v>
      </c>
      <c r="C7" s="12" t="s">
        <v>20</v>
      </c>
      <c r="D7" s="12" t="s">
        <v>21</v>
      </c>
      <c r="E7" s="12" t="s">
        <v>22</v>
      </c>
      <c r="F7" s="13">
        <v>65</v>
      </c>
    </row>
    <row r="8" spans="1:9" x14ac:dyDescent="0.25">
      <c r="A8" s="12" t="s">
        <v>6</v>
      </c>
      <c r="B8" s="12" t="s">
        <v>7</v>
      </c>
      <c r="C8" s="12" t="s">
        <v>11</v>
      </c>
      <c r="D8" s="12" t="s">
        <v>15</v>
      </c>
      <c r="E8" s="12" t="s">
        <v>17</v>
      </c>
      <c r="F8" s="13">
        <v>70</v>
      </c>
    </row>
    <row r="9" spans="1:9" x14ac:dyDescent="0.25">
      <c r="A9" s="12" t="s">
        <v>6</v>
      </c>
      <c r="B9" s="12" t="s">
        <v>7</v>
      </c>
      <c r="C9" s="12" t="s">
        <v>16</v>
      </c>
      <c r="D9" s="12" t="s">
        <v>23</v>
      </c>
      <c r="E9" s="12" t="s">
        <v>24</v>
      </c>
      <c r="F9" s="13">
        <v>78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M4" sqref="M4"/>
    </sheetView>
  </sheetViews>
  <sheetFormatPr defaultRowHeight="15.6" x14ac:dyDescent="0.25"/>
  <sheetData>
    <row r="1" spans="1:13" x14ac:dyDescent="0.25">
      <c r="A1" s="10" t="s">
        <v>69</v>
      </c>
      <c r="B1" s="11" t="s">
        <v>5</v>
      </c>
      <c r="C1" s="10" t="s">
        <v>69</v>
      </c>
      <c r="D1" s="11" t="s">
        <v>5</v>
      </c>
      <c r="E1" s="10" t="s">
        <v>69</v>
      </c>
      <c r="F1" s="11" t="s">
        <v>5</v>
      </c>
      <c r="G1" s="10" t="s">
        <v>69</v>
      </c>
      <c r="H1" s="11" t="s">
        <v>5</v>
      </c>
      <c r="I1" s="10" t="s">
        <v>69</v>
      </c>
      <c r="J1" s="11" t="s">
        <v>5</v>
      </c>
    </row>
    <row r="2" spans="1:13" x14ac:dyDescent="0.25">
      <c r="A2" s="12" t="s">
        <v>10</v>
      </c>
      <c r="B2" s="13">
        <v>5</v>
      </c>
      <c r="C2" s="12" t="s">
        <v>10</v>
      </c>
      <c r="D2" s="13">
        <v>150</v>
      </c>
      <c r="E2" s="12" t="s">
        <v>37</v>
      </c>
      <c r="F2" s="13">
        <v>600</v>
      </c>
      <c r="G2" s="12" t="s">
        <v>26</v>
      </c>
      <c r="H2" s="13">
        <v>1300</v>
      </c>
      <c r="I2" s="12" t="s">
        <v>51</v>
      </c>
      <c r="J2" s="13">
        <v>15783</v>
      </c>
      <c r="L2" s="10" t="s">
        <v>69</v>
      </c>
      <c r="M2" s="10" t="s">
        <v>72</v>
      </c>
    </row>
    <row r="3" spans="1:13" x14ac:dyDescent="0.25">
      <c r="A3" s="12" t="s">
        <v>70</v>
      </c>
      <c r="B3" s="13">
        <v>14.8</v>
      </c>
      <c r="C3" s="12" t="s">
        <v>28</v>
      </c>
      <c r="D3" s="13">
        <v>180</v>
      </c>
      <c r="E3" s="12" t="s">
        <v>38</v>
      </c>
      <c r="F3" s="13">
        <v>925</v>
      </c>
      <c r="G3" s="12" t="s">
        <v>36</v>
      </c>
      <c r="H3" s="13">
        <v>1328.9</v>
      </c>
      <c r="I3" s="12" t="s">
        <v>53</v>
      </c>
      <c r="J3" s="13">
        <v>31330.77</v>
      </c>
      <c r="L3" s="12" t="s">
        <v>10</v>
      </c>
      <c r="M3" s="14">
        <f ca="1">M5</f>
        <v>1130</v>
      </c>
    </row>
    <row r="4" spans="1:13" x14ac:dyDescent="0.25">
      <c r="A4" s="12" t="s">
        <v>10</v>
      </c>
      <c r="B4" s="13">
        <v>20</v>
      </c>
      <c r="C4" s="12" t="s">
        <v>30</v>
      </c>
      <c r="D4" s="13">
        <v>258</v>
      </c>
      <c r="E4" s="12" t="s">
        <v>35</v>
      </c>
      <c r="F4" s="13">
        <v>953</v>
      </c>
      <c r="G4" s="12" t="s">
        <v>45</v>
      </c>
      <c r="H4" s="13">
        <v>1421.66</v>
      </c>
      <c r="I4" s="12" t="s">
        <v>32</v>
      </c>
      <c r="J4" s="13">
        <v>18</v>
      </c>
      <c r="L4" s="12" t="s">
        <v>22</v>
      </c>
      <c r="M4" s="14">
        <f t="shared" ref="M4:M6" ca="1" si="0">SUMIF(A:I,L4,$B$1)</f>
        <v>130</v>
      </c>
    </row>
    <row r="5" spans="1:13" x14ac:dyDescent="0.25">
      <c r="A5" s="12" t="s">
        <v>17</v>
      </c>
      <c r="B5" s="13">
        <v>50</v>
      </c>
      <c r="C5" s="12" t="s">
        <v>32</v>
      </c>
      <c r="D5" s="13">
        <v>258.5</v>
      </c>
      <c r="E5" s="12" t="s">
        <v>17</v>
      </c>
      <c r="F5" s="13">
        <v>1010</v>
      </c>
      <c r="G5" s="12" t="s">
        <v>36</v>
      </c>
      <c r="H5" s="13">
        <v>1755</v>
      </c>
      <c r="I5" s="12" t="s">
        <v>36</v>
      </c>
      <c r="J5" s="13">
        <v>36</v>
      </c>
      <c r="L5" s="12" t="s">
        <v>17</v>
      </c>
      <c r="M5" s="14">
        <f t="shared" ca="1" si="0"/>
        <v>1130</v>
      </c>
    </row>
    <row r="6" spans="1:13" x14ac:dyDescent="0.25">
      <c r="A6" s="12" t="s">
        <v>18</v>
      </c>
      <c r="B6" s="13">
        <v>56</v>
      </c>
      <c r="C6" s="12" t="s">
        <v>33</v>
      </c>
      <c r="D6" s="13">
        <v>267.08</v>
      </c>
      <c r="E6" s="12" t="s">
        <v>37</v>
      </c>
      <c r="F6" s="13">
        <v>1016.78</v>
      </c>
      <c r="G6" s="12" t="s">
        <v>36</v>
      </c>
      <c r="H6" s="13">
        <v>2220</v>
      </c>
      <c r="I6" s="12" t="s">
        <v>35</v>
      </c>
      <c r="J6" s="13">
        <v>52</v>
      </c>
      <c r="L6" s="12" t="s">
        <v>26</v>
      </c>
      <c r="M6" s="14">
        <f t="shared" ca="1" si="0"/>
        <v>1800</v>
      </c>
    </row>
    <row r="7" spans="1:13" x14ac:dyDescent="0.25">
      <c r="A7" s="12" t="s">
        <v>22</v>
      </c>
      <c r="B7" s="13">
        <v>65</v>
      </c>
      <c r="C7" s="12" t="s">
        <v>12</v>
      </c>
      <c r="D7" s="13">
        <v>277.7</v>
      </c>
      <c r="E7" s="12" t="s">
        <v>10</v>
      </c>
      <c r="F7" s="13">
        <v>1046</v>
      </c>
      <c r="G7" s="12" t="s">
        <v>35</v>
      </c>
      <c r="H7" s="13">
        <v>2561</v>
      </c>
      <c r="I7" s="12" t="s">
        <v>35</v>
      </c>
      <c r="J7" s="13">
        <v>60</v>
      </c>
    </row>
    <row r="8" spans="1:13" x14ac:dyDescent="0.25">
      <c r="A8" s="12" t="s">
        <v>17</v>
      </c>
      <c r="B8" s="13">
        <v>70</v>
      </c>
      <c r="C8" s="12" t="s">
        <v>35</v>
      </c>
      <c r="D8" s="13">
        <v>278</v>
      </c>
      <c r="E8" s="12" t="s">
        <v>39</v>
      </c>
      <c r="F8" s="13">
        <v>1066.25</v>
      </c>
      <c r="G8" s="12" t="s">
        <v>36</v>
      </c>
      <c r="H8" s="13">
        <v>2977.9</v>
      </c>
      <c r="I8" s="12" t="s">
        <v>22</v>
      </c>
      <c r="J8" s="13">
        <v>65</v>
      </c>
    </row>
    <row r="9" spans="1:13" x14ac:dyDescent="0.25">
      <c r="A9" s="12" t="s">
        <v>24</v>
      </c>
      <c r="B9" s="13">
        <v>78</v>
      </c>
      <c r="C9" s="12" t="s">
        <v>26</v>
      </c>
      <c r="D9" s="13">
        <v>350</v>
      </c>
      <c r="E9" s="12" t="s">
        <v>40</v>
      </c>
      <c r="F9" s="13">
        <v>1068</v>
      </c>
      <c r="G9" s="12" t="s">
        <v>36</v>
      </c>
      <c r="H9" s="13">
        <v>3048.4</v>
      </c>
      <c r="I9" s="12" t="s">
        <v>36</v>
      </c>
      <c r="J9" s="13">
        <v>78</v>
      </c>
    </row>
    <row r="10" spans="1:13" x14ac:dyDescent="0.25">
      <c r="A10" s="12" t="s">
        <v>26</v>
      </c>
      <c r="B10" s="13">
        <v>150</v>
      </c>
      <c r="C10" s="12" t="s">
        <v>36</v>
      </c>
      <c r="D10" s="13">
        <v>408</v>
      </c>
      <c r="E10" s="12" t="s">
        <v>36</v>
      </c>
      <c r="F10" s="13">
        <v>1256.3</v>
      </c>
      <c r="G10" s="12" t="s">
        <v>49</v>
      </c>
      <c r="H10" s="13">
        <v>3600</v>
      </c>
      <c r="I10" s="12" t="s">
        <v>35</v>
      </c>
      <c r="J10" s="13">
        <v>80</v>
      </c>
    </row>
    <row r="11" spans="1:13" x14ac:dyDescent="0.25">
      <c r="A11" s="12" t="s">
        <v>10</v>
      </c>
      <c r="B11" s="13">
        <v>150</v>
      </c>
      <c r="C11" s="12" t="s">
        <v>36</v>
      </c>
      <c r="D11" s="13">
        <v>560</v>
      </c>
      <c r="E11" s="12" t="s">
        <v>42</v>
      </c>
      <c r="F11" s="13">
        <v>1260</v>
      </c>
      <c r="G11" s="12" t="s">
        <v>36</v>
      </c>
      <c r="H11" s="13">
        <v>6058.9</v>
      </c>
      <c r="I11" s="12" t="s">
        <v>65</v>
      </c>
      <c r="J11" s="13">
        <v>95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M6" sqref="M6"/>
    </sheetView>
  </sheetViews>
  <sheetFormatPr defaultRowHeight="15.6" x14ac:dyDescent="0.25"/>
  <cols>
    <col min="1" max="1" width="16.09765625" customWidth="1"/>
  </cols>
  <sheetData>
    <row r="1" spans="1:12" x14ac:dyDescent="0.25">
      <c r="A1" s="6" t="s">
        <v>151</v>
      </c>
      <c r="B1" s="10" t="s">
        <v>1</v>
      </c>
      <c r="C1" s="10" t="s">
        <v>2</v>
      </c>
      <c r="D1" s="10" t="s">
        <v>3</v>
      </c>
      <c r="E1" s="10" t="s">
        <v>97</v>
      </c>
      <c r="F1" s="10" t="s">
        <v>98</v>
      </c>
      <c r="G1" s="11" t="s">
        <v>99</v>
      </c>
    </row>
    <row r="2" spans="1:12" x14ac:dyDescent="0.25">
      <c r="A2" t="str">
        <f>E2&amp;F2</f>
        <v>一车间邮寄费</v>
      </c>
      <c r="B2" s="12" t="s">
        <v>6</v>
      </c>
      <c r="C2" s="12" t="s">
        <v>7</v>
      </c>
      <c r="D2" s="12" t="s">
        <v>8</v>
      </c>
      <c r="E2" s="12" t="s">
        <v>100</v>
      </c>
      <c r="F2" s="12" t="s">
        <v>10</v>
      </c>
      <c r="G2" s="13">
        <v>5</v>
      </c>
    </row>
    <row r="3" spans="1:12" x14ac:dyDescent="0.25">
      <c r="A3" t="str">
        <f t="shared" ref="A3:A53" si="0">E3&amp;F3</f>
        <v>一车间出租车费</v>
      </c>
      <c r="B3" s="12" t="s">
        <v>6</v>
      </c>
      <c r="C3" s="12" t="s">
        <v>7</v>
      </c>
      <c r="D3" s="12" t="s">
        <v>11</v>
      </c>
      <c r="E3" s="12" t="s">
        <v>100</v>
      </c>
      <c r="F3" s="12" t="s">
        <v>101</v>
      </c>
      <c r="G3" s="13">
        <v>14.8</v>
      </c>
    </row>
    <row r="4" spans="1:12" x14ac:dyDescent="0.25">
      <c r="A4" t="str">
        <f t="shared" si="0"/>
        <v>二车间邮寄费</v>
      </c>
      <c r="B4" s="12" t="s">
        <v>6</v>
      </c>
      <c r="C4" s="12" t="s">
        <v>13</v>
      </c>
      <c r="D4" s="12" t="s">
        <v>14</v>
      </c>
      <c r="E4" s="12" t="s">
        <v>102</v>
      </c>
      <c r="F4" s="12" t="s">
        <v>10</v>
      </c>
      <c r="G4" s="13">
        <v>20</v>
      </c>
      <c r="J4" s="10" t="s">
        <v>97</v>
      </c>
      <c r="K4" s="10" t="s">
        <v>98</v>
      </c>
      <c r="L4" s="10" t="s">
        <v>109</v>
      </c>
    </row>
    <row r="5" spans="1:12" x14ac:dyDescent="0.25">
      <c r="A5" t="str">
        <f t="shared" si="0"/>
        <v>二车间过桥过路费</v>
      </c>
      <c r="B5" s="12" t="s">
        <v>6</v>
      </c>
      <c r="C5" s="12" t="s">
        <v>7</v>
      </c>
      <c r="D5" s="12" t="s">
        <v>16</v>
      </c>
      <c r="E5" s="12" t="s">
        <v>102</v>
      </c>
      <c r="F5" s="12" t="s">
        <v>17</v>
      </c>
      <c r="G5" s="13">
        <v>50</v>
      </c>
      <c r="J5" s="12" t="s">
        <v>100</v>
      </c>
      <c r="K5" s="12" t="s">
        <v>10</v>
      </c>
      <c r="L5" s="14">
        <f t="shared" ref="L5:L8" si="1">SUMIFS(G:G,E:E,J5,F:F,K5)</f>
        <v>5</v>
      </c>
    </row>
    <row r="6" spans="1:12" x14ac:dyDescent="0.25">
      <c r="A6" t="str">
        <f t="shared" si="0"/>
        <v>二车间运费附加</v>
      </c>
      <c r="B6" s="12" t="s">
        <v>6</v>
      </c>
      <c r="C6" s="12" t="s">
        <v>7</v>
      </c>
      <c r="D6" s="12" t="s">
        <v>8</v>
      </c>
      <c r="E6" s="12" t="s">
        <v>102</v>
      </c>
      <c r="F6" s="12" t="s">
        <v>18</v>
      </c>
      <c r="G6" s="13">
        <v>56</v>
      </c>
      <c r="J6" s="12" t="s">
        <v>102</v>
      </c>
      <c r="K6" s="12" t="s">
        <v>22</v>
      </c>
      <c r="L6" s="14">
        <f t="shared" si="1"/>
        <v>0</v>
      </c>
    </row>
    <row r="7" spans="1:12" x14ac:dyDescent="0.25">
      <c r="A7" t="str">
        <f t="shared" si="0"/>
        <v>财务部独子费</v>
      </c>
      <c r="B7" s="12" t="s">
        <v>6</v>
      </c>
      <c r="C7" s="12" t="s">
        <v>19</v>
      </c>
      <c r="D7" s="12" t="s">
        <v>20</v>
      </c>
      <c r="E7" s="12" t="s">
        <v>103</v>
      </c>
      <c r="F7" s="12" t="s">
        <v>22</v>
      </c>
      <c r="G7" s="13">
        <v>65</v>
      </c>
      <c r="J7" s="12" t="s">
        <v>102</v>
      </c>
      <c r="K7" s="12" t="s">
        <v>17</v>
      </c>
      <c r="L7" s="14">
        <f t="shared" si="1"/>
        <v>1263</v>
      </c>
    </row>
    <row r="8" spans="1:12" x14ac:dyDescent="0.25">
      <c r="A8" t="str">
        <f t="shared" si="0"/>
        <v>二车间过桥过路费</v>
      </c>
      <c r="B8" s="12" t="s">
        <v>6</v>
      </c>
      <c r="C8" s="12" t="s">
        <v>7</v>
      </c>
      <c r="D8" s="12" t="s">
        <v>11</v>
      </c>
      <c r="E8" s="12" t="s">
        <v>102</v>
      </c>
      <c r="F8" s="12" t="s">
        <v>17</v>
      </c>
      <c r="G8" s="13">
        <v>70</v>
      </c>
      <c r="J8" s="12" t="s">
        <v>102</v>
      </c>
      <c r="K8" s="12" t="s">
        <v>26</v>
      </c>
      <c r="L8" s="14">
        <f t="shared" si="1"/>
        <v>0</v>
      </c>
    </row>
    <row r="9" spans="1:12" x14ac:dyDescent="0.25">
      <c r="A9" t="str">
        <f t="shared" si="0"/>
        <v>销售1部出差费</v>
      </c>
      <c r="B9" s="12" t="s">
        <v>6</v>
      </c>
      <c r="C9" s="12" t="s">
        <v>7</v>
      </c>
      <c r="D9" s="12" t="s">
        <v>16</v>
      </c>
      <c r="E9" s="12" t="s">
        <v>104</v>
      </c>
      <c r="F9" s="12" t="s">
        <v>105</v>
      </c>
      <c r="G9" s="13">
        <v>78</v>
      </c>
    </row>
    <row r="10" spans="1:12" x14ac:dyDescent="0.25">
      <c r="A10" t="str">
        <f t="shared" si="0"/>
        <v>经理室手机电话费</v>
      </c>
      <c r="B10" s="12" t="s">
        <v>6</v>
      </c>
      <c r="C10" s="12" t="s">
        <v>7</v>
      </c>
      <c r="D10" s="12" t="s">
        <v>16</v>
      </c>
      <c r="E10" s="12" t="s">
        <v>106</v>
      </c>
      <c r="F10" s="12" t="s">
        <v>26</v>
      </c>
      <c r="G10" s="13">
        <v>150</v>
      </c>
    </row>
    <row r="11" spans="1:12" x14ac:dyDescent="0.25">
      <c r="A11" t="str">
        <f t="shared" si="0"/>
        <v>二车间邮寄费</v>
      </c>
      <c r="B11" s="12" t="s">
        <v>6</v>
      </c>
      <c r="C11" s="12" t="s">
        <v>7</v>
      </c>
      <c r="D11" s="12" t="s">
        <v>27</v>
      </c>
      <c r="E11" s="12" t="s">
        <v>102</v>
      </c>
      <c r="F11" s="12" t="s">
        <v>10</v>
      </c>
      <c r="G11" s="13">
        <v>150</v>
      </c>
    </row>
    <row r="12" spans="1:12" x14ac:dyDescent="0.25">
      <c r="A12" t="str">
        <f t="shared" si="0"/>
        <v>二车间话费补</v>
      </c>
      <c r="B12" s="12" t="s">
        <v>6</v>
      </c>
      <c r="C12" s="12" t="s">
        <v>19</v>
      </c>
      <c r="D12" s="12" t="s">
        <v>20</v>
      </c>
      <c r="E12" s="12" t="s">
        <v>102</v>
      </c>
      <c r="F12" s="12" t="s">
        <v>28</v>
      </c>
      <c r="G12" s="13">
        <v>180</v>
      </c>
    </row>
    <row r="13" spans="1:12" x14ac:dyDescent="0.25">
      <c r="A13" t="str">
        <f t="shared" si="0"/>
        <v>人力资源部资料费</v>
      </c>
      <c r="B13" s="12" t="s">
        <v>6</v>
      </c>
      <c r="C13" s="12" t="s">
        <v>7</v>
      </c>
      <c r="D13" s="12" t="s">
        <v>11</v>
      </c>
      <c r="E13" s="12" t="s">
        <v>107</v>
      </c>
      <c r="F13" s="12" t="s">
        <v>30</v>
      </c>
      <c r="G13" s="13">
        <v>258</v>
      </c>
    </row>
    <row r="14" spans="1:12" x14ac:dyDescent="0.25">
      <c r="A14" t="str">
        <f t="shared" si="0"/>
        <v>二车间办公用品</v>
      </c>
      <c r="B14" s="12" t="s">
        <v>6</v>
      </c>
      <c r="C14" s="12" t="s">
        <v>13</v>
      </c>
      <c r="D14" s="12" t="s">
        <v>31</v>
      </c>
      <c r="E14" s="12" t="s">
        <v>102</v>
      </c>
      <c r="F14" s="12" t="s">
        <v>32</v>
      </c>
      <c r="G14" s="13">
        <v>258.5</v>
      </c>
    </row>
    <row r="15" spans="1:12" x14ac:dyDescent="0.25">
      <c r="A15" t="str">
        <f t="shared" si="0"/>
        <v>财务部养老保险</v>
      </c>
      <c r="B15" s="12" t="s">
        <v>6</v>
      </c>
      <c r="C15" s="12" t="s">
        <v>19</v>
      </c>
      <c r="D15" s="12" t="s">
        <v>20</v>
      </c>
      <c r="E15" s="12" t="s">
        <v>103</v>
      </c>
      <c r="F15" s="12" t="s">
        <v>33</v>
      </c>
      <c r="G15" s="13">
        <v>267.08</v>
      </c>
    </row>
    <row r="16" spans="1:12" x14ac:dyDescent="0.25">
      <c r="A16" t="str">
        <f t="shared" si="0"/>
        <v>二车间出租车费</v>
      </c>
      <c r="B16" s="12" t="s">
        <v>6</v>
      </c>
      <c r="C16" s="12" t="s">
        <v>7</v>
      </c>
      <c r="D16" s="12" t="s">
        <v>34</v>
      </c>
      <c r="E16" s="12" t="s">
        <v>102</v>
      </c>
      <c r="F16" s="12" t="s">
        <v>12</v>
      </c>
      <c r="G16" s="13">
        <v>277.7</v>
      </c>
    </row>
    <row r="17" spans="1:7" x14ac:dyDescent="0.25">
      <c r="A17" t="str">
        <f t="shared" si="0"/>
        <v>经理室招待费</v>
      </c>
      <c r="B17" s="12" t="s">
        <v>6</v>
      </c>
      <c r="C17" s="12" t="s">
        <v>13</v>
      </c>
      <c r="D17" s="12" t="s">
        <v>31</v>
      </c>
      <c r="E17" s="12" t="s">
        <v>106</v>
      </c>
      <c r="F17" s="12" t="s">
        <v>35</v>
      </c>
      <c r="G17" s="13">
        <v>278</v>
      </c>
    </row>
    <row r="18" spans="1:7" x14ac:dyDescent="0.25">
      <c r="A18" t="str">
        <f t="shared" si="0"/>
        <v>销售1部手机电话费</v>
      </c>
      <c r="B18" s="12" t="s">
        <v>6</v>
      </c>
      <c r="C18" s="12" t="s">
        <v>13</v>
      </c>
      <c r="D18" s="12" t="s">
        <v>14</v>
      </c>
      <c r="E18" s="12" t="s">
        <v>104</v>
      </c>
      <c r="F18" s="12" t="s">
        <v>26</v>
      </c>
      <c r="G18" s="13">
        <v>350</v>
      </c>
    </row>
    <row r="19" spans="1:7" x14ac:dyDescent="0.25">
      <c r="A19" t="str">
        <f t="shared" si="0"/>
        <v>销售1部出差费</v>
      </c>
      <c r="B19" s="12" t="s">
        <v>6</v>
      </c>
      <c r="C19" s="12" t="s">
        <v>7</v>
      </c>
      <c r="D19" s="12" t="s">
        <v>34</v>
      </c>
      <c r="E19" s="12" t="s">
        <v>104</v>
      </c>
      <c r="F19" s="12" t="s">
        <v>36</v>
      </c>
      <c r="G19" s="13">
        <v>408</v>
      </c>
    </row>
    <row r="20" spans="1:7" x14ac:dyDescent="0.25">
      <c r="A20" t="str">
        <f t="shared" si="0"/>
        <v>销售1部出差费</v>
      </c>
      <c r="B20" s="12" t="s">
        <v>6</v>
      </c>
      <c r="C20" s="12" t="s">
        <v>7</v>
      </c>
      <c r="D20" s="12" t="s">
        <v>16</v>
      </c>
      <c r="E20" s="12" t="s">
        <v>104</v>
      </c>
      <c r="F20" s="12" t="s">
        <v>36</v>
      </c>
      <c r="G20" s="13">
        <v>560</v>
      </c>
    </row>
    <row r="21" spans="1:7" x14ac:dyDescent="0.25">
      <c r="A21" t="str">
        <f t="shared" si="0"/>
        <v>二车间交通工具消耗</v>
      </c>
      <c r="B21" s="12" t="s">
        <v>6</v>
      </c>
      <c r="C21" s="12" t="s">
        <v>7</v>
      </c>
      <c r="D21" s="12" t="s">
        <v>16</v>
      </c>
      <c r="E21" s="12" t="s">
        <v>102</v>
      </c>
      <c r="F21" s="12" t="s">
        <v>37</v>
      </c>
      <c r="G21" s="13">
        <v>600</v>
      </c>
    </row>
    <row r="22" spans="1:7" x14ac:dyDescent="0.25">
      <c r="A22" t="str">
        <f t="shared" si="0"/>
        <v>财务部采暖费补助</v>
      </c>
      <c r="B22" s="12" t="s">
        <v>6</v>
      </c>
      <c r="C22" s="12" t="s">
        <v>19</v>
      </c>
      <c r="D22" s="12" t="s">
        <v>20</v>
      </c>
      <c r="E22" s="12" t="s">
        <v>103</v>
      </c>
      <c r="F22" s="12" t="s">
        <v>38</v>
      </c>
      <c r="G22" s="13">
        <v>925</v>
      </c>
    </row>
    <row r="23" spans="1:7" x14ac:dyDescent="0.25">
      <c r="A23" t="str">
        <f t="shared" si="0"/>
        <v>经理室招待费</v>
      </c>
      <c r="B23" s="12" t="s">
        <v>6</v>
      </c>
      <c r="C23" s="12" t="s">
        <v>7</v>
      </c>
      <c r="D23" s="12" t="s">
        <v>34</v>
      </c>
      <c r="E23" s="12" t="s">
        <v>106</v>
      </c>
      <c r="F23" s="12" t="s">
        <v>35</v>
      </c>
      <c r="G23" s="13">
        <v>953</v>
      </c>
    </row>
    <row r="24" spans="1:7" x14ac:dyDescent="0.25">
      <c r="A24" t="str">
        <f t="shared" si="0"/>
        <v>二车间过桥过路费</v>
      </c>
      <c r="B24" s="12" t="s">
        <v>6</v>
      </c>
      <c r="C24" s="12" t="s">
        <v>7</v>
      </c>
      <c r="D24" s="12" t="s">
        <v>16</v>
      </c>
      <c r="E24" s="12" t="s">
        <v>102</v>
      </c>
      <c r="F24" s="12" t="s">
        <v>17</v>
      </c>
      <c r="G24" s="13">
        <v>1010</v>
      </c>
    </row>
    <row r="25" spans="1:7" x14ac:dyDescent="0.25">
      <c r="A25" t="str">
        <f t="shared" si="0"/>
        <v>二车间交通工具消耗</v>
      </c>
      <c r="B25" s="12" t="s">
        <v>6</v>
      </c>
      <c r="C25" s="12" t="s">
        <v>7</v>
      </c>
      <c r="D25" s="12" t="s">
        <v>16</v>
      </c>
      <c r="E25" s="12" t="s">
        <v>102</v>
      </c>
      <c r="F25" s="12" t="s">
        <v>37</v>
      </c>
      <c r="G25" s="13">
        <v>1016.78</v>
      </c>
    </row>
    <row r="26" spans="1:7" x14ac:dyDescent="0.25">
      <c r="A26" t="str">
        <f t="shared" si="0"/>
        <v>二车间邮寄费</v>
      </c>
      <c r="B26" s="12" t="s">
        <v>6</v>
      </c>
      <c r="C26" s="12" t="s">
        <v>7</v>
      </c>
      <c r="D26" s="12" t="s">
        <v>27</v>
      </c>
      <c r="E26" s="12" t="s">
        <v>102</v>
      </c>
      <c r="F26" s="12" t="s">
        <v>10</v>
      </c>
      <c r="G26" s="13">
        <v>1046</v>
      </c>
    </row>
    <row r="27" spans="1:7" x14ac:dyDescent="0.25">
      <c r="A27" t="str">
        <f t="shared" si="0"/>
        <v>人力资源部教育经费</v>
      </c>
      <c r="B27" s="12" t="s">
        <v>6</v>
      </c>
      <c r="C27" s="12" t="s">
        <v>19</v>
      </c>
      <c r="D27" s="12" t="s">
        <v>20</v>
      </c>
      <c r="E27" s="12" t="s">
        <v>107</v>
      </c>
      <c r="F27" s="12" t="s">
        <v>39</v>
      </c>
      <c r="G27" s="13">
        <v>1066.25</v>
      </c>
    </row>
    <row r="28" spans="1:7" x14ac:dyDescent="0.25">
      <c r="A28" t="str">
        <f t="shared" si="0"/>
        <v>人力资源部失业保险</v>
      </c>
      <c r="B28" s="12" t="s">
        <v>6</v>
      </c>
      <c r="C28" s="12" t="s">
        <v>19</v>
      </c>
      <c r="D28" s="12" t="s">
        <v>20</v>
      </c>
      <c r="E28" s="12" t="s">
        <v>107</v>
      </c>
      <c r="F28" s="12" t="s">
        <v>40</v>
      </c>
      <c r="G28" s="13">
        <v>1068</v>
      </c>
    </row>
    <row r="29" spans="1:7" x14ac:dyDescent="0.25">
      <c r="A29" t="str">
        <f t="shared" si="0"/>
        <v>销售1部出差费</v>
      </c>
      <c r="B29" s="12" t="s">
        <v>6</v>
      </c>
      <c r="C29" s="12" t="s">
        <v>7</v>
      </c>
      <c r="D29" s="12" t="s">
        <v>8</v>
      </c>
      <c r="E29" s="12" t="s">
        <v>104</v>
      </c>
      <c r="F29" s="12" t="s">
        <v>36</v>
      </c>
      <c r="G29" s="13">
        <v>1256.3</v>
      </c>
    </row>
    <row r="30" spans="1:7" x14ac:dyDescent="0.25">
      <c r="A30" t="str">
        <f t="shared" si="0"/>
        <v>二车间修理费</v>
      </c>
      <c r="B30" s="12" t="s">
        <v>6</v>
      </c>
      <c r="C30" s="12" t="s">
        <v>7</v>
      </c>
      <c r="D30" s="12" t="s">
        <v>41</v>
      </c>
      <c r="E30" s="12" t="s">
        <v>102</v>
      </c>
      <c r="F30" s="12" t="s">
        <v>42</v>
      </c>
      <c r="G30" s="13">
        <v>1260</v>
      </c>
    </row>
    <row r="31" spans="1:7" x14ac:dyDescent="0.25">
      <c r="A31" t="str">
        <f t="shared" si="0"/>
        <v>销售2部手机电话费</v>
      </c>
      <c r="B31" s="12" t="s">
        <v>6</v>
      </c>
      <c r="C31" s="12" t="s">
        <v>13</v>
      </c>
      <c r="D31" s="12" t="s">
        <v>14</v>
      </c>
      <c r="E31" s="12" t="s">
        <v>108</v>
      </c>
      <c r="F31" s="12" t="s">
        <v>26</v>
      </c>
      <c r="G31" s="13">
        <v>1300</v>
      </c>
    </row>
    <row r="32" spans="1:7" x14ac:dyDescent="0.25">
      <c r="A32" t="str">
        <f t="shared" si="0"/>
        <v>销售1部出差费</v>
      </c>
      <c r="B32" s="12" t="s">
        <v>6</v>
      </c>
      <c r="C32" s="12" t="s">
        <v>7</v>
      </c>
      <c r="D32" s="12" t="s">
        <v>44</v>
      </c>
      <c r="E32" s="12" t="s">
        <v>104</v>
      </c>
      <c r="F32" s="12" t="s">
        <v>36</v>
      </c>
      <c r="G32" s="13">
        <v>1328.9</v>
      </c>
    </row>
    <row r="33" spans="1:7" x14ac:dyDescent="0.25">
      <c r="A33" t="str">
        <f t="shared" si="0"/>
        <v>财务部工会经费</v>
      </c>
      <c r="B33" s="12" t="s">
        <v>6</v>
      </c>
      <c r="C33" s="12" t="s">
        <v>19</v>
      </c>
      <c r="D33" s="12" t="s">
        <v>20</v>
      </c>
      <c r="E33" s="12" t="s">
        <v>103</v>
      </c>
      <c r="F33" s="12" t="s">
        <v>45</v>
      </c>
      <c r="G33" s="13">
        <v>1421.66</v>
      </c>
    </row>
    <row r="34" spans="1:7" x14ac:dyDescent="0.25">
      <c r="A34" t="str">
        <f t="shared" si="0"/>
        <v>销售1部出差费</v>
      </c>
      <c r="B34" s="12" t="s">
        <v>6</v>
      </c>
      <c r="C34" s="12" t="s">
        <v>7</v>
      </c>
      <c r="D34" s="12" t="s">
        <v>27</v>
      </c>
      <c r="E34" s="12" t="s">
        <v>104</v>
      </c>
      <c r="F34" s="12" t="s">
        <v>36</v>
      </c>
      <c r="G34" s="13">
        <v>1755</v>
      </c>
    </row>
    <row r="35" spans="1:7" x14ac:dyDescent="0.25">
      <c r="A35" t="str">
        <f t="shared" si="0"/>
        <v>销售1部出差费</v>
      </c>
      <c r="B35" s="12" t="s">
        <v>6</v>
      </c>
      <c r="C35" s="12" t="s">
        <v>7</v>
      </c>
      <c r="D35" s="12" t="s">
        <v>27</v>
      </c>
      <c r="E35" s="12" t="s">
        <v>104</v>
      </c>
      <c r="F35" s="12" t="s">
        <v>36</v>
      </c>
      <c r="G35" s="13">
        <v>2220</v>
      </c>
    </row>
    <row r="36" spans="1:7" x14ac:dyDescent="0.25">
      <c r="A36" t="str">
        <f t="shared" si="0"/>
        <v>经理室招待费</v>
      </c>
      <c r="B36" s="12" t="s">
        <v>6</v>
      </c>
      <c r="C36" s="12" t="s">
        <v>7</v>
      </c>
      <c r="D36" s="12" t="s">
        <v>11</v>
      </c>
      <c r="E36" s="12" t="s">
        <v>106</v>
      </c>
      <c r="F36" s="12" t="s">
        <v>35</v>
      </c>
      <c r="G36" s="13">
        <v>2561</v>
      </c>
    </row>
    <row r="37" spans="1:7" x14ac:dyDescent="0.25">
      <c r="A37" t="str">
        <f t="shared" si="0"/>
        <v>销售2部出差费</v>
      </c>
      <c r="B37" s="12" t="s">
        <v>6</v>
      </c>
      <c r="C37" s="12" t="s">
        <v>7</v>
      </c>
      <c r="D37" s="12" t="s">
        <v>8</v>
      </c>
      <c r="E37" s="12" t="s">
        <v>108</v>
      </c>
      <c r="F37" s="12" t="s">
        <v>36</v>
      </c>
      <c r="G37" s="13">
        <v>2977.9</v>
      </c>
    </row>
    <row r="38" spans="1:7" x14ac:dyDescent="0.25">
      <c r="A38" t="str">
        <f t="shared" si="0"/>
        <v>销售2部出差费</v>
      </c>
      <c r="B38" s="12" t="s">
        <v>6</v>
      </c>
      <c r="C38" s="12" t="s">
        <v>13</v>
      </c>
      <c r="D38" s="12" t="s">
        <v>46</v>
      </c>
      <c r="E38" s="12" t="s">
        <v>108</v>
      </c>
      <c r="F38" s="12" t="s">
        <v>36</v>
      </c>
      <c r="G38" s="13">
        <v>3048.4</v>
      </c>
    </row>
    <row r="39" spans="1:7" x14ac:dyDescent="0.25">
      <c r="A39" t="str">
        <f t="shared" si="0"/>
        <v>二车间误餐费</v>
      </c>
      <c r="B39" s="12" t="s">
        <v>6</v>
      </c>
      <c r="C39" s="12" t="s">
        <v>47</v>
      </c>
      <c r="D39" s="12" t="s">
        <v>48</v>
      </c>
      <c r="E39" s="12" t="s">
        <v>102</v>
      </c>
      <c r="F39" s="12" t="s">
        <v>49</v>
      </c>
      <c r="G39" s="13">
        <v>3600</v>
      </c>
    </row>
    <row r="40" spans="1:7" x14ac:dyDescent="0.25">
      <c r="A40" t="str">
        <f t="shared" si="0"/>
        <v>销售2部出差费</v>
      </c>
      <c r="B40" s="12" t="s">
        <v>6</v>
      </c>
      <c r="C40" s="12" t="s">
        <v>13</v>
      </c>
      <c r="D40" s="12" t="s">
        <v>50</v>
      </c>
      <c r="E40" s="12" t="s">
        <v>108</v>
      </c>
      <c r="F40" s="12" t="s">
        <v>36</v>
      </c>
      <c r="G40" s="13">
        <v>6058.9</v>
      </c>
    </row>
    <row r="41" spans="1:7" x14ac:dyDescent="0.25">
      <c r="A41" t="str">
        <f t="shared" si="0"/>
        <v>财务部公积金</v>
      </c>
      <c r="B41" s="12" t="s">
        <v>6</v>
      </c>
      <c r="C41" s="12" t="s">
        <v>19</v>
      </c>
      <c r="D41" s="12" t="s">
        <v>20</v>
      </c>
      <c r="E41" s="12" t="s">
        <v>103</v>
      </c>
      <c r="F41" s="12" t="s">
        <v>51</v>
      </c>
      <c r="G41" s="13">
        <v>15783</v>
      </c>
    </row>
    <row r="42" spans="1:7" x14ac:dyDescent="0.25">
      <c r="A42" t="str">
        <f t="shared" si="0"/>
        <v>一车间抵税运费</v>
      </c>
      <c r="B42" s="12" t="s">
        <v>6</v>
      </c>
      <c r="C42" s="12" t="s">
        <v>7</v>
      </c>
      <c r="D42" s="12" t="s">
        <v>52</v>
      </c>
      <c r="E42" s="12" t="s">
        <v>100</v>
      </c>
      <c r="F42" s="12" t="s">
        <v>53</v>
      </c>
      <c r="G42" s="13">
        <v>31330.77</v>
      </c>
    </row>
    <row r="43" spans="1:7" x14ac:dyDescent="0.25">
      <c r="A43" t="str">
        <f t="shared" si="0"/>
        <v>一车间办公用品</v>
      </c>
      <c r="B43" s="12" t="s">
        <v>54</v>
      </c>
      <c r="C43" s="12" t="s">
        <v>55</v>
      </c>
      <c r="D43" s="12" t="s">
        <v>56</v>
      </c>
      <c r="E43" s="12" t="s">
        <v>100</v>
      </c>
      <c r="F43" s="12" t="s">
        <v>32</v>
      </c>
      <c r="G43" s="13">
        <v>18</v>
      </c>
    </row>
    <row r="44" spans="1:7" x14ac:dyDescent="0.25">
      <c r="A44" t="str">
        <f t="shared" si="0"/>
        <v>销售1部出差费</v>
      </c>
      <c r="B44" s="12" t="s">
        <v>54</v>
      </c>
      <c r="C44" s="12" t="s">
        <v>57</v>
      </c>
      <c r="D44" s="12" t="s">
        <v>58</v>
      </c>
      <c r="E44" s="12" t="s">
        <v>104</v>
      </c>
      <c r="F44" s="12" t="s">
        <v>36</v>
      </c>
      <c r="G44" s="13">
        <v>36</v>
      </c>
    </row>
    <row r="45" spans="1:7" x14ac:dyDescent="0.25">
      <c r="A45" t="str">
        <f t="shared" si="0"/>
        <v>经理室招待费</v>
      </c>
      <c r="B45" s="12" t="s">
        <v>54</v>
      </c>
      <c r="C45" s="12" t="s">
        <v>59</v>
      </c>
      <c r="D45" s="12" t="s">
        <v>60</v>
      </c>
      <c r="E45" s="12" t="s">
        <v>106</v>
      </c>
      <c r="F45" s="12" t="s">
        <v>35</v>
      </c>
      <c r="G45" s="13">
        <v>52</v>
      </c>
    </row>
    <row r="46" spans="1:7" x14ac:dyDescent="0.25">
      <c r="A46" t="str">
        <f t="shared" si="0"/>
        <v>经理室招待费</v>
      </c>
      <c r="B46" s="12" t="s">
        <v>54</v>
      </c>
      <c r="C46" s="12" t="s">
        <v>59</v>
      </c>
      <c r="D46" s="12" t="s">
        <v>60</v>
      </c>
      <c r="E46" s="12" t="s">
        <v>106</v>
      </c>
      <c r="F46" s="12" t="s">
        <v>35</v>
      </c>
      <c r="G46" s="13">
        <v>60</v>
      </c>
    </row>
    <row r="47" spans="1:7" x14ac:dyDescent="0.25">
      <c r="A47" t="str">
        <f t="shared" si="0"/>
        <v>财务部独子费</v>
      </c>
      <c r="B47" s="12" t="s">
        <v>54</v>
      </c>
      <c r="C47" s="12" t="s">
        <v>61</v>
      </c>
      <c r="D47" s="12" t="s">
        <v>14</v>
      </c>
      <c r="E47" s="12" t="s">
        <v>103</v>
      </c>
      <c r="F47" s="12" t="s">
        <v>22</v>
      </c>
      <c r="G47" s="13">
        <v>65</v>
      </c>
    </row>
    <row r="48" spans="1:7" x14ac:dyDescent="0.25">
      <c r="A48" t="str">
        <f t="shared" si="0"/>
        <v>销售1部出差费</v>
      </c>
      <c r="B48" s="12" t="s">
        <v>54</v>
      </c>
      <c r="C48" s="12" t="s">
        <v>61</v>
      </c>
      <c r="D48" s="12" t="s">
        <v>11</v>
      </c>
      <c r="E48" s="12" t="s">
        <v>104</v>
      </c>
      <c r="F48" s="12" t="s">
        <v>36</v>
      </c>
      <c r="G48" s="13">
        <v>78</v>
      </c>
    </row>
    <row r="49" spans="1:7" x14ac:dyDescent="0.25">
      <c r="A49" t="str">
        <f t="shared" si="0"/>
        <v>经理室招待费</v>
      </c>
      <c r="B49" s="12" t="s">
        <v>54</v>
      </c>
      <c r="C49" s="12" t="s">
        <v>6</v>
      </c>
      <c r="D49" s="12" t="s">
        <v>62</v>
      </c>
      <c r="E49" s="12" t="s">
        <v>106</v>
      </c>
      <c r="F49" s="12" t="s">
        <v>35</v>
      </c>
      <c r="G49" s="13">
        <v>80</v>
      </c>
    </row>
    <row r="50" spans="1:7" x14ac:dyDescent="0.25">
      <c r="A50" t="str">
        <f t="shared" si="0"/>
        <v>二车间其他</v>
      </c>
      <c r="B50" s="12" t="s">
        <v>54</v>
      </c>
      <c r="C50" s="12" t="s">
        <v>63</v>
      </c>
      <c r="D50" s="12" t="s">
        <v>64</v>
      </c>
      <c r="E50" s="12" t="s">
        <v>102</v>
      </c>
      <c r="F50" s="12" t="s">
        <v>65</v>
      </c>
      <c r="G50" s="13">
        <v>95</v>
      </c>
    </row>
    <row r="51" spans="1:7" x14ac:dyDescent="0.25">
      <c r="A51" t="str">
        <f t="shared" si="0"/>
        <v>销售1部出差费</v>
      </c>
      <c r="B51" s="12" t="s">
        <v>54</v>
      </c>
      <c r="C51" s="12" t="s">
        <v>59</v>
      </c>
      <c r="D51" s="12" t="s">
        <v>66</v>
      </c>
      <c r="E51" s="12" t="s">
        <v>104</v>
      </c>
      <c r="F51" s="12" t="s">
        <v>36</v>
      </c>
      <c r="G51" s="13">
        <v>108</v>
      </c>
    </row>
    <row r="52" spans="1:7" x14ac:dyDescent="0.25">
      <c r="A52" t="str">
        <f t="shared" si="0"/>
        <v>二车间出租车费</v>
      </c>
      <c r="B52" s="12" t="s">
        <v>54</v>
      </c>
      <c r="C52" s="12" t="s">
        <v>59</v>
      </c>
      <c r="D52" s="12" t="s">
        <v>60</v>
      </c>
      <c r="E52" s="12" t="s">
        <v>102</v>
      </c>
      <c r="F52" s="12" t="s">
        <v>12</v>
      </c>
      <c r="G52" s="13">
        <v>120.7</v>
      </c>
    </row>
    <row r="53" spans="1:7" x14ac:dyDescent="0.25">
      <c r="A53" t="str">
        <f t="shared" si="0"/>
        <v>二车间过桥过路费</v>
      </c>
      <c r="B53" s="12" t="s">
        <v>54</v>
      </c>
      <c r="C53" s="12" t="s">
        <v>67</v>
      </c>
      <c r="D53" s="12" t="s">
        <v>68</v>
      </c>
      <c r="E53" s="12" t="s">
        <v>102</v>
      </c>
      <c r="F53" s="12" t="s">
        <v>17</v>
      </c>
      <c r="G53" s="13">
        <v>133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N6" sqref="N6"/>
    </sheetView>
  </sheetViews>
  <sheetFormatPr defaultRowHeight="15.6" x14ac:dyDescent="0.25"/>
  <sheetData>
    <row r="1" spans="1:14" x14ac:dyDescent="0.25">
      <c r="A1" s="24" t="s">
        <v>124</v>
      </c>
      <c r="B1" s="24" t="s">
        <v>125</v>
      </c>
      <c r="C1" s="24" t="s">
        <v>126</v>
      </c>
      <c r="D1" s="24" t="s">
        <v>127</v>
      </c>
      <c r="E1" s="24" t="s">
        <v>128</v>
      </c>
      <c r="F1" s="24" t="s">
        <v>129</v>
      </c>
      <c r="G1" s="24" t="s">
        <v>130</v>
      </c>
      <c r="H1" s="24" t="s">
        <v>131</v>
      </c>
      <c r="I1" s="24" t="s">
        <v>132</v>
      </c>
      <c r="J1" s="24" t="s">
        <v>133</v>
      </c>
    </row>
    <row r="2" spans="1:14" x14ac:dyDescent="0.25">
      <c r="A2" s="24" t="s">
        <v>134</v>
      </c>
      <c r="B2" s="24">
        <v>6300</v>
      </c>
      <c r="C2" s="24">
        <v>47.93</v>
      </c>
      <c r="D2" s="24">
        <v>6347.93</v>
      </c>
      <c r="E2" s="24">
        <v>0</v>
      </c>
      <c r="F2" s="24">
        <v>2463.5700000000002</v>
      </c>
      <c r="G2" s="24">
        <v>0</v>
      </c>
      <c r="H2" s="24">
        <v>0</v>
      </c>
      <c r="I2" s="24">
        <v>0</v>
      </c>
      <c r="J2" s="24">
        <v>2463.5700000000002</v>
      </c>
      <c r="M2" s="25" t="s">
        <v>135</v>
      </c>
      <c r="N2" s="20"/>
    </row>
    <row r="3" spans="1:14" x14ac:dyDescent="0.25">
      <c r="A3" s="24" t="s">
        <v>136</v>
      </c>
      <c r="B3" s="24">
        <v>6300</v>
      </c>
      <c r="C3" s="24"/>
      <c r="D3" s="24">
        <v>6300</v>
      </c>
      <c r="E3" s="24">
        <v>0</v>
      </c>
      <c r="F3" s="24">
        <v>6300</v>
      </c>
      <c r="G3" s="24">
        <v>226.1</v>
      </c>
      <c r="H3" s="24">
        <v>0</v>
      </c>
      <c r="I3" s="24">
        <v>152.38999999999999</v>
      </c>
      <c r="J3" s="24">
        <v>5921.51</v>
      </c>
      <c r="M3" s="24" t="s">
        <v>124</v>
      </c>
      <c r="N3" s="24" t="s">
        <v>133</v>
      </c>
    </row>
    <row r="4" spans="1:14" x14ac:dyDescent="0.25">
      <c r="A4" s="24" t="s">
        <v>137</v>
      </c>
      <c r="B4" s="24">
        <v>600</v>
      </c>
      <c r="C4" s="24"/>
      <c r="D4" s="24">
        <v>600</v>
      </c>
      <c r="E4" s="24">
        <v>0</v>
      </c>
      <c r="F4" s="24">
        <v>600</v>
      </c>
      <c r="G4" s="24">
        <v>0</v>
      </c>
      <c r="H4" s="24">
        <v>0</v>
      </c>
      <c r="I4" s="24">
        <v>0</v>
      </c>
      <c r="J4" s="24">
        <v>600</v>
      </c>
      <c r="M4" s="24" t="s">
        <v>138</v>
      </c>
      <c r="N4">
        <f>SUMIF(A:A,M4,J:J)</f>
        <v>798.89</v>
      </c>
    </row>
    <row r="5" spans="1:14" x14ac:dyDescent="0.25">
      <c r="A5" s="24" t="s">
        <v>139</v>
      </c>
      <c r="B5" s="24">
        <v>2400</v>
      </c>
      <c r="C5" s="24"/>
      <c r="D5" s="24">
        <v>2400</v>
      </c>
      <c r="E5" s="24">
        <v>0</v>
      </c>
      <c r="F5" s="24">
        <v>2400</v>
      </c>
      <c r="G5" s="24">
        <v>226.1</v>
      </c>
      <c r="H5" s="24">
        <v>100</v>
      </c>
      <c r="I5" s="24">
        <v>0</v>
      </c>
      <c r="J5" s="24">
        <v>2073.9</v>
      </c>
      <c r="M5" s="24" t="s">
        <v>140</v>
      </c>
      <c r="N5">
        <f t="shared" ref="N5:N7" si="0">SUMIF(A:A,M5,J:J)</f>
        <v>2673.9</v>
      </c>
    </row>
    <row r="6" spans="1:14" x14ac:dyDescent="0.25">
      <c r="A6" s="24" t="s">
        <v>138</v>
      </c>
      <c r="B6" s="24">
        <v>2000</v>
      </c>
      <c r="C6" s="24">
        <v>32.020000000000003</v>
      </c>
      <c r="D6" s="24">
        <v>2032.02</v>
      </c>
      <c r="E6" s="24">
        <v>0</v>
      </c>
      <c r="F6" s="24">
        <v>798.89</v>
      </c>
      <c r="G6" s="24">
        <v>0</v>
      </c>
      <c r="H6" s="24">
        <v>0</v>
      </c>
      <c r="I6" s="24">
        <v>0</v>
      </c>
      <c r="J6" s="24">
        <v>798.89</v>
      </c>
      <c r="M6" s="24" t="s">
        <v>136</v>
      </c>
      <c r="N6">
        <f t="shared" si="0"/>
        <v>5921.51</v>
      </c>
    </row>
    <row r="7" spans="1:14" x14ac:dyDescent="0.25">
      <c r="A7" s="24" t="s">
        <v>141</v>
      </c>
      <c r="B7" s="24">
        <v>3000</v>
      </c>
      <c r="C7" s="24"/>
      <c r="D7" s="24">
        <v>3000</v>
      </c>
      <c r="E7" s="24">
        <v>0</v>
      </c>
      <c r="F7" s="24">
        <v>3000</v>
      </c>
      <c r="G7" s="24">
        <v>226.1</v>
      </c>
      <c r="H7" s="24">
        <v>100</v>
      </c>
      <c r="I7" s="24">
        <v>0</v>
      </c>
      <c r="J7" s="24">
        <v>2673.9</v>
      </c>
      <c r="M7" s="24" t="s">
        <v>142</v>
      </c>
      <c r="N7">
        <f t="shared" si="0"/>
        <v>2473.9</v>
      </c>
    </row>
    <row r="8" spans="1:14" x14ac:dyDescent="0.25">
      <c r="A8" s="24" t="s">
        <v>143</v>
      </c>
      <c r="B8" s="24">
        <v>4000</v>
      </c>
      <c r="C8" s="24"/>
      <c r="D8" s="24">
        <v>4000</v>
      </c>
      <c r="E8" s="24">
        <v>0</v>
      </c>
      <c r="F8" s="24">
        <v>2197.85</v>
      </c>
      <c r="G8" s="24">
        <v>226.1</v>
      </c>
      <c r="H8" s="24">
        <v>100</v>
      </c>
      <c r="I8" s="24">
        <v>0</v>
      </c>
      <c r="J8" s="24">
        <v>1871.75</v>
      </c>
    </row>
    <row r="9" spans="1:14" x14ac:dyDescent="0.25">
      <c r="A9" s="24" t="s">
        <v>144</v>
      </c>
      <c r="B9" s="24">
        <v>1800</v>
      </c>
      <c r="C9" s="24"/>
      <c r="D9" s="24">
        <v>1800</v>
      </c>
      <c r="E9" s="24">
        <v>0</v>
      </c>
      <c r="F9" s="24">
        <v>1311.35</v>
      </c>
      <c r="G9" s="24">
        <v>0</v>
      </c>
      <c r="H9" s="24">
        <v>0</v>
      </c>
      <c r="I9" s="24">
        <v>0</v>
      </c>
      <c r="J9" s="24">
        <v>1311.35</v>
      </c>
    </row>
    <row r="10" spans="1:14" x14ac:dyDescent="0.25">
      <c r="A10" s="24" t="s">
        <v>145</v>
      </c>
      <c r="B10" s="24">
        <v>1600</v>
      </c>
      <c r="C10" s="24"/>
      <c r="D10" s="24">
        <v>1600</v>
      </c>
      <c r="E10" s="24">
        <v>0</v>
      </c>
      <c r="F10" s="24">
        <v>1600</v>
      </c>
      <c r="G10" s="24">
        <v>226.1</v>
      </c>
      <c r="H10" s="24">
        <v>0</v>
      </c>
      <c r="I10" s="24">
        <v>0</v>
      </c>
      <c r="J10" s="24">
        <v>1373.9</v>
      </c>
    </row>
    <row r="11" spans="1:14" x14ac:dyDescent="0.25">
      <c r="A11" s="24" t="s">
        <v>146</v>
      </c>
      <c r="B11" s="24">
        <v>3000</v>
      </c>
      <c r="C11" s="24"/>
      <c r="D11" s="24">
        <v>3000</v>
      </c>
      <c r="E11" s="24">
        <v>0</v>
      </c>
      <c r="F11" s="24">
        <v>3000</v>
      </c>
      <c r="G11" s="24">
        <v>226.1</v>
      </c>
      <c r="H11" s="24">
        <v>0</v>
      </c>
      <c r="I11" s="24">
        <v>0</v>
      </c>
      <c r="J11" s="24">
        <v>2773.9</v>
      </c>
    </row>
    <row r="12" spans="1:14" x14ac:dyDescent="0.25">
      <c r="A12" s="24" t="s">
        <v>147</v>
      </c>
      <c r="B12" s="24">
        <v>3000</v>
      </c>
      <c r="C12" s="24"/>
      <c r="D12" s="24">
        <v>3000</v>
      </c>
      <c r="E12" s="24">
        <v>0</v>
      </c>
      <c r="F12" s="24">
        <v>1035.28</v>
      </c>
      <c r="G12" s="24">
        <v>0</v>
      </c>
      <c r="H12" s="24">
        <v>0</v>
      </c>
      <c r="I12" s="24">
        <v>0</v>
      </c>
      <c r="J12" s="24">
        <v>1035.28</v>
      </c>
    </row>
    <row r="13" spans="1:14" x14ac:dyDescent="0.25">
      <c r="A13" s="24" t="s">
        <v>148</v>
      </c>
      <c r="B13" s="24">
        <v>3000</v>
      </c>
      <c r="C13" s="24">
        <v>9.61</v>
      </c>
      <c r="D13" s="24">
        <v>3009.61</v>
      </c>
      <c r="E13" s="24">
        <v>0</v>
      </c>
      <c r="F13" s="24">
        <v>2250.41</v>
      </c>
      <c r="G13" s="24">
        <v>226.1</v>
      </c>
      <c r="H13" s="24">
        <v>100</v>
      </c>
      <c r="I13" s="24">
        <v>0</v>
      </c>
      <c r="J13" s="24">
        <v>1924.31</v>
      </c>
    </row>
    <row r="14" spans="1:14" x14ac:dyDescent="0.25">
      <c r="A14" s="24" t="s">
        <v>140</v>
      </c>
      <c r="B14" s="24">
        <v>3000</v>
      </c>
      <c r="C14" s="24"/>
      <c r="D14" s="24">
        <v>3000</v>
      </c>
      <c r="E14" s="24">
        <v>0</v>
      </c>
      <c r="F14" s="24">
        <v>3000</v>
      </c>
      <c r="G14" s="24">
        <v>226.1</v>
      </c>
      <c r="H14" s="24">
        <v>100</v>
      </c>
      <c r="I14" s="24">
        <v>0</v>
      </c>
      <c r="J14" s="24">
        <v>2673.9</v>
      </c>
    </row>
    <row r="15" spans="1:14" x14ac:dyDescent="0.25">
      <c r="A15" s="24" t="s">
        <v>149</v>
      </c>
      <c r="B15" s="24">
        <v>2800</v>
      </c>
      <c r="C15" s="24"/>
      <c r="D15" s="24">
        <v>2800</v>
      </c>
      <c r="E15" s="24">
        <v>0</v>
      </c>
      <c r="F15" s="24">
        <v>2786.58</v>
      </c>
      <c r="G15" s="24">
        <v>226.1</v>
      </c>
      <c r="H15" s="24">
        <v>100</v>
      </c>
      <c r="I15" s="24">
        <v>0</v>
      </c>
      <c r="J15" s="24">
        <v>2460.48</v>
      </c>
    </row>
    <row r="16" spans="1:14" x14ac:dyDescent="0.25">
      <c r="A16" s="24" t="s">
        <v>142</v>
      </c>
      <c r="B16" s="24">
        <v>2800</v>
      </c>
      <c r="C16" s="24"/>
      <c r="D16" s="24">
        <v>2800</v>
      </c>
      <c r="E16" s="24">
        <v>0</v>
      </c>
      <c r="F16" s="24">
        <v>2800</v>
      </c>
      <c r="G16" s="24">
        <v>226.1</v>
      </c>
      <c r="H16" s="24">
        <v>100</v>
      </c>
      <c r="I16" s="24">
        <v>0</v>
      </c>
      <c r="J16" s="24">
        <v>2473.9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6" sqref="G6"/>
    </sheetView>
  </sheetViews>
  <sheetFormatPr defaultRowHeight="15.6" x14ac:dyDescent="0.25"/>
  <sheetData>
    <row r="1" spans="1:7" x14ac:dyDescent="0.25">
      <c r="A1" s="21" t="s">
        <v>110</v>
      </c>
      <c r="B1" s="22"/>
      <c r="E1" s="19" t="s">
        <v>117</v>
      </c>
      <c r="F1" s="20"/>
      <c r="G1" s="19"/>
    </row>
    <row r="2" spans="1:7" x14ac:dyDescent="0.25">
      <c r="A2" s="17" t="s">
        <v>111</v>
      </c>
      <c r="B2" s="18">
        <v>44855</v>
      </c>
      <c r="E2" s="6" t="s">
        <v>120</v>
      </c>
      <c r="F2" s="6" t="s">
        <v>118</v>
      </c>
      <c r="G2" s="6" t="s">
        <v>119</v>
      </c>
    </row>
    <row r="3" spans="1:7" x14ac:dyDescent="0.25">
      <c r="A3" s="17" t="s">
        <v>112</v>
      </c>
      <c r="B3" s="18">
        <v>48595</v>
      </c>
      <c r="F3" t="s">
        <v>111</v>
      </c>
      <c r="G3">
        <v>40000</v>
      </c>
    </row>
    <row r="4" spans="1:7" x14ac:dyDescent="0.25">
      <c r="A4" s="17" t="s">
        <v>113</v>
      </c>
      <c r="B4" s="18">
        <v>6902</v>
      </c>
      <c r="F4" t="s">
        <v>111</v>
      </c>
      <c r="G4">
        <v>4855</v>
      </c>
    </row>
    <row r="5" spans="1:7" x14ac:dyDescent="0.25">
      <c r="A5" s="17" t="s">
        <v>114</v>
      </c>
      <c r="B5" s="18">
        <v>48619</v>
      </c>
      <c r="F5" t="s">
        <v>112</v>
      </c>
      <c r="G5">
        <v>40000</v>
      </c>
    </row>
    <row r="6" spans="1:7" x14ac:dyDescent="0.25">
      <c r="A6" s="17" t="s">
        <v>115</v>
      </c>
      <c r="B6" s="18">
        <v>68462</v>
      </c>
    </row>
    <row r="7" spans="1:7" x14ac:dyDescent="0.25">
      <c r="A7" s="17" t="s">
        <v>116</v>
      </c>
      <c r="B7" s="18">
        <v>147161</v>
      </c>
    </row>
  </sheetData>
  <phoneticPr fontId="1" type="noConversion"/>
  <dataValidations count="2">
    <dataValidation type="list" allowBlank="1" showInputMessage="1" showErrorMessage="1" sqref="F3:F29">
      <formula1>$A$2:$A$7</formula1>
    </dataValidation>
    <dataValidation type="custom" allowBlank="1" showInputMessage="1" showErrorMessage="1" sqref="G3:G30">
      <formula1>SUMIF(F:F,F3,G:G)&lt;=SUMIF(A:A,F3,B:B)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EXCEL课件</vt:lpstr>
      <vt:lpstr>数据1</vt:lpstr>
      <vt:lpstr>数据2</vt:lpstr>
      <vt:lpstr>示例</vt:lpstr>
      <vt:lpstr>数据3</vt:lpstr>
      <vt:lpstr>数据4</vt:lpstr>
      <vt:lpstr>替代vlookup</vt:lpstr>
      <vt:lpstr>数据有效性</vt:lpstr>
      <vt:lpstr>数据2!提取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wd</cp:lastModifiedBy>
  <cp:lastPrinted>2009-11-19T09:11:05Z</cp:lastPrinted>
  <dcterms:created xsi:type="dcterms:W3CDTF">1996-12-17T01:32:42Z</dcterms:created>
  <dcterms:modified xsi:type="dcterms:W3CDTF">2019-01-22T12:02:30Z</dcterms:modified>
</cp:coreProperties>
</file>