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/>
  <mc:AlternateContent xmlns:mc="http://schemas.openxmlformats.org/markup-compatibility/2006">
    <mc:Choice Requires="x15">
      <x15ac:absPath xmlns:x15ac="http://schemas.microsoft.com/office/spreadsheetml/2010/11/ac" url="/Users/chenkangqiang/IdeaProjects/javaSE/src/main/resources/"/>
    </mc:Choice>
  </mc:AlternateContent>
  <xr:revisionPtr revIDLastSave="0" documentId="13_ncr:1_{67CC1374-AB9C-EE4D-B8B5-09777306227B}" xr6:coauthVersionLast="33" xr6:coauthVersionMax="33" xr10:uidLastSave="{00000000-0000-0000-0000-000000000000}"/>
  <bookViews>
    <workbookView xWindow="28800" yWindow="1540" windowWidth="28800" windowHeight="16480" xr2:uid="{00000000-000D-0000-FFFF-FFFF00000000}"/>
  </bookViews>
  <sheets>
    <sheet name="商户+团单+券" sheetId="1" r:id="rId1"/>
    <sheet name="源数据（不用管）" sheetId="8" r:id="rId2"/>
  </sheets>
  <externalReferences>
    <externalReference r:id="rId3"/>
  </externalReferences>
  <calcPr calcId="179017"/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I31" i="1"/>
  <c r="F31" i="1"/>
  <c r="E31" i="1"/>
  <c r="A31" i="1"/>
  <c r="I30" i="1"/>
  <c r="H30" i="1"/>
  <c r="F30" i="1"/>
  <c r="E30" i="1"/>
  <c r="A30" i="1"/>
  <c r="I29" i="1"/>
  <c r="H29" i="1"/>
  <c r="F29" i="1"/>
  <c r="E29" i="1"/>
  <c r="A29" i="1"/>
  <c r="I28" i="1"/>
  <c r="H28" i="1"/>
  <c r="F28" i="1"/>
  <c r="E28" i="1"/>
  <c r="A28" i="1"/>
  <c r="F27" i="1"/>
  <c r="E27" i="1"/>
  <c r="A27" i="1"/>
  <c r="A26" i="1"/>
  <c r="I25" i="1"/>
  <c r="H25" i="1"/>
  <c r="F25" i="1"/>
  <c r="E25" i="1"/>
  <c r="A25" i="1"/>
  <c r="F24" i="1"/>
  <c r="E24" i="1"/>
  <c r="A24" i="1"/>
  <c r="I23" i="1"/>
  <c r="H23" i="1"/>
  <c r="F23" i="1"/>
  <c r="E23" i="1"/>
  <c r="A23" i="1"/>
  <c r="I22" i="1"/>
  <c r="H22" i="1"/>
  <c r="F22" i="1"/>
  <c r="E22" i="1"/>
  <c r="A22" i="1"/>
  <c r="I21" i="1"/>
  <c r="H21" i="1"/>
  <c r="F21" i="1"/>
  <c r="E21" i="1"/>
  <c r="A21" i="1"/>
  <c r="I20" i="1"/>
  <c r="H20" i="1"/>
  <c r="F20" i="1"/>
  <c r="E20" i="1"/>
  <c r="A20" i="1"/>
  <c r="I19" i="1"/>
  <c r="H19" i="1"/>
  <c r="E19" i="1"/>
  <c r="A19" i="1"/>
  <c r="I18" i="1"/>
  <c r="H18" i="1"/>
  <c r="F18" i="1"/>
  <c r="E18" i="1"/>
  <c r="A18" i="1"/>
  <c r="I17" i="1"/>
  <c r="H17" i="1"/>
  <c r="F17" i="1"/>
  <c r="E17" i="1"/>
  <c r="A17" i="1"/>
  <c r="I16" i="1"/>
  <c r="H16" i="1"/>
  <c r="F16" i="1"/>
  <c r="E16" i="1"/>
  <c r="A16" i="1"/>
  <c r="I15" i="1"/>
  <c r="H15" i="1"/>
  <c r="F15" i="1"/>
  <c r="E15" i="1"/>
  <c r="A15" i="1"/>
  <c r="I14" i="1"/>
  <c r="H14" i="1"/>
  <c r="F14" i="1"/>
  <c r="E14" i="1"/>
  <c r="A14" i="1"/>
  <c r="I13" i="1"/>
  <c r="H13" i="1"/>
  <c r="F13" i="1"/>
  <c r="E13" i="1"/>
  <c r="A13" i="1"/>
  <c r="I12" i="1"/>
  <c r="H12" i="1"/>
  <c r="F12" i="1"/>
  <c r="E12" i="1"/>
  <c r="A12" i="1"/>
  <c r="I11" i="1"/>
  <c r="H11" i="1"/>
  <c r="F11" i="1"/>
  <c r="E11" i="1"/>
  <c r="A11" i="1"/>
  <c r="F10" i="1"/>
  <c r="E10" i="1"/>
  <c r="A10" i="1"/>
  <c r="A9" i="1"/>
  <c r="I8" i="1"/>
  <c r="H8" i="1"/>
  <c r="F8" i="1"/>
  <c r="E8" i="1"/>
  <c r="A8" i="1"/>
  <c r="I7" i="1"/>
  <c r="H7" i="1"/>
  <c r="F7" i="1"/>
  <c r="E7" i="1"/>
  <c r="A7" i="1"/>
  <c r="A6" i="1"/>
  <c r="I5" i="1"/>
  <c r="H5" i="1"/>
  <c r="F5" i="1"/>
  <c r="E5" i="1"/>
  <c r="A5" i="1"/>
  <c r="A4" i="1"/>
  <c r="I3" i="1"/>
  <c r="H3" i="1"/>
  <c r="F3" i="1"/>
  <c r="E3" i="1"/>
  <c r="A3" i="1"/>
  <c r="I2" i="1"/>
  <c r="H2" i="1"/>
  <c r="F2" i="1"/>
  <c r="E2" i="1"/>
  <c r="A2" i="1"/>
</calcChain>
</file>

<file path=xl/sharedStrings.xml><?xml version="1.0" encoding="utf-8"?>
<sst xmlns="http://schemas.openxmlformats.org/spreadsheetml/2006/main" count="308" uniqueCount="177">
  <si>
    <t>序号</t>
  </si>
  <si>
    <t>DP shop_id</t>
  </si>
  <si>
    <t>MT shop_id</t>
  </si>
  <si>
    <t>a</t>
  </si>
  <si>
    <t>团单名称</t>
  </si>
  <si>
    <t>团购价格</t>
  </si>
  <si>
    <t>立减金额</t>
  </si>
  <si>
    <t>DP deal_id</t>
  </si>
  <si>
    <t>MT deal_id</t>
  </si>
  <si>
    <t>DP 免单券id</t>
  </si>
  <si>
    <t>MT 免单券id</t>
  </si>
  <si>
    <t>DP 立减券id</t>
  </si>
  <si>
    <t>MT 立减券id</t>
  </si>
  <si>
    <t>达人头像url</t>
  </si>
  <si>
    <t>一句话推荐</t>
  </si>
  <si>
    <t>分类</t>
  </si>
  <si>
    <t>城市密室联盟.10号A区真人恐怖密室体验馆</t>
  </si>
  <si>
    <t>https://p0.meituan.net/dpnewvc/437d99e9ba8801da17e3fd2eaeda629f71558.jpg</t>
  </si>
  <si>
    <t>明明可以靠颜值，却非要靠剧情</t>
  </si>
  <si>
    <t>聚会、团建</t>
  </si>
  <si>
    <t>城市密室联盟·德古拉极限密室逃脱</t>
  </si>
  <si>
    <t>https://p1.meituan.net/dpnewvc/58c7d46de706b98889178257ffed956918500.jpg</t>
  </si>
  <si>
    <t>童鞋，等我下课，一起吃鸡打怪密室探险</t>
  </si>
  <si>
    <t>猫探长探案馆</t>
  </si>
  <si>
    <t>剧本杀搜证模式</t>
  </si>
  <si>
    <t>https://p0.meituan.net/dpnewvc/568d832f879c550ce569f81584d12b5f22289.jpg</t>
  </si>
  <si>
    <t>成都最烧脑的侦探游戏</t>
  </si>
  <si>
    <t>约会、团建</t>
  </si>
  <si>
    <t>BE ONE智能健身</t>
  </si>
  <si>
    <t>https://p0.meituan.net/dpnewvc/7284a5b313931823655cdd34c23a08d356153.jpg</t>
  </si>
  <si>
    <t>智能健身房，开启“新体验”</t>
  </si>
  <si>
    <t>独享</t>
  </si>
  <si>
    <t>神秘人实景恐怖密室体验馆</t>
  </si>
  <si>
    <t>不参加</t>
  </si>
  <si>
    <t>https://p0.meituan.net/dpnewvc/1d55ed8620df28b6cb913b62f64cc53e24722.jpg</t>
  </si>
  <si>
    <t>千万“不要”去的成都恐怖实景密室</t>
  </si>
  <si>
    <t>约会、聚会、团建</t>
  </si>
  <si>
    <t>Painting Tower娱乐画馆太古里店</t>
  </si>
  <si>
    <t>https://p1.meituan.net/dpnewvc/a64e9c919482880cd8440fda4ebc04b074601.jpg</t>
  </si>
  <si>
    <t>只想安安静静当个心灵画师</t>
  </si>
  <si>
    <t>约会、独享</t>
  </si>
  <si>
    <t>Boom gc club</t>
  </si>
  <si>
    <t>超大LED，裸眼3D嗨爆全场</t>
  </si>
  <si>
    <t>聚会</t>
  </si>
  <si>
    <t>SuperBAR超级轰趴馆戛纳印象店</t>
  </si>
  <si>
    <t>全实木VIP棋牌室4小时畅玩</t>
  </si>
  <si>
    <t>https://p1.meituan.net/dpnewvc/f1ca94c1d06daaff10aebdbbf1f9204f56054.jpg</t>
  </si>
  <si>
    <t>周末聚会好去处，SuperBAR轰趴啥都有</t>
  </si>
  <si>
    <t>耍酒馆泡桐树店</t>
  </si>
  <si>
    <t>https://p0.meituan.net/dpnewvc/1c045f021c5a3f504d01e9e1bfd4d9f357433.jpg</t>
  </si>
  <si>
    <t>一家适合朋友聚会的小酒馆</t>
  </si>
  <si>
    <t>约会、聚会</t>
  </si>
  <si>
    <t>锐健私教健身中心</t>
  </si>
  <si>
    <t>https://p0.meituan.net/dpnewvc/b8781f96d0874eb0eb5647de5baa6e5f147873.jpg</t>
  </si>
  <si>
    <t>精神财富：生命在于运动</t>
  </si>
  <si>
    <t>成都猎奇轰趴馆春熙路店</t>
  </si>
  <si>
    <t>https://p1.meituan.net/dpnewvc/d56541bc38a8a91b3fb92edb78e4035c121446.jpg</t>
  </si>
  <si>
    <t>轰趴馆-引领聚会新玩儿法</t>
  </si>
  <si>
    <t>米特私人影院春熙银石广场店</t>
  </si>
  <si>
    <t>https://p1.meituan.net/dpnewvc/a776b3409862cabeab69943bb63fba98225238.jpg</t>
  </si>
  <si>
    <t>闹市区感受不一样的玩乐体验</t>
  </si>
  <si>
    <t>独享、约会</t>
  </si>
  <si>
    <t>echo陶艺工作室</t>
  </si>
  <si>
    <t>https://p1.meituan.net/dpnewvc/9f75afed1b0e08a54cdc4491003502ec106485.jpg</t>
  </si>
  <si>
    <t>隐藏在绿意里的陶艺店</t>
  </si>
  <si>
    <t>约会</t>
  </si>
  <si>
    <t>热橙派对（龙湖.金楠天街店）</t>
  </si>
  <si>
    <t>https://p1.meituan.net/dpnewvc/c3979f7eccec500f0aaad78f33deab8c111005.jpg</t>
  </si>
  <si>
    <t>求婚告白或生日，各种聚餐都可以，一起轰趴</t>
  </si>
  <si>
    <t>鲜多多草莓园</t>
  </si>
  <si>
    <t>自然，让生活更“莓”好</t>
  </si>
  <si>
    <t>镭战联盟</t>
  </si>
  <si>
    <t>https://p1.meituan.net/dpnewvc/6fc90cedf21e33b719c39345921fa5c0118963.jpg</t>
  </si>
  <si>
    <t>适合团队活动，来感受现实版的吃鸡</t>
  </si>
  <si>
    <t>康康桌游吧</t>
  </si>
  <si>
    <t>https://p0.meituan.net/dpnewvc/f232a69a71363a8c85647a48f0e3e15e37137.jpg</t>
  </si>
  <si>
    <t>假期休闲好去处，健康桌游玩开心</t>
  </si>
  <si>
    <t>贰麻酒馆（合江亭店）</t>
  </si>
  <si>
    <t>https://p0.meituan.net/dpnewvc/3cfb5e18b52be4f1389a2f4370dc8563107066.jpg</t>
  </si>
  <si>
    <t>值得排队の网红酒吧</t>
  </si>
  <si>
    <t>独享、约会、聚会</t>
  </si>
  <si>
    <t>都江堰极速熊猫滑翔伞俱乐部</t>
  </si>
  <si>
    <t>https://p1.meituan.net/dpnewvc/f35a03e5f218b5c099c53beb61cffa2f26694.jpg</t>
  </si>
  <si>
    <t>随风滑翔要做勇敢的女孩</t>
  </si>
  <si>
    <t>时光记忆私人影吧（保利中心店）</t>
  </si>
  <si>
    <t>https://p0.meituan.net/dpnewvc/760ab57f0b3ac2e9294f3e4b74dbd81741488.jpg</t>
  </si>
  <si>
    <t>慢一点，再旧时光里追寻记忆</t>
  </si>
  <si>
    <t>MosuFit魔塑健身私教工作室桐梓林店</t>
  </si>
  <si>
    <t>https://p0.meituan.net/dpnewvc/20648fd28816063d9c3ad2dec3eefbc735957.jpg</t>
  </si>
  <si>
    <t>塑造魔鬼式身材mosufit魔塑</t>
  </si>
  <si>
    <t>长藤鬼校</t>
  </si>
  <si>
    <t>https://p1.meituan.net/dpnewvc/773962fa6e2b92361f437bc9fe7031e048920.jpg</t>
  </si>
  <si>
    <t>刺激，刺激，真实场景，NPC不要太逼真</t>
  </si>
  <si>
    <t>山中老茶馆</t>
  </si>
  <si>
    <t>https://p1.meituan.net/dpnewvc/efbd5132771459d1b72dcef078756aba21688.jpg</t>
  </si>
  <si>
    <t>沉浮人生，苦如茶，香亦如茶</t>
  </si>
  <si>
    <t>The Black Box黑匣子VR体验馆</t>
  </si>
  <si>
    <t>https://p0.meituan.net/dpnewvc/3cf23ee72f7cebdb35f842b4428bfd6d44762.jpg</t>
  </si>
  <si>
    <t>手持光剑叱咤风云·黑匣子VR体验馆</t>
  </si>
  <si>
    <t>神之狼人杀剧本酒吧(一体店)</t>
  </si>
  <si>
    <t>单人全场桌游畅玩套餐</t>
  </si>
  <si>
    <t>https://p1.meituan.net/dpnewvc/851a851ac1847c3385c5c5728064f8c647764.jpg</t>
  </si>
  <si>
    <t>狼人还有5秒达到A塔 神民请闭眼</t>
  </si>
  <si>
    <t>卡丁熊猫卡丁车</t>
  </si>
  <si>
    <t>永远要拥有一颗尝试的心，会有惊喜哟</t>
  </si>
  <si>
    <t>独享、约会、团建</t>
  </si>
  <si>
    <t>KK卡丁车运动休闲馆</t>
  </si>
  <si>
    <t>嗨玩一夏 速度与激情</t>
  </si>
  <si>
    <t>可居</t>
  </si>
  <si>
    <t>https://p0.meituan.net/dpnewvc/614f2b00f38d13a1e5d783bd08d497f645364.jpg</t>
  </si>
  <si>
    <t>品味茶的美好，传播茶的文化</t>
  </si>
  <si>
    <t>Sfit健身私教工作室（红星路店）</t>
  </si>
  <si>
    <t>繁华都市里的健身房，小姐姐加油</t>
  </si>
  <si>
    <t>音乐房子（兰桂坊店）</t>
  </si>
  <si>
    <t>https://p1.meituan.net/dpnewvc/6e67d5cf5af56dc2b1eac45bd910cbf224243.jpg</t>
  </si>
  <si>
    <t>现场live烘托气氛，歌酒人生恣意放纵</t>
  </si>
  <si>
    <t>暗语真人恐怖密室体验馆</t>
  </si>
  <si>
    <t>青楼月影落花残，而你，是她在等的人吗？</t>
  </si>
  <si>
    <t>百鬼夜行真人恐怖密室</t>
  </si>
  <si>
    <t>智慧和勇气的“解密”考验</t>
  </si>
  <si>
    <t>SuperBAR超级轰趴馆永立店</t>
  </si>
  <si>
    <t>宽敞明亮、温馨浪漫，求婚就选这里吧！</t>
  </si>
  <si>
    <t>团建</t>
  </si>
  <si>
    <t>音乐房子（玉林生活广场店）</t>
  </si>
  <si>
    <t>小小的房子里，有大大的音乐，更有时光的烙印</t>
  </si>
  <si>
    <t>LUCAS.轰趴馆（恒大店）</t>
  </si>
  <si>
    <t>各种聚会首选，lucas定不负你所望</t>
  </si>
  <si>
    <t>FlashShow闪秀健身</t>
  </si>
  <si>
    <t>特色团课训练，锻炼路上不“单调”</t>
  </si>
  <si>
    <t>影密私人影咖（龙湖金楠天街店）</t>
  </si>
  <si>
    <t>金楠天街性价比极高的私人影院</t>
  </si>
  <si>
    <t>Super panda瑞升店</t>
  </si>
  <si>
    <t>https://p0.meituan.net/dpnewvc/660b78e311cc2e8713b70d739603016353879.jpg</t>
  </si>
  <si>
    <t>林荫小院中独享“私家”健身大本营</t>
  </si>
  <si>
    <t>商户名</t>
  </si>
  <si>
    <t>品类</t>
  </si>
  <si>
    <t>团购爆单</t>
  </si>
  <si>
    <t>健身中心</t>
  </si>
  <si>
    <t>团体蜕变套餐</t>
  </si>
  <si>
    <t>【维密塑造】高级私教1V1体验课程</t>
  </si>
  <si>
    <t>真人CS</t>
  </si>
  <si>
    <t>水弹打靶</t>
  </si>
  <si>
    <t>滑翔伞</t>
  </si>
  <si>
    <t>极速熊猫代金券</t>
  </si>
  <si>
    <t>3次一对一私教体验课程</t>
  </si>
  <si>
    <t>酒吧</t>
  </si>
  <si>
    <t>耍酒馆(【2人畅饮】招牌酒饮5选3量足)</t>
  </si>
  <si>
    <t> 29384356</t>
  </si>
  <si>
    <t>DIY手工坊</t>
  </si>
  <si>
    <t>亲子、情侣拉坯上釉烧制套餐</t>
  </si>
  <si>
    <t>轰趴</t>
  </si>
  <si>
    <t>热橙特惠场地抵用券</t>
  </si>
  <si>
    <t>卡丁车</t>
  </si>
  <si>
    <t>呜哈专属套票200CC\1节</t>
  </si>
  <si>
    <t>油画初体验套餐</t>
  </si>
  <si>
    <t>半打啤酒+果盘小吃套擦</t>
  </si>
  <si>
    <t>单人畅玩套餐</t>
  </si>
  <si>
    <t>私人影院</t>
  </si>
  <si>
    <t>双人两小时观影饮品套餐</t>
  </si>
  <si>
    <t>鬼屋</t>
  </si>
  <si>
    <t>双人恐怖体验票</t>
  </si>
  <si>
    <t>茶馆</t>
  </si>
  <si>
    <t>4人茶饮套餐</t>
  </si>
  <si>
    <t>VR</t>
  </si>
  <si>
    <t>VIP包间1小时VR畅玩+绿幕拍摄光剑游戏小视频</t>
  </si>
  <si>
    <t>情侣双人车</t>
  </si>
  <si>
    <t>成都特色盖碗花茶［雪蕊］</t>
  </si>
  <si>
    <t>10瓶虎牌啤酒30小果盘40花生米15萝卜干10元</t>
  </si>
  <si>
    <t>密室</t>
  </si>
  <si>
    <t>真人密室逃脱单人体验券1张</t>
  </si>
  <si>
    <t>1小时单人桌游吃鸡套餐</t>
  </si>
  <si>
    <t>双人（白天）2小时观影套餐</t>
  </si>
  <si>
    <t>采摘/农家乐</t>
  </si>
  <si>
    <t>鲜多多草莓园(巧克力草莓苗隋珠白雪公主红玉)</t>
  </si>
  <si>
    <t>桌游</t>
  </si>
  <si>
    <t>畅玩3小时桌游</t>
  </si>
  <si>
    <t>高级私人教练一对一单人体验课程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</si>
</sst>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right"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176" fontId="0" fillId="3" borderId="0" xfId="0" applyNumberFormat="1" applyFill="1" applyAlignment="1">
      <alignment horizontal="right"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right" vertical="center"/>
    </xf>
    <xf numFmtId="176" fontId="0" fillId="4" borderId="0" xfId="0" applyNumberFormat="1" applyFill="1" applyAlignment="1">
      <alignment horizontal="right"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horizontal="right" vertical="center"/>
    </xf>
    <xf numFmtId="176" fontId="0" fillId="5" borderId="0" xfId="0" applyNumberFormat="1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huweiqi/Documents/&#36816;&#33829;/&#25104;&#37117;IP/&#36798;&#20154;&#25506;&#24215;&#20998;&#37197;&#34920;&amp;&#26680;&#23545;&#34920;_&#37197;&#21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商户分配"/>
      <sheetName val="userid-shopid对应表"/>
      <sheetName val="商户&amp;体验卡信息"/>
    </sheetNames>
    <sheetDataSet>
      <sheetData sheetId="0"/>
      <sheetData sheetId="1"/>
      <sheetData sheetId="2">
        <row r="2">
          <cell r="A2">
            <v>96431156</v>
          </cell>
          <cell r="B2">
            <v>1</v>
          </cell>
        </row>
        <row r="3">
          <cell r="A3">
            <v>97777130</v>
          </cell>
          <cell r="B3">
            <v>2</v>
          </cell>
        </row>
        <row r="4">
          <cell r="A4">
            <v>95323007</v>
          </cell>
          <cell r="B4">
            <v>3</v>
          </cell>
        </row>
        <row r="5">
          <cell r="A5">
            <v>97102835</v>
          </cell>
          <cell r="B5">
            <v>4</v>
          </cell>
        </row>
        <row r="6">
          <cell r="A6">
            <v>97410552</v>
          </cell>
          <cell r="B6">
            <v>5</v>
          </cell>
        </row>
        <row r="7">
          <cell r="A7">
            <v>107706645</v>
          </cell>
          <cell r="B7">
            <v>6</v>
          </cell>
        </row>
        <row r="8">
          <cell r="A8">
            <v>102303743</v>
          </cell>
          <cell r="B8">
            <v>7</v>
          </cell>
        </row>
        <row r="9">
          <cell r="A9">
            <v>73603371</v>
          </cell>
          <cell r="B9">
            <v>8</v>
          </cell>
        </row>
        <row r="10">
          <cell r="A10">
            <v>98004171</v>
          </cell>
          <cell r="B10">
            <v>9</v>
          </cell>
        </row>
        <row r="11">
          <cell r="A11">
            <v>90494214</v>
          </cell>
          <cell r="B11">
            <v>10</v>
          </cell>
        </row>
        <row r="12">
          <cell r="A12">
            <v>77285458</v>
          </cell>
          <cell r="B12">
            <v>11</v>
          </cell>
        </row>
        <row r="13">
          <cell r="A13">
            <v>67900609</v>
          </cell>
          <cell r="B13">
            <v>12</v>
          </cell>
        </row>
        <row r="14">
          <cell r="A14">
            <v>70114226</v>
          </cell>
          <cell r="B14">
            <v>13</v>
          </cell>
        </row>
        <row r="15">
          <cell r="A15">
            <v>76720229</v>
          </cell>
          <cell r="B15">
            <v>14</v>
          </cell>
        </row>
        <row r="16">
          <cell r="A16">
            <v>97067808</v>
          </cell>
          <cell r="B16">
            <v>15</v>
          </cell>
        </row>
        <row r="17">
          <cell r="A17">
            <v>96287309</v>
          </cell>
          <cell r="B17">
            <v>16</v>
          </cell>
        </row>
        <row r="18">
          <cell r="A18">
            <v>93419185</v>
          </cell>
          <cell r="B18">
            <v>17</v>
          </cell>
        </row>
        <row r="19">
          <cell r="A19">
            <v>98761172</v>
          </cell>
          <cell r="B19">
            <v>18</v>
          </cell>
        </row>
        <row r="20">
          <cell r="A20">
            <v>53124374</v>
          </cell>
          <cell r="B20">
            <v>19</v>
          </cell>
        </row>
        <row r="21">
          <cell r="A21">
            <v>97066299</v>
          </cell>
          <cell r="B21">
            <v>20</v>
          </cell>
        </row>
        <row r="22">
          <cell r="A22">
            <v>57900357</v>
          </cell>
          <cell r="B22">
            <v>21</v>
          </cell>
        </row>
        <row r="23">
          <cell r="A23">
            <v>8070660</v>
          </cell>
          <cell r="B23">
            <v>22</v>
          </cell>
        </row>
        <row r="24">
          <cell r="A24">
            <v>98189223</v>
          </cell>
          <cell r="B24">
            <v>23</v>
          </cell>
        </row>
        <row r="25">
          <cell r="A25">
            <v>23917721</v>
          </cell>
          <cell r="B25">
            <v>24</v>
          </cell>
        </row>
        <row r="26">
          <cell r="A26">
            <v>22058836</v>
          </cell>
          <cell r="B26">
            <v>25</v>
          </cell>
        </row>
        <row r="27">
          <cell r="A27">
            <v>1955236</v>
          </cell>
          <cell r="B27">
            <v>26</v>
          </cell>
        </row>
        <row r="28">
          <cell r="A28">
            <v>67723911</v>
          </cell>
          <cell r="B28">
            <v>27</v>
          </cell>
        </row>
        <row r="29">
          <cell r="A29">
            <v>90887485</v>
          </cell>
          <cell r="B29">
            <v>28</v>
          </cell>
        </row>
        <row r="30">
          <cell r="A30">
            <v>98352915</v>
          </cell>
          <cell r="B30">
            <v>29</v>
          </cell>
        </row>
        <row r="31">
          <cell r="A31">
            <v>2356507</v>
          </cell>
          <cell r="B31">
            <v>30</v>
          </cell>
        </row>
        <row r="32">
          <cell r="A32">
            <v>19120573</v>
          </cell>
          <cell r="B32">
            <v>31</v>
          </cell>
        </row>
        <row r="33">
          <cell r="A33">
            <v>24773711</v>
          </cell>
          <cell r="B33">
            <v>32</v>
          </cell>
        </row>
        <row r="34">
          <cell r="A34">
            <v>97490635</v>
          </cell>
          <cell r="B34">
            <v>33</v>
          </cell>
        </row>
        <row r="35">
          <cell r="A35">
            <v>99598531</v>
          </cell>
          <cell r="B35">
            <v>34</v>
          </cell>
        </row>
        <row r="36">
          <cell r="A36">
            <v>96305230</v>
          </cell>
          <cell r="B36">
            <v>35</v>
          </cell>
        </row>
        <row r="37">
          <cell r="A37">
            <v>10385203</v>
          </cell>
          <cell r="B37">
            <v>36</v>
          </cell>
        </row>
        <row r="38">
          <cell r="A38">
            <v>17164308</v>
          </cell>
          <cell r="B38">
            <v>37</v>
          </cell>
        </row>
        <row r="39">
          <cell r="A39">
            <v>6307171</v>
          </cell>
          <cell r="B39">
            <v>38</v>
          </cell>
        </row>
        <row r="40">
          <cell r="A40">
            <v>92038598</v>
          </cell>
          <cell r="B40">
            <v>39</v>
          </cell>
        </row>
        <row r="41">
          <cell r="A41">
            <v>5479263</v>
          </cell>
          <cell r="B41">
            <v>40</v>
          </cell>
        </row>
        <row r="42">
          <cell r="A42">
            <v>530097</v>
          </cell>
          <cell r="B42">
            <v>41</v>
          </cell>
        </row>
        <row r="43">
          <cell r="A43">
            <v>69451213</v>
          </cell>
          <cell r="B43">
            <v>42</v>
          </cell>
        </row>
        <row r="44">
          <cell r="A44">
            <v>15928652</v>
          </cell>
          <cell r="B44">
            <v>43</v>
          </cell>
        </row>
        <row r="45">
          <cell r="A45">
            <v>99822669</v>
          </cell>
          <cell r="B45">
            <v>44</v>
          </cell>
        </row>
        <row r="46">
          <cell r="A46">
            <v>98718745</v>
          </cell>
          <cell r="B46">
            <v>45</v>
          </cell>
        </row>
        <row r="47">
          <cell r="A47">
            <v>90983985</v>
          </cell>
          <cell r="B47">
            <v>46</v>
          </cell>
        </row>
        <row r="48">
          <cell r="A48">
            <v>98241329</v>
          </cell>
          <cell r="B48">
            <v>47</v>
          </cell>
        </row>
        <row r="49">
          <cell r="A49">
            <v>92048866</v>
          </cell>
          <cell r="B49">
            <v>48</v>
          </cell>
        </row>
        <row r="50">
          <cell r="A50">
            <v>69887093</v>
          </cell>
          <cell r="B50">
            <v>49</v>
          </cell>
        </row>
        <row r="51">
          <cell r="A51">
            <v>91619079</v>
          </cell>
          <cell r="B51">
            <v>50</v>
          </cell>
        </row>
        <row r="52">
          <cell r="A52">
            <v>91004654</v>
          </cell>
          <cell r="B52">
            <v>51</v>
          </cell>
        </row>
        <row r="53">
          <cell r="A53">
            <v>93031254</v>
          </cell>
          <cell r="B53">
            <v>52</v>
          </cell>
        </row>
        <row r="54">
          <cell r="A54">
            <v>97349302</v>
          </cell>
          <cell r="B54">
            <v>53</v>
          </cell>
        </row>
        <row r="55">
          <cell r="A55">
            <v>90428600</v>
          </cell>
          <cell r="B55">
            <v>54</v>
          </cell>
        </row>
        <row r="56">
          <cell r="A56">
            <v>110360249</v>
          </cell>
          <cell r="B56">
            <v>55</v>
          </cell>
        </row>
        <row r="57">
          <cell r="A57">
            <v>79425218</v>
          </cell>
          <cell r="B57">
            <v>56</v>
          </cell>
        </row>
        <row r="58">
          <cell r="A58">
            <v>96455349</v>
          </cell>
          <cell r="B58">
            <v>57</v>
          </cell>
        </row>
        <row r="59">
          <cell r="A59">
            <v>107205472</v>
          </cell>
          <cell r="B59">
            <v>58</v>
          </cell>
        </row>
        <row r="60">
          <cell r="A60">
            <v>95396722</v>
          </cell>
          <cell r="B60">
            <v>59</v>
          </cell>
        </row>
        <row r="61">
          <cell r="A61">
            <v>97403783</v>
          </cell>
          <cell r="B61">
            <v>60</v>
          </cell>
        </row>
        <row r="62">
          <cell r="A62">
            <v>95044829</v>
          </cell>
          <cell r="B62">
            <v>61</v>
          </cell>
        </row>
        <row r="63">
          <cell r="A63">
            <v>74602717</v>
          </cell>
          <cell r="B63">
            <v>62</v>
          </cell>
        </row>
        <row r="64">
          <cell r="A64">
            <v>93927599</v>
          </cell>
          <cell r="B64">
            <v>63</v>
          </cell>
        </row>
        <row r="65">
          <cell r="A65">
            <v>73424864</v>
          </cell>
          <cell r="B65">
            <v>64</v>
          </cell>
        </row>
        <row r="66">
          <cell r="A66">
            <v>97980150</v>
          </cell>
          <cell r="B66">
            <v>65</v>
          </cell>
        </row>
        <row r="67">
          <cell r="A67">
            <v>98715459</v>
          </cell>
          <cell r="B67">
            <v>66</v>
          </cell>
        </row>
        <row r="68">
          <cell r="A68">
            <v>92405053</v>
          </cell>
          <cell r="B68">
            <v>67</v>
          </cell>
        </row>
        <row r="69">
          <cell r="A69">
            <v>108088338</v>
          </cell>
          <cell r="B69">
            <v>68</v>
          </cell>
        </row>
        <row r="70">
          <cell r="A70">
            <v>19492734</v>
          </cell>
          <cell r="B70">
            <v>69</v>
          </cell>
        </row>
        <row r="71">
          <cell r="A71">
            <v>4173874</v>
          </cell>
          <cell r="B71">
            <v>70</v>
          </cell>
        </row>
        <row r="72">
          <cell r="A72">
            <v>19463736</v>
          </cell>
          <cell r="B72">
            <v>71</v>
          </cell>
        </row>
        <row r="73">
          <cell r="A73">
            <v>69079225</v>
          </cell>
          <cell r="B73">
            <v>72</v>
          </cell>
        </row>
        <row r="74">
          <cell r="A74">
            <v>6111732</v>
          </cell>
          <cell r="B74">
            <v>73</v>
          </cell>
        </row>
        <row r="75">
          <cell r="A75">
            <v>21936955</v>
          </cell>
          <cell r="B75">
            <v>74</v>
          </cell>
        </row>
        <row r="76">
          <cell r="A76">
            <v>27493155</v>
          </cell>
          <cell r="B76">
            <v>75</v>
          </cell>
        </row>
        <row r="77">
          <cell r="A77">
            <v>83542422</v>
          </cell>
          <cell r="B77">
            <v>76</v>
          </cell>
        </row>
        <row r="78">
          <cell r="A78">
            <v>2934457</v>
          </cell>
          <cell r="B78">
            <v>77</v>
          </cell>
        </row>
        <row r="79">
          <cell r="A79">
            <v>97335634</v>
          </cell>
          <cell r="B79">
            <v>78</v>
          </cell>
        </row>
        <row r="80">
          <cell r="A80">
            <v>75321189</v>
          </cell>
          <cell r="B80">
            <v>79</v>
          </cell>
        </row>
        <row r="81">
          <cell r="A81">
            <v>69586566</v>
          </cell>
          <cell r="B81">
            <v>80</v>
          </cell>
        </row>
        <row r="82">
          <cell r="A82">
            <v>104095297</v>
          </cell>
          <cell r="B82">
            <v>81</v>
          </cell>
        </row>
        <row r="83">
          <cell r="A83">
            <v>69501102</v>
          </cell>
          <cell r="B83">
            <v>82</v>
          </cell>
        </row>
        <row r="84">
          <cell r="A84">
            <v>81568671</v>
          </cell>
          <cell r="B84">
            <v>83</v>
          </cell>
        </row>
        <row r="85">
          <cell r="A85">
            <v>69005173</v>
          </cell>
          <cell r="B85">
            <v>84</v>
          </cell>
        </row>
        <row r="86">
          <cell r="A86">
            <v>21687243</v>
          </cell>
          <cell r="B86">
            <v>85</v>
          </cell>
        </row>
        <row r="87">
          <cell r="A87">
            <v>22743647</v>
          </cell>
          <cell r="B87">
            <v>86</v>
          </cell>
        </row>
        <row r="88">
          <cell r="A88">
            <v>92554969</v>
          </cell>
          <cell r="B88">
            <v>87</v>
          </cell>
        </row>
        <row r="89">
          <cell r="A89">
            <v>66313121</v>
          </cell>
          <cell r="B89">
            <v>88</v>
          </cell>
        </row>
        <row r="90">
          <cell r="A90">
            <v>93187385</v>
          </cell>
          <cell r="B90">
            <v>89</v>
          </cell>
        </row>
        <row r="91">
          <cell r="A91">
            <v>38234347</v>
          </cell>
          <cell r="B91">
            <v>90</v>
          </cell>
        </row>
        <row r="92">
          <cell r="A92">
            <v>95262586</v>
          </cell>
          <cell r="B92">
            <v>91</v>
          </cell>
        </row>
        <row r="93">
          <cell r="A93">
            <v>100748585</v>
          </cell>
          <cell r="B93">
            <v>92</v>
          </cell>
        </row>
        <row r="94">
          <cell r="A94">
            <v>32840764</v>
          </cell>
          <cell r="B94">
            <v>93</v>
          </cell>
        </row>
        <row r="95">
          <cell r="A95">
            <v>94261906</v>
          </cell>
          <cell r="B95">
            <v>94</v>
          </cell>
        </row>
        <row r="96">
          <cell r="A96">
            <v>67206596</v>
          </cell>
          <cell r="B96">
            <v>95</v>
          </cell>
        </row>
        <row r="97">
          <cell r="A97">
            <v>98510228</v>
          </cell>
          <cell r="B97">
            <v>96</v>
          </cell>
        </row>
        <row r="98">
          <cell r="A98">
            <v>97091297</v>
          </cell>
          <cell r="B98">
            <v>97</v>
          </cell>
        </row>
        <row r="99">
          <cell r="A99">
            <v>69214373</v>
          </cell>
          <cell r="B99">
            <v>98</v>
          </cell>
        </row>
        <row r="100">
          <cell r="A100">
            <v>65480367</v>
          </cell>
          <cell r="B100">
            <v>99</v>
          </cell>
        </row>
        <row r="101">
          <cell r="A101">
            <v>93769800</v>
          </cell>
          <cell r="B101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="90" zoomScaleNormal="90" workbookViewId="0">
      <pane ySplit="1" topLeftCell="A2" activePane="bottomLeft" state="frozen"/>
      <selection pane="bottomLeft" activeCell="D19" sqref="D19"/>
    </sheetView>
  </sheetViews>
  <sheetFormatPr baseColWidth="10" defaultColWidth="9" defaultRowHeight="14"/>
  <cols>
    <col min="1" max="1" width="5.33203125" customWidth="1"/>
    <col min="2" max="3" width="12.83203125" style="3" customWidth="1"/>
    <col min="4" max="4" width="38.33203125" customWidth="1"/>
    <col min="5" max="5" width="33.6640625" style="4" customWidth="1"/>
    <col min="6" max="7" width="9.6640625" style="5" bestFit="1" customWidth="1"/>
    <col min="8" max="9" width="10.5" style="6" customWidth="1"/>
    <col min="10" max="13" width="10.5" style="14" customWidth="1"/>
    <col min="14" max="14" width="81.5" customWidth="1"/>
    <col min="15" max="15" width="44.1640625" customWidth="1"/>
    <col min="16" max="16" width="19.5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" t="s">
        <v>13</v>
      </c>
      <c r="O1" s="1" t="s">
        <v>14</v>
      </c>
      <c r="P1" s="1" t="s">
        <v>15</v>
      </c>
    </row>
    <row r="2" spans="1:16">
      <c r="A2">
        <f>VLOOKUP(B:B,'[1]商户&amp;体验卡信息'!$A:$B,2,FALSE)</f>
        <v>1</v>
      </c>
      <c r="B2" s="3">
        <v>96431156</v>
      </c>
      <c r="C2" s="3">
        <v>163237687</v>
      </c>
      <c r="D2" t="s">
        <v>16</v>
      </c>
      <c r="E2" s="4" t="str">
        <f>VLOOKUP(B2,'源数据（不用管）'!A:H,5,0)</f>
        <v>真人密室逃脱单人体验券1张</v>
      </c>
      <c r="F2" s="5">
        <f>VLOOKUP(B2,'源数据（不用管）'!A:H,8,0)</f>
        <v>78</v>
      </c>
      <c r="G2" s="5">
        <v>10</v>
      </c>
      <c r="H2" s="6">
        <f>VLOOKUP(B2,'源数据（不用管）'!A:H,6,0)</f>
        <v>28704832</v>
      </c>
      <c r="I2" s="6">
        <f>VLOOKUP(B2,'源数据（不用管）'!A:H,7,0)</f>
        <v>48634216</v>
      </c>
      <c r="J2" s="14">
        <v>997288752</v>
      </c>
      <c r="K2" s="14">
        <v>264789130</v>
      </c>
      <c r="L2" s="14">
        <v>687026074</v>
      </c>
      <c r="M2" s="14">
        <v>744079495</v>
      </c>
      <c r="N2" t="s">
        <v>17</v>
      </c>
      <c r="O2" t="s">
        <v>18</v>
      </c>
      <c r="P2" t="s">
        <v>19</v>
      </c>
    </row>
    <row r="3" spans="1:16">
      <c r="A3">
        <f>VLOOKUP(B:B,'[1]商户&amp;体验卡信息'!$A:$B,2,FALSE)</f>
        <v>3</v>
      </c>
      <c r="B3" s="3">
        <v>95323007</v>
      </c>
      <c r="C3" s="3">
        <v>162117099</v>
      </c>
      <c r="D3" t="s">
        <v>20</v>
      </c>
      <c r="E3" s="4" t="str">
        <f>VLOOKUP(B3,'源数据（不用管）'!A:H,5,0)</f>
        <v>1小时单人桌游吃鸡套餐</v>
      </c>
      <c r="F3" s="5">
        <f>VLOOKUP(B3,'源数据（不用管）'!A:H,8,0)</f>
        <v>9.9</v>
      </c>
      <c r="G3" s="5">
        <v>5</v>
      </c>
      <c r="H3" s="6">
        <f>VLOOKUP(B3,'源数据（不用管）'!A:H,6,0)</f>
        <v>29122546</v>
      </c>
      <c r="I3" s="6">
        <f>VLOOKUP(B3,'源数据（不用管）'!A:H,7,0)</f>
        <v>48951925</v>
      </c>
      <c r="J3" s="14">
        <v>753659337</v>
      </c>
      <c r="K3" s="14">
        <v>709164029</v>
      </c>
      <c r="L3" s="14">
        <v>803565445</v>
      </c>
      <c r="M3" s="14">
        <v>982547432</v>
      </c>
      <c r="N3" t="s">
        <v>21</v>
      </c>
      <c r="O3" t="s">
        <v>22</v>
      </c>
      <c r="P3" t="s">
        <v>19</v>
      </c>
    </row>
    <row r="4" spans="1:16">
      <c r="A4">
        <f>VLOOKUP(B:B,'[1]商户&amp;体验卡信息'!$A:$B,2,FALSE)</f>
        <v>9</v>
      </c>
      <c r="B4" s="3">
        <v>98004171</v>
      </c>
      <c r="C4" s="3">
        <v>164913119</v>
      </c>
      <c r="D4" t="s">
        <v>23</v>
      </c>
      <c r="E4" s="8" t="s">
        <v>24</v>
      </c>
      <c r="F4" s="8">
        <v>168</v>
      </c>
      <c r="G4" s="8">
        <v>30</v>
      </c>
      <c r="H4" s="9">
        <v>32411001</v>
      </c>
      <c r="I4" s="9">
        <v>52166453</v>
      </c>
      <c r="J4" s="14">
        <v>164212766</v>
      </c>
      <c r="K4" s="14">
        <v>137119371</v>
      </c>
      <c r="L4" s="14">
        <v>739028243</v>
      </c>
      <c r="M4" s="14">
        <v>170194496</v>
      </c>
      <c r="N4" t="s">
        <v>25</v>
      </c>
      <c r="O4" t="s">
        <v>26</v>
      </c>
      <c r="P4" t="s">
        <v>27</v>
      </c>
    </row>
    <row r="5" spans="1:16" s="2" customFormat="1">
      <c r="A5" s="2">
        <f>VLOOKUP(B:B,'[1]商户&amp;体验卡信息'!$A:$B,2,FALSE)</f>
        <v>54</v>
      </c>
      <c r="B5" s="10">
        <v>90428600</v>
      </c>
      <c r="C5" s="10">
        <v>157205729</v>
      </c>
      <c r="D5" s="2" t="s">
        <v>28</v>
      </c>
      <c r="E5" s="11" t="str">
        <f>VLOOKUP(B5,'源数据（不用管）'!A:H,5,0)</f>
        <v>团体蜕变套餐</v>
      </c>
      <c r="F5" s="12">
        <f>VLOOKUP(B5,'源数据（不用管）'!A:H,8,0)</f>
        <v>199</v>
      </c>
      <c r="G5" s="12">
        <v>30</v>
      </c>
      <c r="H5" s="7">
        <f>VLOOKUP(B5,'源数据（不用管）'!A:H,6,0)</f>
        <v>33302632</v>
      </c>
      <c r="I5" s="7">
        <f>VLOOKUP(B5,'源数据（不用管）'!A:H,7,0)</f>
        <v>53018621</v>
      </c>
      <c r="J5" s="14">
        <v>878934410</v>
      </c>
      <c r="K5" s="14">
        <v>615945766</v>
      </c>
      <c r="L5" s="14">
        <v>179065566</v>
      </c>
      <c r="M5" s="14">
        <v>356403893</v>
      </c>
      <c r="N5" s="2" t="s">
        <v>29</v>
      </c>
      <c r="O5" s="2" t="s">
        <v>30</v>
      </c>
      <c r="P5" s="2" t="s">
        <v>31</v>
      </c>
    </row>
    <row r="6" spans="1:16" s="8" customFormat="1">
      <c r="A6" s="8">
        <f>VLOOKUP(B:B,'[1]商户&amp;体验卡信息'!$A:$B,2,FALSE)</f>
        <v>8</v>
      </c>
      <c r="B6" s="15">
        <v>73603371</v>
      </c>
      <c r="C6" s="15">
        <v>117408588</v>
      </c>
      <c r="D6" s="8" t="s">
        <v>32</v>
      </c>
      <c r="E6" s="16" t="s">
        <v>33</v>
      </c>
      <c r="F6" s="9" t="s">
        <v>33</v>
      </c>
      <c r="G6" s="9" t="s">
        <v>33</v>
      </c>
      <c r="H6" s="17" t="s">
        <v>33</v>
      </c>
      <c r="I6" s="17" t="s">
        <v>33</v>
      </c>
      <c r="J6" s="18"/>
      <c r="K6" s="18"/>
      <c r="L6" s="18"/>
      <c r="M6" s="18"/>
      <c r="N6" s="8" t="s">
        <v>34</v>
      </c>
      <c r="O6" s="8" t="s">
        <v>35</v>
      </c>
      <c r="P6" s="8" t="s">
        <v>36</v>
      </c>
    </row>
    <row r="7" spans="1:16">
      <c r="A7">
        <f>VLOOKUP(B:B,'[1]商户&amp;体验卡信息'!$A:$B,2,FALSE)</f>
        <v>82</v>
      </c>
      <c r="B7" s="3">
        <v>69501102</v>
      </c>
      <c r="C7" s="3">
        <v>110942593</v>
      </c>
      <c r="D7" t="s">
        <v>37</v>
      </c>
      <c r="E7" s="4" t="str">
        <f>VLOOKUP(B7,'源数据（不用管）'!A:H,5,0)</f>
        <v>油画初体验套餐</v>
      </c>
      <c r="F7" s="5">
        <f>VLOOKUP(B7,'源数据（不用管）'!A:H,8,0)</f>
        <v>180</v>
      </c>
      <c r="G7" s="5">
        <v>30</v>
      </c>
      <c r="H7" s="6">
        <f>VLOOKUP(B7,'源数据（不用管）'!A:H,6,0)</f>
        <v>33306324</v>
      </c>
      <c r="I7" s="6">
        <f>VLOOKUP(B7,'源数据（不用管）'!A:H,7,0)</f>
        <v>53039832</v>
      </c>
      <c r="J7" s="14">
        <v>762629403</v>
      </c>
      <c r="K7" s="14">
        <v>706118039</v>
      </c>
      <c r="L7" s="14">
        <v>235004273</v>
      </c>
      <c r="M7" s="14">
        <v>408455829</v>
      </c>
      <c r="N7" t="s">
        <v>38</v>
      </c>
      <c r="O7" t="s">
        <v>39</v>
      </c>
      <c r="P7" t="s">
        <v>40</v>
      </c>
    </row>
    <row r="8" spans="1:16" ht="16" customHeight="1">
      <c r="A8">
        <f>VLOOKUP(B:B,'[1]商户&amp;体验卡信息'!$A:$B,2,FALSE)</f>
        <v>35</v>
      </c>
      <c r="B8" s="3">
        <v>96305230</v>
      </c>
      <c r="C8" s="3">
        <v>163112964</v>
      </c>
      <c r="D8" t="s">
        <v>41</v>
      </c>
      <c r="E8" s="4" t="str">
        <f>VLOOKUP(B8,'源数据（不用管）'!A:H,5,0)</f>
        <v>半打啤酒+果盘小吃套擦</v>
      </c>
      <c r="F8" s="5">
        <f>VLOOKUP(B8,'源数据（不用管）'!A:H,8,0)</f>
        <v>180</v>
      </c>
      <c r="G8" s="5">
        <v>30</v>
      </c>
      <c r="H8" s="6">
        <f>VLOOKUP(B8,'源数据（不用管）'!A:H,6,0)</f>
        <v>33306269</v>
      </c>
      <c r="I8" s="6">
        <f>VLOOKUP(B8,'源数据（不用管）'!A:H,7,0)</f>
        <v>53041695</v>
      </c>
      <c r="J8" s="14">
        <v>667133724</v>
      </c>
      <c r="K8" s="14">
        <v>710799130</v>
      </c>
      <c r="L8" s="14">
        <v>440495739</v>
      </c>
      <c r="M8" s="14">
        <v>913790340</v>
      </c>
      <c r="N8" t="s">
        <v>29</v>
      </c>
      <c r="O8" t="s">
        <v>42</v>
      </c>
      <c r="P8" t="s">
        <v>43</v>
      </c>
    </row>
    <row r="9" spans="1:16" s="29" customFormat="1">
      <c r="A9" s="29">
        <f>VLOOKUP(B:B,'[1]商户&amp;体验卡信息'!$A:$B,2,FALSE)</f>
        <v>97</v>
      </c>
      <c r="B9" s="30">
        <v>97091297</v>
      </c>
      <c r="C9" s="30">
        <v>163957639</v>
      </c>
      <c r="D9" s="31" t="s">
        <v>44</v>
      </c>
      <c r="E9" s="32" t="s">
        <v>45</v>
      </c>
      <c r="F9" s="32">
        <v>100</v>
      </c>
      <c r="G9" s="32">
        <v>20</v>
      </c>
      <c r="H9" s="33">
        <v>30223189</v>
      </c>
      <c r="I9" s="33">
        <v>49989313</v>
      </c>
      <c r="J9" s="34">
        <v>688298965</v>
      </c>
      <c r="K9" s="34">
        <v>976613570</v>
      </c>
      <c r="L9" s="34">
        <v>148907896</v>
      </c>
      <c r="M9" s="34">
        <v>936291785</v>
      </c>
      <c r="N9" s="29" t="s">
        <v>46</v>
      </c>
      <c r="O9" s="29" t="s">
        <v>47</v>
      </c>
      <c r="P9" s="29" t="s">
        <v>19</v>
      </c>
    </row>
    <row r="10" spans="1:16">
      <c r="A10">
        <f>VLOOKUP(B:B,'[1]商户&amp;体验卡信息'!$A:$B,2,FALSE)</f>
        <v>44</v>
      </c>
      <c r="B10" s="3">
        <v>99822669</v>
      </c>
      <c r="C10" s="3">
        <v>166780794</v>
      </c>
      <c r="D10" t="s">
        <v>48</v>
      </c>
      <c r="E10" s="4" t="str">
        <f>VLOOKUP(B10,'源数据（不用管）'!A:H,5,0)</f>
        <v>耍酒馆(【2人畅饮】招牌酒饮5选3量足)</v>
      </c>
      <c r="F10" s="5">
        <f>VLOOKUP(B10,'源数据（不用管）'!A:H,8,0)</f>
        <v>119</v>
      </c>
      <c r="G10" s="5">
        <v>20</v>
      </c>
      <c r="H10" s="37">
        <v>29384356</v>
      </c>
      <c r="I10" s="38">
        <v>49189416</v>
      </c>
      <c r="J10" s="14">
        <v>510166572</v>
      </c>
      <c r="K10" s="14">
        <v>826802209</v>
      </c>
      <c r="L10" s="14">
        <v>102696741</v>
      </c>
      <c r="M10" s="14">
        <v>452697515</v>
      </c>
      <c r="N10" t="s">
        <v>49</v>
      </c>
      <c r="O10" t="s">
        <v>50</v>
      </c>
      <c r="P10" t="s">
        <v>51</v>
      </c>
    </row>
    <row r="11" spans="1:16">
      <c r="A11">
        <f>VLOOKUP(B:B,'[1]商户&amp;体验卡信息'!$A:$B,2,FALSE)</f>
        <v>60</v>
      </c>
      <c r="B11" s="3">
        <v>97403783</v>
      </c>
      <c r="C11" s="3">
        <v>164298761</v>
      </c>
      <c r="D11" t="s">
        <v>52</v>
      </c>
      <c r="E11" s="4" t="str">
        <f>VLOOKUP(B11,'源数据（不用管）'!A:H,5,0)</f>
        <v>【维密塑造】高级私教1V1体验课程</v>
      </c>
      <c r="F11" s="5">
        <f>VLOOKUP(B11,'源数据（不用管）'!A:H,8,0)</f>
        <v>98</v>
      </c>
      <c r="G11" s="5">
        <v>10</v>
      </c>
      <c r="H11" s="6">
        <f>VLOOKUP(B11,'源数据（不用管）'!A:H,6,0)</f>
        <v>33306943</v>
      </c>
      <c r="I11" s="6">
        <f>VLOOKUP(B11,'源数据（不用管）'!A:H,7,0)</f>
        <v>53010157</v>
      </c>
      <c r="J11" s="14">
        <v>750039377</v>
      </c>
      <c r="K11" s="14">
        <v>347290679</v>
      </c>
      <c r="L11" s="14">
        <v>138295940</v>
      </c>
      <c r="M11" s="14">
        <v>283282778</v>
      </c>
      <c r="N11" t="s">
        <v>53</v>
      </c>
      <c r="O11" t="s">
        <v>54</v>
      </c>
      <c r="P11" t="s">
        <v>31</v>
      </c>
    </row>
    <row r="12" spans="1:16">
      <c r="A12">
        <f>VLOOKUP(B:B,'[1]商户&amp;体验卡信息'!$A:$B,2,FALSE)</f>
        <v>98</v>
      </c>
      <c r="B12" s="3">
        <v>69214373</v>
      </c>
      <c r="C12" s="3">
        <v>104267195</v>
      </c>
      <c r="D12" t="s">
        <v>55</v>
      </c>
      <c r="E12" s="4" t="str">
        <f>VLOOKUP(B12,'源数据（不用管）'!A:H,5,0)</f>
        <v>单人畅玩套餐</v>
      </c>
      <c r="F12" s="5">
        <f>VLOOKUP(B12,'源数据（不用管）'!A:H,8,0)</f>
        <v>78</v>
      </c>
      <c r="G12" s="5">
        <v>10</v>
      </c>
      <c r="H12" s="6">
        <f>VLOOKUP(B12,'源数据（不用管）'!A:H,6,0)</f>
        <v>33304041</v>
      </c>
      <c r="I12" s="6">
        <f>VLOOKUP(B12,'源数据（不用管）'!A:H,7,0)</f>
        <v>53007504</v>
      </c>
      <c r="J12" s="14">
        <v>261524562</v>
      </c>
      <c r="K12" s="14">
        <v>431424789</v>
      </c>
      <c r="L12" s="14">
        <v>681592033</v>
      </c>
      <c r="M12" s="14">
        <v>603766019</v>
      </c>
      <c r="N12" t="s">
        <v>56</v>
      </c>
      <c r="O12" t="s">
        <v>57</v>
      </c>
      <c r="P12" t="s">
        <v>19</v>
      </c>
    </row>
    <row r="13" spans="1:16">
      <c r="A13">
        <f>VLOOKUP(B:B,'[1]商户&amp;体验卡信息'!$A:$B,2,FALSE)</f>
        <v>84</v>
      </c>
      <c r="B13" s="3">
        <v>69005173</v>
      </c>
      <c r="C13" s="3">
        <v>100000775</v>
      </c>
      <c r="D13" t="s">
        <v>58</v>
      </c>
      <c r="E13" s="4" t="str">
        <f>VLOOKUP(B13,'源数据（不用管）'!A:H,5,0)</f>
        <v>双人（白天）2小时观影套餐</v>
      </c>
      <c r="F13" s="5">
        <f>VLOOKUP(B13,'源数据（不用管）'!A:H,8,0)</f>
        <v>68</v>
      </c>
      <c r="G13" s="5">
        <v>10</v>
      </c>
      <c r="H13" s="6">
        <f>VLOOKUP(B13,'源数据（不用管）'!A:H,6,0)</f>
        <v>21899411</v>
      </c>
      <c r="I13" s="6">
        <f>VLOOKUP(B13,'源数据（不用管）'!A:H,7,0)</f>
        <v>41592796</v>
      </c>
      <c r="J13" s="14">
        <v>537491394</v>
      </c>
      <c r="K13" s="14">
        <v>583736629</v>
      </c>
      <c r="L13" s="14">
        <v>712518027</v>
      </c>
      <c r="M13" s="14">
        <v>856470489</v>
      </c>
      <c r="N13" t="s">
        <v>59</v>
      </c>
      <c r="O13" t="s">
        <v>60</v>
      </c>
      <c r="P13" t="s">
        <v>61</v>
      </c>
    </row>
    <row r="14" spans="1:16">
      <c r="A14">
        <f>VLOOKUP(B:B,'[1]商户&amp;体验卡信息'!$A:$B,2,FALSE)</f>
        <v>80</v>
      </c>
      <c r="B14" s="3">
        <v>69586566</v>
      </c>
      <c r="C14" s="3">
        <v>110786093</v>
      </c>
      <c r="D14" t="s">
        <v>62</v>
      </c>
      <c r="E14" s="4" t="str">
        <f>VLOOKUP(B14,'源数据（不用管）'!A:H,5,0)</f>
        <v>亲子、情侣拉坯上釉烧制套餐</v>
      </c>
      <c r="F14" s="5">
        <f>VLOOKUP(B14,'源数据（不用管）'!A:H,8,0)</f>
        <v>118</v>
      </c>
      <c r="G14" s="5">
        <v>20</v>
      </c>
      <c r="H14" s="6">
        <f>VLOOKUP(B14,'源数据（不用管）'!A:H,6,0)</f>
        <v>22050580</v>
      </c>
      <c r="I14" s="6">
        <f>VLOOKUP(B14,'源数据（不用管）'!A:H,7,0)</f>
        <v>41781227</v>
      </c>
      <c r="J14" s="14">
        <v>851955154</v>
      </c>
      <c r="K14" s="14">
        <v>685412964</v>
      </c>
      <c r="L14" s="14">
        <v>500392727</v>
      </c>
      <c r="M14" s="14">
        <v>163401353</v>
      </c>
      <c r="N14" t="s">
        <v>63</v>
      </c>
      <c r="O14" t="s">
        <v>64</v>
      </c>
      <c r="P14" t="s">
        <v>65</v>
      </c>
    </row>
    <row r="15" spans="1:16">
      <c r="A15">
        <f>VLOOKUP(B:B,'[1]商户&amp;体验卡信息'!$A:$B,2,FALSE)</f>
        <v>88</v>
      </c>
      <c r="B15" s="3">
        <v>66313121</v>
      </c>
      <c r="C15" s="3">
        <v>93111787</v>
      </c>
      <c r="D15" t="s">
        <v>66</v>
      </c>
      <c r="E15" s="4" t="str">
        <f>VLOOKUP(B15,'源数据（不用管）'!A:H,5,0)</f>
        <v>热橙特惠场地抵用券</v>
      </c>
      <c r="F15" s="5">
        <f>VLOOKUP(B15,'源数据（不用管）'!A:H,8,0)</f>
        <v>1</v>
      </c>
      <c r="G15" s="5">
        <v>1</v>
      </c>
      <c r="H15" s="6">
        <f>VLOOKUP(B15,'源数据（不用管）'!A:H,6,0)</f>
        <v>33303448</v>
      </c>
      <c r="I15" s="6">
        <f>VLOOKUP(B15,'源数据（不用管）'!A:H,7,0)</f>
        <v>53022350</v>
      </c>
      <c r="J15" s="14">
        <v>168209423</v>
      </c>
      <c r="K15" s="14">
        <v>727720600</v>
      </c>
      <c r="L15" s="14">
        <v>168209423</v>
      </c>
      <c r="M15" s="14">
        <v>727720600</v>
      </c>
      <c r="N15" t="s">
        <v>67</v>
      </c>
      <c r="O15" t="s">
        <v>68</v>
      </c>
      <c r="P15" t="s">
        <v>19</v>
      </c>
    </row>
    <row r="16" spans="1:16">
      <c r="A16">
        <f>VLOOKUP(B:B,'[1]商户&amp;体验卡信息'!$A:$B,2,FALSE)</f>
        <v>85</v>
      </c>
      <c r="B16" s="3">
        <v>21687243</v>
      </c>
      <c r="C16" s="3">
        <v>94926906</v>
      </c>
      <c r="D16" t="s">
        <v>69</v>
      </c>
      <c r="E16" s="4" t="str">
        <f>VLOOKUP(B16,'源数据（不用管）'!A:H,5,0)</f>
        <v>鲜多多草莓园(巧克力草莓苗隋珠白雪公主红玉)</v>
      </c>
      <c r="F16" s="5">
        <f>VLOOKUP(B16,'源数据（不用管）'!A:H,8,0)</f>
        <v>14</v>
      </c>
      <c r="G16" s="5">
        <v>5</v>
      </c>
      <c r="H16" s="6">
        <f>VLOOKUP(B16,'源数据（不用管）'!A:H,6,0)</f>
        <v>33303492</v>
      </c>
      <c r="I16" s="6">
        <f>VLOOKUP(B16,'源数据（不用管）'!A:H,7,0)</f>
        <v>53006938</v>
      </c>
      <c r="J16" s="14">
        <v>385495745</v>
      </c>
      <c r="K16" s="14">
        <v>923749050</v>
      </c>
      <c r="L16" s="14">
        <v>596272540</v>
      </c>
      <c r="M16" s="14">
        <v>977584696</v>
      </c>
      <c r="N16" t="s">
        <v>53</v>
      </c>
      <c r="O16" t="s">
        <v>70</v>
      </c>
      <c r="P16" t="s">
        <v>19</v>
      </c>
    </row>
    <row r="17" spans="1:16">
      <c r="A17">
        <f>VLOOKUP(B:B,'[1]商户&amp;体验卡信息'!$A:$B,2,FALSE)</f>
        <v>95</v>
      </c>
      <c r="B17" s="3">
        <v>67206596</v>
      </c>
      <c r="C17" s="3">
        <v>98375076</v>
      </c>
      <c r="D17" t="s">
        <v>71</v>
      </c>
      <c r="E17" s="4" t="str">
        <f>VLOOKUP(B17,'源数据（不用管）'!A:H,5,0)</f>
        <v>水弹打靶</v>
      </c>
      <c r="F17" s="5">
        <f>VLOOKUP(B17,'源数据（不用管）'!A:H,8,0)</f>
        <v>12</v>
      </c>
      <c r="G17" s="5">
        <v>5</v>
      </c>
      <c r="H17" s="6">
        <f>VLOOKUP(B17,'源数据（不用管）'!A:H,6,0)</f>
        <v>33303956</v>
      </c>
      <c r="I17" s="6">
        <f>VLOOKUP(B17,'源数据（不用管）'!A:H,7,0)</f>
        <v>53035842</v>
      </c>
      <c r="J17" s="14">
        <v>931515100</v>
      </c>
      <c r="K17" s="14">
        <v>208861100</v>
      </c>
      <c r="L17" s="14">
        <v>114635162</v>
      </c>
      <c r="M17" s="14">
        <v>496070408</v>
      </c>
      <c r="N17" t="s">
        <v>72</v>
      </c>
      <c r="O17" t="s">
        <v>73</v>
      </c>
      <c r="P17" t="s">
        <v>19</v>
      </c>
    </row>
    <row r="18" spans="1:16">
      <c r="A18">
        <f>VLOOKUP(B:B,'[1]商户&amp;体验卡信息'!$A:$B,2,FALSE)</f>
        <v>99</v>
      </c>
      <c r="B18" s="3">
        <v>65480367</v>
      </c>
      <c r="C18" s="3">
        <v>99101062</v>
      </c>
      <c r="D18" t="s">
        <v>74</v>
      </c>
      <c r="E18" s="4" t="str">
        <f>VLOOKUP(B18,'源数据（不用管）'!A:H,5,0)</f>
        <v>畅玩3小时桌游</v>
      </c>
      <c r="F18" s="5">
        <f>VLOOKUP(B18,'源数据（不用管）'!A:H,8,0)</f>
        <v>1</v>
      </c>
      <c r="G18" s="5">
        <v>1</v>
      </c>
      <c r="H18" s="6">
        <f>VLOOKUP(B18,'源数据（不用管）'!A:H,6,0)</f>
        <v>33301448</v>
      </c>
      <c r="I18" s="6">
        <f>VLOOKUP(B18,'源数据（不用管）'!A:H,7,0)</f>
        <v>53004953</v>
      </c>
      <c r="J18" s="14">
        <v>604122057</v>
      </c>
      <c r="K18" s="14">
        <v>725769430</v>
      </c>
      <c r="L18" s="14">
        <v>604122057</v>
      </c>
      <c r="M18" s="14">
        <v>725769430</v>
      </c>
      <c r="N18" t="s">
        <v>75</v>
      </c>
      <c r="O18" t="s">
        <v>76</v>
      </c>
      <c r="P18" t="s">
        <v>19</v>
      </c>
    </row>
    <row r="19" spans="1:16" s="8" customFormat="1">
      <c r="A19" s="8">
        <f>VLOOKUP(B:B,'[1]商户&amp;体验卡信息'!$A:$B,2,FALSE)</f>
        <v>31</v>
      </c>
      <c r="B19" s="15">
        <v>19120573</v>
      </c>
      <c r="C19" s="15">
        <v>72479354</v>
      </c>
      <c r="D19" s="8" t="s">
        <v>77</v>
      </c>
      <c r="E19" s="16" t="str">
        <f>VLOOKUP(B19,'源数据（不用管）'!A:H,5,0)</f>
        <v>不参加</v>
      </c>
      <c r="F19" s="9" t="s">
        <v>33</v>
      </c>
      <c r="G19" s="9" t="s">
        <v>33</v>
      </c>
      <c r="H19" s="17" t="str">
        <f>VLOOKUP(B19,'源数据（不用管）'!A:H,6,0)</f>
        <v>不参加</v>
      </c>
      <c r="I19" s="17" t="str">
        <f>VLOOKUP(B19,'源数据（不用管）'!A:H,7,0)</f>
        <v>不参加</v>
      </c>
      <c r="J19" s="18"/>
      <c r="K19" s="18"/>
      <c r="L19" s="18"/>
      <c r="M19" s="18"/>
      <c r="N19" s="8" t="s">
        <v>78</v>
      </c>
      <c r="O19" s="8" t="s">
        <v>79</v>
      </c>
      <c r="P19" s="8" t="s">
        <v>80</v>
      </c>
    </row>
    <row r="20" spans="1:16">
      <c r="A20">
        <f>VLOOKUP(B:B,'[1]商户&amp;体验卡信息'!$A:$B,2,FALSE)</f>
        <v>72</v>
      </c>
      <c r="B20" s="3">
        <v>69079225</v>
      </c>
      <c r="C20" s="3">
        <v>104360611</v>
      </c>
      <c r="D20" t="s">
        <v>81</v>
      </c>
      <c r="E20" s="4" t="str">
        <f>VLOOKUP(B20,'源数据（不用管）'!A:H,5,0)</f>
        <v>极速熊猫代金券</v>
      </c>
      <c r="F20" s="5">
        <f>VLOOKUP(B20,'源数据（不用管）'!A:H,8,0)</f>
        <v>200</v>
      </c>
      <c r="G20" s="5">
        <v>30</v>
      </c>
      <c r="H20" s="6">
        <f>VLOOKUP(B20,'源数据（不用管）'!A:H,6,0)</f>
        <v>33306647</v>
      </c>
      <c r="I20" s="6">
        <f>VLOOKUP(B20,'源数据（不用管）'!A:H,7,0)</f>
        <v>53020451</v>
      </c>
      <c r="J20" s="14">
        <v>556475341</v>
      </c>
      <c r="K20" s="14">
        <v>355078193</v>
      </c>
      <c r="L20" s="14">
        <v>501377375</v>
      </c>
      <c r="M20" s="14">
        <v>216608890</v>
      </c>
      <c r="N20" t="s">
        <v>82</v>
      </c>
      <c r="O20" t="s">
        <v>83</v>
      </c>
      <c r="P20" t="s">
        <v>43</v>
      </c>
    </row>
    <row r="21" spans="1:16">
      <c r="A21">
        <f>VLOOKUP(B:B,'[1]商户&amp;体验卡信息'!$A:$B,2,FALSE)</f>
        <v>74</v>
      </c>
      <c r="B21" s="3">
        <v>21936955</v>
      </c>
      <c r="C21" s="3">
        <v>42301396</v>
      </c>
      <c r="D21" t="s">
        <v>84</v>
      </c>
      <c r="E21" s="4" t="str">
        <f>VLOOKUP(B21,'源数据（不用管）'!A:H,5,0)</f>
        <v>双人两小时观影饮品套餐</v>
      </c>
      <c r="F21" s="5">
        <f>VLOOKUP(B21,'源数据（不用管）'!A:H,8,0)</f>
        <v>118</v>
      </c>
      <c r="G21" s="5">
        <v>20</v>
      </c>
      <c r="H21" s="6">
        <f>VLOOKUP(B21,'源数据（不用管）'!A:H,6,0)</f>
        <v>33306412</v>
      </c>
      <c r="I21" s="6">
        <f>VLOOKUP(B21,'源数据（不用管）'!A:H,7,0)</f>
        <v>53044435</v>
      </c>
      <c r="J21" s="14">
        <v>787197067</v>
      </c>
      <c r="K21" s="14">
        <v>207522922</v>
      </c>
      <c r="L21" s="14">
        <v>787790730</v>
      </c>
      <c r="M21" s="14">
        <v>332363714</v>
      </c>
      <c r="N21" t="s">
        <v>85</v>
      </c>
      <c r="O21" t="s">
        <v>86</v>
      </c>
      <c r="P21" t="s">
        <v>43</v>
      </c>
    </row>
    <row r="22" spans="1:16">
      <c r="A22">
        <f>VLOOKUP(B:B,'[1]商户&amp;体验卡信息'!$A:$B,2,FALSE)</f>
        <v>67</v>
      </c>
      <c r="B22" s="3">
        <v>92405053</v>
      </c>
      <c r="C22" s="3">
        <v>159202986</v>
      </c>
      <c r="D22" t="s">
        <v>87</v>
      </c>
      <c r="E22" s="4" t="str">
        <f>VLOOKUP(B22,'源数据（不用管）'!A:H,5,0)</f>
        <v>3次一对一私教体验课程</v>
      </c>
      <c r="F22" s="5">
        <f>VLOOKUP(B22,'源数据（不用管）'!A:H,8,0)</f>
        <v>188</v>
      </c>
      <c r="G22" s="5">
        <v>30</v>
      </c>
      <c r="H22" s="6">
        <f>VLOOKUP(B22,'源数据（不用管）'!A:H,6,0)</f>
        <v>33304353</v>
      </c>
      <c r="I22" s="6">
        <f>VLOOKUP(B22,'源数据（不用管）'!A:H,7,0)</f>
        <v>53019520</v>
      </c>
      <c r="J22" s="14">
        <v>257556572</v>
      </c>
      <c r="K22" s="14">
        <v>266554658</v>
      </c>
      <c r="L22" s="14">
        <v>442181300</v>
      </c>
      <c r="M22" s="14">
        <v>420471549</v>
      </c>
      <c r="N22" t="s">
        <v>88</v>
      </c>
      <c r="O22" t="s">
        <v>89</v>
      </c>
      <c r="P22" t="s">
        <v>31</v>
      </c>
    </row>
    <row r="23" spans="1:16">
      <c r="A23">
        <f>VLOOKUP(B:B,'[1]商户&amp;体验卡信息'!$A:$B,2,FALSE)</f>
        <v>24</v>
      </c>
      <c r="B23" s="3">
        <v>23917721</v>
      </c>
      <c r="C23" s="3">
        <v>40041013</v>
      </c>
      <c r="D23" t="s">
        <v>90</v>
      </c>
      <c r="E23" s="4" t="str">
        <f>VLOOKUP(B23,'源数据（不用管）'!A:H,5,0)</f>
        <v>双人恐怖体验票</v>
      </c>
      <c r="F23" s="5">
        <f>VLOOKUP(B23,'源数据（不用管）'!A:H,8,0)</f>
        <v>155</v>
      </c>
      <c r="G23" s="5">
        <v>30</v>
      </c>
      <c r="H23" s="6">
        <f>VLOOKUP(B23,'源数据（不用管）'!A:H,6,0)</f>
        <v>33306452</v>
      </c>
      <c r="I23" s="6">
        <f>VLOOKUP(B23,'源数据（不用管）'!A:H,7,0)</f>
        <v>53039602</v>
      </c>
      <c r="J23" s="14">
        <v>930948927</v>
      </c>
      <c r="K23" s="14">
        <v>308158436</v>
      </c>
      <c r="L23" s="14">
        <v>233382210</v>
      </c>
      <c r="M23" s="14">
        <v>246099283</v>
      </c>
      <c r="N23" t="s">
        <v>91</v>
      </c>
      <c r="O23" t="s">
        <v>92</v>
      </c>
      <c r="P23" t="s">
        <v>61</v>
      </c>
    </row>
    <row r="24" spans="1:16" s="29" customFormat="1">
      <c r="A24" s="29">
        <f>VLOOKUP(B:B,'[1]商户&amp;体验卡信息'!$A:$B,2,FALSE)</f>
        <v>86</v>
      </c>
      <c r="B24" s="30">
        <v>22743647</v>
      </c>
      <c r="C24" s="30">
        <v>42110070</v>
      </c>
      <c r="D24" s="29" t="s">
        <v>93</v>
      </c>
      <c r="E24" s="35" t="str">
        <f>VLOOKUP(B24,'源数据（不用管）'!A:H,5,0)</f>
        <v>4人茶饮套餐</v>
      </c>
      <c r="F24" s="36">
        <f>VLOOKUP(B24,'源数据（不用管）'!A:H,8,0)</f>
        <v>198</v>
      </c>
      <c r="G24" s="36">
        <v>30</v>
      </c>
      <c r="H24" s="34">
        <v>21205922</v>
      </c>
      <c r="I24" s="34">
        <v>40050542</v>
      </c>
      <c r="J24" s="34">
        <v>719851340</v>
      </c>
      <c r="K24" s="34">
        <v>348684432</v>
      </c>
      <c r="L24" s="34">
        <v>185104610</v>
      </c>
      <c r="M24" s="34">
        <v>217875181</v>
      </c>
      <c r="N24" s="29" t="s">
        <v>94</v>
      </c>
      <c r="O24" s="29" t="s">
        <v>95</v>
      </c>
      <c r="P24" s="29" t="s">
        <v>61</v>
      </c>
    </row>
    <row r="25" spans="1:16">
      <c r="A25">
        <f>VLOOKUP(B:B,'[1]商户&amp;体验卡信息'!$A:$B,2,FALSE)</f>
        <v>91</v>
      </c>
      <c r="B25" s="3">
        <v>95262586</v>
      </c>
      <c r="C25" s="3">
        <v>162057856</v>
      </c>
      <c r="D25" t="s">
        <v>96</v>
      </c>
      <c r="E25" s="4" t="str">
        <f>VLOOKUP(B25,'源数据（不用管）'!A:H,5,0)</f>
        <v>VIP包间1小时VR畅玩+绿幕拍摄光剑游戏小视频</v>
      </c>
      <c r="F25" s="5">
        <f>VLOOKUP(B25,'源数据（不用管）'!A:H,8,0)</f>
        <v>188</v>
      </c>
      <c r="G25" s="5">
        <v>30</v>
      </c>
      <c r="H25" s="6">
        <f>VLOOKUP(B25,'源数据（不用管）'!A:H,6,0)</f>
        <v>33306379</v>
      </c>
      <c r="I25" s="6">
        <f>VLOOKUP(B25,'源数据（不用管）'!A:H,7,0)</f>
        <v>53040184</v>
      </c>
      <c r="J25" s="14">
        <v>648907970</v>
      </c>
      <c r="K25" s="14">
        <v>715457425</v>
      </c>
      <c r="L25" s="14">
        <v>498504958</v>
      </c>
      <c r="M25" s="14">
        <v>574071209</v>
      </c>
      <c r="N25" t="s">
        <v>97</v>
      </c>
      <c r="O25" t="s">
        <v>98</v>
      </c>
      <c r="P25" t="s">
        <v>80</v>
      </c>
    </row>
    <row r="26" spans="1:16">
      <c r="A26">
        <f>VLOOKUP(B:B,'[1]商户&amp;体验卡信息'!$A:$B,2,FALSE)</f>
        <v>92</v>
      </c>
      <c r="B26" s="3">
        <v>100748585</v>
      </c>
      <c r="C26" s="3">
        <v>167703858</v>
      </c>
      <c r="D26" t="s">
        <v>99</v>
      </c>
      <c r="E26" s="8" t="s">
        <v>100</v>
      </c>
      <c r="F26" s="8">
        <v>38</v>
      </c>
      <c r="G26" s="8">
        <v>5</v>
      </c>
      <c r="H26" s="9">
        <v>30651046</v>
      </c>
      <c r="I26" s="9">
        <v>50418267</v>
      </c>
      <c r="J26" s="14">
        <v>172850746</v>
      </c>
      <c r="K26" s="14">
        <v>662778530</v>
      </c>
      <c r="L26" s="14">
        <v>325202201</v>
      </c>
      <c r="M26" s="14">
        <v>259036030</v>
      </c>
      <c r="N26" t="s">
        <v>101</v>
      </c>
      <c r="O26" t="s">
        <v>102</v>
      </c>
      <c r="P26" t="s">
        <v>19</v>
      </c>
    </row>
    <row r="27" spans="1:16" s="24" customFormat="1">
      <c r="A27" s="24">
        <f>VLOOKUP(B:B,'[1]商户&amp;体验卡信息'!$A:$B,2,FALSE)</f>
        <v>59</v>
      </c>
      <c r="B27" s="25">
        <v>95396722</v>
      </c>
      <c r="C27" s="25">
        <v>162193167</v>
      </c>
      <c r="D27" s="24" t="s">
        <v>103</v>
      </c>
      <c r="E27" s="26" t="str">
        <f>VLOOKUP(B27,'源数据（不用管）'!A:H,5,0)</f>
        <v>情侣双人车</v>
      </c>
      <c r="F27" s="27">
        <f>VLOOKUP(B27,'源数据（不用管）'!A:H,8,0)</f>
        <v>199</v>
      </c>
      <c r="G27" s="27">
        <v>30</v>
      </c>
      <c r="H27" s="28">
        <v>28301113</v>
      </c>
      <c r="I27" s="28">
        <v>48213949</v>
      </c>
      <c r="J27" s="28">
        <v>920630730</v>
      </c>
      <c r="K27" s="28">
        <v>376707826</v>
      </c>
      <c r="L27" s="28">
        <v>460273440</v>
      </c>
      <c r="M27" s="28">
        <v>867760455</v>
      </c>
      <c r="N27" s="24" t="s">
        <v>88</v>
      </c>
      <c r="O27" s="24" t="s">
        <v>104</v>
      </c>
      <c r="P27" s="24" t="s">
        <v>105</v>
      </c>
    </row>
    <row r="28" spans="1:16">
      <c r="A28">
        <f>VLOOKUP(B:B,'[1]商户&amp;体验卡信息'!$A:$B,2,FALSE)</f>
        <v>68</v>
      </c>
      <c r="B28" s="3">
        <v>108088338</v>
      </c>
      <c r="C28" s="3">
        <v>175257205</v>
      </c>
      <c r="D28" t="s">
        <v>106</v>
      </c>
      <c r="E28" s="4" t="str">
        <f>VLOOKUP(B28,'源数据（不用管）'!A:H,5,0)</f>
        <v>呜哈专属套票200CC\1节</v>
      </c>
      <c r="F28" s="5">
        <f>VLOOKUP(B28,'源数据（不用管）'!A:H,8,0)</f>
        <v>58</v>
      </c>
      <c r="G28" s="5">
        <v>10</v>
      </c>
      <c r="H28" s="6">
        <f>VLOOKUP(B28,'源数据（不用管）'!A:H,6,0)</f>
        <v>32724071</v>
      </c>
      <c r="I28" s="6">
        <f>VLOOKUP(B28,'源数据（不用管）'!A:H,7,0)</f>
        <v>52458571</v>
      </c>
      <c r="J28" s="14">
        <v>185842391</v>
      </c>
      <c r="K28" s="14">
        <v>951375658</v>
      </c>
      <c r="L28" s="14">
        <v>467559203</v>
      </c>
      <c r="M28" s="14">
        <v>348492140</v>
      </c>
      <c r="N28" t="s">
        <v>94</v>
      </c>
      <c r="O28" t="s">
        <v>107</v>
      </c>
      <c r="P28" t="s">
        <v>65</v>
      </c>
    </row>
    <row r="29" spans="1:16">
      <c r="A29">
        <f>VLOOKUP(B:B,'[1]商户&amp;体验卡信息'!$A:$B,2,FALSE)</f>
        <v>77</v>
      </c>
      <c r="B29" s="3">
        <v>2934457</v>
      </c>
      <c r="C29" s="3">
        <v>773570</v>
      </c>
      <c r="D29" t="s">
        <v>108</v>
      </c>
      <c r="E29" s="4" t="str">
        <f>VLOOKUP(B29,'源数据（不用管）'!A:H,5,0)</f>
        <v>成都特色盖碗花茶［雪蕊］</v>
      </c>
      <c r="F29" s="5">
        <f>VLOOKUP(B29,'源数据（不用管）'!A:H,8,0)</f>
        <v>88</v>
      </c>
      <c r="G29" s="5">
        <v>10</v>
      </c>
      <c r="H29" s="6">
        <f>VLOOKUP(B29,'源数据（不用管）'!A:H,6,0)</f>
        <v>33286163</v>
      </c>
      <c r="I29" s="6">
        <f>VLOOKUP(B29,'源数据（不用管）'!A:H,7,0)</f>
        <v>52992664</v>
      </c>
      <c r="J29" s="14">
        <v>674894480</v>
      </c>
      <c r="K29" s="14">
        <v>920825100</v>
      </c>
      <c r="L29" s="14">
        <v>115529211</v>
      </c>
      <c r="M29" s="14">
        <v>192980368</v>
      </c>
      <c r="N29" t="s">
        <v>109</v>
      </c>
      <c r="O29" t="s">
        <v>110</v>
      </c>
      <c r="P29" t="s">
        <v>80</v>
      </c>
    </row>
    <row r="30" spans="1:16">
      <c r="A30">
        <f>VLOOKUP(B:B,'[1]商户&amp;体验卡信息'!$A:$B,2,FALSE)</f>
        <v>50</v>
      </c>
      <c r="B30" s="3">
        <v>91619079</v>
      </c>
      <c r="C30" s="3">
        <v>158403570</v>
      </c>
      <c r="D30" t="s">
        <v>111</v>
      </c>
      <c r="E30" s="4" t="str">
        <f>VLOOKUP(B30,'源数据（不用管）'!A:H,5,0)</f>
        <v>高级私人教练一对一单人体验课程</v>
      </c>
      <c r="F30" s="5">
        <f>VLOOKUP(B30,'源数据（不用管）'!A:H,8,0)</f>
        <v>128</v>
      </c>
      <c r="G30" s="5">
        <v>20</v>
      </c>
      <c r="H30" s="6">
        <f>VLOOKUP(B30,'源数据（不用管）'!A:H,6,0)</f>
        <v>21767406</v>
      </c>
      <c r="I30" s="6">
        <f>VLOOKUP(B30,'源数据（不用管）'!A:H,7,0)</f>
        <v>41250925</v>
      </c>
      <c r="J30" s="14">
        <v>119985454</v>
      </c>
      <c r="K30" s="14">
        <v>718340358</v>
      </c>
      <c r="L30" s="14">
        <v>844821969</v>
      </c>
      <c r="M30" s="14">
        <v>418498438</v>
      </c>
      <c r="N30" t="s">
        <v>25</v>
      </c>
      <c r="O30" t="s">
        <v>112</v>
      </c>
      <c r="P30" t="s">
        <v>31</v>
      </c>
    </row>
    <row r="31" spans="1:16" s="19" customFormat="1">
      <c r="A31" s="19">
        <f>VLOOKUP(B:B,'[1]商户&amp;体验卡信息'!$A:$B,2,FALSE)</f>
        <v>43</v>
      </c>
      <c r="B31" s="20">
        <v>15928652</v>
      </c>
      <c r="C31" s="20">
        <v>4381200</v>
      </c>
      <c r="D31" s="19" t="s">
        <v>113</v>
      </c>
      <c r="E31" s="21" t="str">
        <f>VLOOKUP(B31,'源数据（不用管）'!A:H,5,0)</f>
        <v>10瓶虎牌啤酒30小果盘40花生米15萝卜干10元</v>
      </c>
      <c r="F31" s="22">
        <f>VLOOKUP(B31,'源数据（不用管）'!A:H,8,0)</f>
        <v>199</v>
      </c>
      <c r="G31" s="22">
        <v>30</v>
      </c>
      <c r="H31" s="23">
        <v>33304155</v>
      </c>
      <c r="I31" s="23">
        <f>VLOOKUP(B31,'源数据（不用管）'!A:H,7,0)</f>
        <v>53043270</v>
      </c>
      <c r="J31" s="23">
        <v>404950590</v>
      </c>
      <c r="K31" s="23">
        <v>917987128</v>
      </c>
      <c r="L31" s="23">
        <v>831521012</v>
      </c>
      <c r="M31" s="23">
        <v>468401836</v>
      </c>
      <c r="N31" s="19" t="s">
        <v>114</v>
      </c>
      <c r="O31" s="19" t="s">
        <v>115</v>
      </c>
      <c r="P31" s="19" t="s">
        <v>51</v>
      </c>
    </row>
    <row r="32" spans="1:16">
      <c r="A32">
        <f>VLOOKUP(B:B,'[1]商户&amp;体验卡信息'!$A:$B,2,FALSE)</f>
        <v>10</v>
      </c>
      <c r="B32" s="3">
        <v>90494214</v>
      </c>
      <c r="C32" s="3">
        <v>157272939</v>
      </c>
      <c r="D32" t="s">
        <v>116</v>
      </c>
      <c r="E32" s="4" t="s">
        <v>33</v>
      </c>
      <c r="F32" s="5" t="s">
        <v>33</v>
      </c>
      <c r="G32" s="5" t="s">
        <v>33</v>
      </c>
      <c r="H32" s="6" t="s">
        <v>33</v>
      </c>
      <c r="I32" s="6" t="s">
        <v>33</v>
      </c>
      <c r="N32" t="s">
        <v>82</v>
      </c>
      <c r="O32" t="s">
        <v>117</v>
      </c>
      <c r="P32" t="s">
        <v>19</v>
      </c>
    </row>
    <row r="33" spans="1:16">
      <c r="A33">
        <f>VLOOKUP(B:B,'[1]商户&amp;体验卡信息'!$A:$B,2,FALSE)</f>
        <v>15</v>
      </c>
      <c r="B33" s="3">
        <v>97067808</v>
      </c>
      <c r="C33" s="3">
        <v>163926659</v>
      </c>
      <c r="D33" t="s">
        <v>118</v>
      </c>
      <c r="E33" s="4" t="s">
        <v>33</v>
      </c>
      <c r="F33" s="5" t="s">
        <v>33</v>
      </c>
      <c r="G33" s="5" t="s">
        <v>33</v>
      </c>
      <c r="H33" s="6" t="s">
        <v>33</v>
      </c>
      <c r="I33" s="6" t="s">
        <v>33</v>
      </c>
      <c r="N33" t="s">
        <v>29</v>
      </c>
      <c r="O33" t="s">
        <v>119</v>
      </c>
      <c r="P33" t="s">
        <v>43</v>
      </c>
    </row>
    <row r="34" spans="1:16">
      <c r="A34">
        <f>VLOOKUP(B:B,'[1]商户&amp;体验卡信息'!$A:$B,2,FALSE)</f>
        <v>96</v>
      </c>
      <c r="B34" s="3">
        <v>98510228</v>
      </c>
      <c r="C34" s="3">
        <v>165480702</v>
      </c>
      <c r="D34" t="s">
        <v>120</v>
      </c>
      <c r="E34" s="4" t="s">
        <v>33</v>
      </c>
      <c r="F34" s="5" t="s">
        <v>33</v>
      </c>
      <c r="G34" s="5" t="s">
        <v>33</v>
      </c>
      <c r="H34" s="6" t="s">
        <v>33</v>
      </c>
      <c r="I34" s="6" t="s">
        <v>33</v>
      </c>
      <c r="N34" t="s">
        <v>59</v>
      </c>
      <c r="O34" t="s">
        <v>121</v>
      </c>
      <c r="P34" t="s">
        <v>122</v>
      </c>
    </row>
    <row r="35" spans="1:16">
      <c r="A35">
        <f>VLOOKUP(B:B,'[1]商户&amp;体验卡信息'!$A:$B,2,FALSE)</f>
        <v>41</v>
      </c>
      <c r="B35" s="3">
        <v>530097</v>
      </c>
      <c r="C35" s="3">
        <v>768744</v>
      </c>
      <c r="D35" t="s">
        <v>123</v>
      </c>
      <c r="E35" s="4" t="s">
        <v>33</v>
      </c>
      <c r="F35" s="5" t="s">
        <v>33</v>
      </c>
      <c r="G35" s="5" t="s">
        <v>33</v>
      </c>
      <c r="H35" s="6" t="s">
        <v>33</v>
      </c>
      <c r="I35" s="6" t="s">
        <v>33</v>
      </c>
      <c r="N35" t="s">
        <v>94</v>
      </c>
      <c r="O35" t="s">
        <v>124</v>
      </c>
      <c r="P35" t="s">
        <v>51</v>
      </c>
    </row>
    <row r="36" spans="1:16">
      <c r="A36">
        <f>VLOOKUP(B:B,'[1]商户&amp;体验卡信息'!$A:$B,2,FALSE)</f>
        <v>90</v>
      </c>
      <c r="B36" s="3">
        <v>38234347</v>
      </c>
      <c r="C36" s="3">
        <v>88899593</v>
      </c>
      <c r="D36" t="s">
        <v>125</v>
      </c>
      <c r="E36" s="4" t="s">
        <v>33</v>
      </c>
      <c r="F36" s="5" t="s">
        <v>33</v>
      </c>
      <c r="G36" s="5" t="s">
        <v>33</v>
      </c>
      <c r="H36" s="6" t="s">
        <v>33</v>
      </c>
      <c r="I36" s="6" t="s">
        <v>33</v>
      </c>
      <c r="N36" t="s">
        <v>75</v>
      </c>
      <c r="O36" t="s">
        <v>126</v>
      </c>
      <c r="P36" t="s">
        <v>19</v>
      </c>
    </row>
    <row r="37" spans="1:16">
      <c r="A37">
        <f>VLOOKUP(B:B,'[1]商户&amp;体验卡信息'!$A:$B,2,FALSE)</f>
        <v>52</v>
      </c>
      <c r="B37" s="3">
        <v>93031254</v>
      </c>
      <c r="C37" s="3">
        <v>159822273</v>
      </c>
      <c r="D37" t="s">
        <v>127</v>
      </c>
      <c r="E37" s="4" t="s">
        <v>33</v>
      </c>
      <c r="F37" s="5" t="s">
        <v>33</v>
      </c>
      <c r="G37" s="5" t="s">
        <v>33</v>
      </c>
      <c r="H37" s="6" t="s">
        <v>33</v>
      </c>
      <c r="I37" s="6" t="s">
        <v>33</v>
      </c>
      <c r="N37" t="s">
        <v>29</v>
      </c>
      <c r="O37" t="s">
        <v>128</v>
      </c>
      <c r="P37" t="s">
        <v>31</v>
      </c>
    </row>
    <row r="38" spans="1:16">
      <c r="A38">
        <f>VLOOKUP(B:B,'[1]商户&amp;体验卡信息'!$A:$B,2,FALSE)</f>
        <v>79</v>
      </c>
      <c r="B38" s="3">
        <v>75321189</v>
      </c>
      <c r="C38" s="3">
        <v>117870099</v>
      </c>
      <c r="D38" t="s">
        <v>129</v>
      </c>
      <c r="E38" s="4" t="s">
        <v>33</v>
      </c>
      <c r="F38" s="5" t="s">
        <v>33</v>
      </c>
      <c r="G38" s="5" t="s">
        <v>33</v>
      </c>
      <c r="H38" s="6" t="s">
        <v>33</v>
      </c>
      <c r="I38" s="6" t="s">
        <v>33</v>
      </c>
      <c r="N38" t="s">
        <v>72</v>
      </c>
      <c r="O38" t="s">
        <v>130</v>
      </c>
      <c r="P38" t="s">
        <v>61</v>
      </c>
    </row>
    <row r="39" spans="1:16">
      <c r="A39">
        <f>VLOOKUP(B:B,'[1]商户&amp;体验卡信息'!$A:$B,2,FALSE)</f>
        <v>58</v>
      </c>
      <c r="B39" s="3">
        <v>107205472</v>
      </c>
      <c r="C39" s="3">
        <v>174203420</v>
      </c>
      <c r="D39" t="s">
        <v>131</v>
      </c>
      <c r="E39" s="4" t="s">
        <v>33</v>
      </c>
      <c r="F39" s="5" t="s">
        <v>33</v>
      </c>
      <c r="G39" s="5" t="s">
        <v>33</v>
      </c>
      <c r="H39" s="6" t="s">
        <v>33</v>
      </c>
      <c r="I39" s="6" t="s">
        <v>33</v>
      </c>
      <c r="N39" t="s">
        <v>132</v>
      </c>
      <c r="O39" t="s">
        <v>133</v>
      </c>
      <c r="P39" t="s">
        <v>31</v>
      </c>
    </row>
  </sheetData>
  <phoneticPr fontId="5" type="noConversion"/>
  <dataValidations count="1">
    <dataValidation allowBlank="1" showInputMessage="1" showErrorMessage="1" sqref="P1:T1048576" xr:uid="{00000000-0002-0000-0000-000000000000}"/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zoomScale="69" zoomScaleNormal="69" workbookViewId="0">
      <selection activeCell="C10" sqref="C10"/>
    </sheetView>
  </sheetViews>
  <sheetFormatPr baseColWidth="10" defaultColWidth="9" defaultRowHeight="14"/>
  <cols>
    <col min="1" max="2" width="11.6640625" customWidth="1"/>
    <col min="3" max="3" width="40.33203125" customWidth="1"/>
    <col min="4" max="4" width="12.1640625" customWidth="1"/>
    <col min="5" max="5" width="44.33203125" customWidth="1"/>
    <col min="6" max="7" width="11.6640625" customWidth="1"/>
  </cols>
  <sheetData>
    <row r="1" spans="1:8">
      <c r="A1" t="s">
        <v>1</v>
      </c>
      <c r="B1" t="s">
        <v>2</v>
      </c>
      <c r="C1" t="s">
        <v>134</v>
      </c>
      <c r="D1" t="s">
        <v>135</v>
      </c>
      <c r="E1" t="s">
        <v>136</v>
      </c>
      <c r="F1" t="s">
        <v>7</v>
      </c>
      <c r="G1" t="s">
        <v>8</v>
      </c>
      <c r="H1" t="s">
        <v>5</v>
      </c>
    </row>
    <row r="2" spans="1:8">
      <c r="A2">
        <v>90428600</v>
      </c>
      <c r="B2">
        <v>157205729</v>
      </c>
      <c r="C2" t="s">
        <v>28</v>
      </c>
      <c r="D2" t="s">
        <v>137</v>
      </c>
      <c r="E2" t="s">
        <v>138</v>
      </c>
      <c r="F2">
        <v>33302632</v>
      </c>
      <c r="G2">
        <v>53018621</v>
      </c>
      <c r="H2">
        <v>199</v>
      </c>
    </row>
    <row r="3" spans="1:8">
      <c r="A3">
        <v>97403783</v>
      </c>
      <c r="B3">
        <v>164298761</v>
      </c>
      <c r="C3" t="s">
        <v>52</v>
      </c>
      <c r="D3" t="s">
        <v>137</v>
      </c>
      <c r="E3" t="s">
        <v>139</v>
      </c>
      <c r="F3">
        <v>33306943</v>
      </c>
      <c r="G3">
        <v>53010157</v>
      </c>
      <c r="H3">
        <v>98</v>
      </c>
    </row>
    <row r="4" spans="1:8">
      <c r="A4">
        <v>67206596</v>
      </c>
      <c r="B4">
        <v>98375076</v>
      </c>
      <c r="C4" t="s">
        <v>71</v>
      </c>
      <c r="D4" t="s">
        <v>140</v>
      </c>
      <c r="E4" t="s">
        <v>141</v>
      </c>
      <c r="F4">
        <v>33303956</v>
      </c>
      <c r="G4">
        <v>53035842</v>
      </c>
      <c r="H4">
        <v>12</v>
      </c>
    </row>
    <row r="5" spans="1:8">
      <c r="A5">
        <v>69079225</v>
      </c>
      <c r="B5">
        <v>104360611</v>
      </c>
      <c r="C5" t="s">
        <v>81</v>
      </c>
      <c r="D5" t="s">
        <v>142</v>
      </c>
      <c r="E5" t="s">
        <v>143</v>
      </c>
      <c r="F5">
        <v>33306647</v>
      </c>
      <c r="G5">
        <v>53020451</v>
      </c>
      <c r="H5">
        <v>200</v>
      </c>
    </row>
    <row r="6" spans="1:8">
      <c r="A6">
        <v>92405053</v>
      </c>
      <c r="B6">
        <v>159202986</v>
      </c>
      <c r="C6" t="s">
        <v>87</v>
      </c>
      <c r="D6" t="s">
        <v>137</v>
      </c>
      <c r="E6" t="s">
        <v>144</v>
      </c>
      <c r="F6">
        <v>33304353</v>
      </c>
      <c r="G6">
        <v>53019520</v>
      </c>
      <c r="H6">
        <v>188</v>
      </c>
    </row>
    <row r="7" spans="1:8">
      <c r="A7">
        <v>99822669</v>
      </c>
      <c r="B7">
        <v>166780794</v>
      </c>
      <c r="C7" t="s">
        <v>48</v>
      </c>
      <c r="D7" t="s">
        <v>145</v>
      </c>
      <c r="E7" t="s">
        <v>146</v>
      </c>
      <c r="F7" t="s">
        <v>147</v>
      </c>
      <c r="G7">
        <v>49189416</v>
      </c>
      <c r="H7">
        <v>119</v>
      </c>
    </row>
    <row r="8" spans="1:8">
      <c r="A8">
        <v>69586566</v>
      </c>
      <c r="B8">
        <v>110786093</v>
      </c>
      <c r="C8" t="s">
        <v>62</v>
      </c>
      <c r="D8" t="s">
        <v>148</v>
      </c>
      <c r="E8" t="s">
        <v>149</v>
      </c>
      <c r="F8">
        <v>22050580</v>
      </c>
      <c r="G8">
        <v>41781227</v>
      </c>
      <c r="H8">
        <v>118</v>
      </c>
    </row>
    <row r="9" spans="1:8">
      <c r="A9">
        <v>66313121</v>
      </c>
      <c r="B9">
        <v>93111787</v>
      </c>
      <c r="C9" t="s">
        <v>66</v>
      </c>
      <c r="D9" t="s">
        <v>150</v>
      </c>
      <c r="E9" t="s">
        <v>151</v>
      </c>
      <c r="F9">
        <v>33303448</v>
      </c>
      <c r="G9">
        <v>53022350</v>
      </c>
      <c r="H9">
        <v>1</v>
      </c>
    </row>
    <row r="10" spans="1:8">
      <c r="A10">
        <v>108088338</v>
      </c>
      <c r="B10">
        <v>175257205</v>
      </c>
      <c r="C10" t="s">
        <v>106</v>
      </c>
      <c r="D10" t="s">
        <v>152</v>
      </c>
      <c r="E10" t="s">
        <v>153</v>
      </c>
      <c r="F10">
        <v>32724071</v>
      </c>
      <c r="G10">
        <v>52458571</v>
      </c>
      <c r="H10">
        <v>58</v>
      </c>
    </row>
    <row r="11" spans="1:8">
      <c r="A11">
        <v>69501102</v>
      </c>
      <c r="B11">
        <v>110942593</v>
      </c>
      <c r="C11" t="s">
        <v>37</v>
      </c>
      <c r="D11" t="s">
        <v>148</v>
      </c>
      <c r="E11" t="s">
        <v>154</v>
      </c>
      <c r="F11">
        <v>33306324</v>
      </c>
      <c r="G11">
        <v>53039832</v>
      </c>
      <c r="H11">
        <v>180</v>
      </c>
    </row>
    <row r="12" spans="1:8">
      <c r="A12">
        <v>96305230</v>
      </c>
      <c r="B12">
        <v>163112964</v>
      </c>
      <c r="C12" t="s">
        <v>41</v>
      </c>
      <c r="D12" t="s">
        <v>145</v>
      </c>
      <c r="E12" t="s">
        <v>155</v>
      </c>
      <c r="F12">
        <v>33306269</v>
      </c>
      <c r="G12">
        <v>53041695</v>
      </c>
      <c r="H12">
        <v>180</v>
      </c>
    </row>
    <row r="13" spans="1:8">
      <c r="A13">
        <v>69214373</v>
      </c>
      <c r="B13">
        <v>104267195</v>
      </c>
      <c r="C13" t="s">
        <v>55</v>
      </c>
      <c r="D13" t="s">
        <v>150</v>
      </c>
      <c r="E13" t="s">
        <v>156</v>
      </c>
      <c r="F13">
        <v>33304041</v>
      </c>
      <c r="G13">
        <v>53007504</v>
      </c>
      <c r="H13">
        <v>78</v>
      </c>
    </row>
    <row r="14" spans="1:8">
      <c r="A14">
        <v>19120573</v>
      </c>
      <c r="B14">
        <v>72479354</v>
      </c>
      <c r="C14" t="s">
        <v>77</v>
      </c>
      <c r="D14" t="s">
        <v>145</v>
      </c>
      <c r="E14" t="s">
        <v>33</v>
      </c>
      <c r="F14" t="s">
        <v>33</v>
      </c>
      <c r="G14" t="s">
        <v>33</v>
      </c>
      <c r="H14" t="s">
        <v>33</v>
      </c>
    </row>
    <row r="15" spans="1:8">
      <c r="A15">
        <v>21936955</v>
      </c>
      <c r="B15">
        <v>42301396</v>
      </c>
      <c r="C15" t="s">
        <v>84</v>
      </c>
      <c r="D15" t="s">
        <v>157</v>
      </c>
      <c r="E15" t="s">
        <v>158</v>
      </c>
      <c r="F15">
        <v>33306412</v>
      </c>
      <c r="G15">
        <v>53044435</v>
      </c>
      <c r="H15">
        <v>118</v>
      </c>
    </row>
    <row r="16" spans="1:8">
      <c r="A16">
        <v>23917721</v>
      </c>
      <c r="B16">
        <v>40041013</v>
      </c>
      <c r="C16" t="s">
        <v>90</v>
      </c>
      <c r="D16" t="s">
        <v>159</v>
      </c>
      <c r="E16" t="s">
        <v>160</v>
      </c>
      <c r="F16">
        <v>33306452</v>
      </c>
      <c r="G16">
        <v>53039602</v>
      </c>
      <c r="H16">
        <v>155</v>
      </c>
    </row>
    <row r="17" spans="1:8">
      <c r="A17">
        <v>22743647</v>
      </c>
      <c r="B17">
        <v>42110070</v>
      </c>
      <c r="C17" t="s">
        <v>93</v>
      </c>
      <c r="D17" t="s">
        <v>161</v>
      </c>
      <c r="E17" t="s">
        <v>162</v>
      </c>
      <c r="F17">
        <v>22743647</v>
      </c>
      <c r="G17">
        <v>42110070</v>
      </c>
      <c r="H17">
        <v>198</v>
      </c>
    </row>
    <row r="18" spans="1:8">
      <c r="A18">
        <v>95262586</v>
      </c>
      <c r="B18">
        <v>162057856</v>
      </c>
      <c r="C18" t="s">
        <v>96</v>
      </c>
      <c r="D18" t="s">
        <v>163</v>
      </c>
      <c r="E18" t="s">
        <v>164</v>
      </c>
      <c r="F18">
        <v>33306379</v>
      </c>
      <c r="G18">
        <v>53040184</v>
      </c>
      <c r="H18">
        <v>188</v>
      </c>
    </row>
    <row r="19" spans="1:8">
      <c r="A19">
        <v>95396722</v>
      </c>
      <c r="B19">
        <v>162193167</v>
      </c>
      <c r="C19" t="s">
        <v>103</v>
      </c>
      <c r="D19" t="s">
        <v>152</v>
      </c>
      <c r="E19" t="s">
        <v>165</v>
      </c>
      <c r="F19">
        <v>95396722</v>
      </c>
      <c r="G19">
        <v>162193167</v>
      </c>
      <c r="H19">
        <v>199</v>
      </c>
    </row>
    <row r="20" spans="1:8">
      <c r="A20">
        <v>2934457</v>
      </c>
      <c r="B20">
        <v>773570</v>
      </c>
      <c r="C20" t="s">
        <v>108</v>
      </c>
      <c r="D20" t="s">
        <v>161</v>
      </c>
      <c r="E20" t="s">
        <v>166</v>
      </c>
      <c r="F20">
        <v>33286163</v>
      </c>
      <c r="G20">
        <v>52992664</v>
      </c>
      <c r="H20">
        <v>88</v>
      </c>
    </row>
    <row r="21" spans="1:8">
      <c r="A21">
        <v>15928652</v>
      </c>
      <c r="B21">
        <v>4381200</v>
      </c>
      <c r="C21" t="s">
        <v>113</v>
      </c>
      <c r="D21" t="s">
        <v>145</v>
      </c>
      <c r="E21" t="s">
        <v>167</v>
      </c>
      <c r="F21">
        <v>33306365</v>
      </c>
      <c r="G21">
        <v>53043270</v>
      </c>
      <c r="H21">
        <v>199</v>
      </c>
    </row>
    <row r="22" spans="1:8">
      <c r="A22">
        <v>96431156</v>
      </c>
      <c r="B22">
        <v>163237687</v>
      </c>
      <c r="C22" t="s">
        <v>16</v>
      </c>
      <c r="D22" t="s">
        <v>168</v>
      </c>
      <c r="E22" t="s">
        <v>169</v>
      </c>
      <c r="F22">
        <v>28704832</v>
      </c>
      <c r="G22">
        <v>48634216</v>
      </c>
      <c r="H22">
        <v>78</v>
      </c>
    </row>
    <row r="23" spans="1:8">
      <c r="A23">
        <v>95323007</v>
      </c>
      <c r="B23">
        <v>162117099</v>
      </c>
      <c r="C23" t="s">
        <v>20</v>
      </c>
      <c r="D23" t="s">
        <v>168</v>
      </c>
      <c r="E23" t="s">
        <v>170</v>
      </c>
      <c r="F23">
        <v>29122546</v>
      </c>
      <c r="G23">
        <v>48951925</v>
      </c>
      <c r="H23">
        <v>9.9</v>
      </c>
    </row>
    <row r="24" spans="1:8">
      <c r="A24">
        <v>69005173</v>
      </c>
      <c r="B24">
        <v>100000775</v>
      </c>
      <c r="C24" t="s">
        <v>58</v>
      </c>
      <c r="D24" t="s">
        <v>157</v>
      </c>
      <c r="E24" t="s">
        <v>171</v>
      </c>
      <c r="F24">
        <v>21899411</v>
      </c>
      <c r="G24">
        <v>41592796</v>
      </c>
      <c r="H24">
        <v>68</v>
      </c>
    </row>
    <row r="25" spans="1:8">
      <c r="A25">
        <v>21687243</v>
      </c>
      <c r="B25">
        <v>94926906</v>
      </c>
      <c r="C25" t="s">
        <v>69</v>
      </c>
      <c r="D25" t="s">
        <v>172</v>
      </c>
      <c r="E25" t="s">
        <v>173</v>
      </c>
      <c r="F25">
        <v>33303492</v>
      </c>
      <c r="G25">
        <v>53006938</v>
      </c>
      <c r="H25">
        <v>14</v>
      </c>
    </row>
    <row r="26" spans="1:8">
      <c r="A26">
        <v>65480367</v>
      </c>
      <c r="B26">
        <v>99101062</v>
      </c>
      <c r="C26" t="s">
        <v>74</v>
      </c>
      <c r="D26" t="s">
        <v>174</v>
      </c>
      <c r="E26" t="s">
        <v>175</v>
      </c>
      <c r="F26">
        <v>33301448</v>
      </c>
      <c r="G26">
        <v>53004953</v>
      </c>
      <c r="H26">
        <v>1</v>
      </c>
    </row>
    <row r="27" spans="1:8">
      <c r="A27">
        <v>91619079</v>
      </c>
      <c r="B27">
        <v>158403570</v>
      </c>
      <c r="C27" t="s">
        <v>111</v>
      </c>
      <c r="D27" t="s">
        <v>137</v>
      </c>
      <c r="E27" t="s">
        <v>176</v>
      </c>
      <c r="F27">
        <v>21767406</v>
      </c>
      <c r="G27">
        <v>41250925</v>
      </c>
      <c r="H27">
        <v>128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商户+团单+券</vt:lpstr>
      <vt:lpstr>源数据（不用管）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Esse</dc:creator>
  <cp:lastModifiedBy>Microsoft Office 用户</cp:lastModifiedBy>
  <dcterms:created xsi:type="dcterms:W3CDTF">2018-08-22T10:35:00Z</dcterms:created>
  <dcterms:modified xsi:type="dcterms:W3CDTF">2018-08-30T06:51:57Z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2052-10.8.0.6157</vt:lpwstr>
  </property>
</Properties>
</file>