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Nextcloud\Kurse im Studium\_Masterarbeit\Code_Repo_Abgabe\semopenalex\03_Embeddings_SemOpenAlex\evaluation\"/>
    </mc:Choice>
  </mc:AlternateContent>
  <xr:revisionPtr revIDLastSave="0" documentId="13_ncr:1_{7891A97A-709B-4397-A91A-AADF9104B92F}" xr6:coauthVersionLast="47" xr6:coauthVersionMax="47" xr10:uidLastSave="{00000000-0000-0000-0000-000000000000}"/>
  <bookViews>
    <workbookView xWindow="28680" yWindow="-3075" windowWidth="38640" windowHeight="21120" activeTab="1" xr2:uid="{3DEA462E-0DFA-46C8-8423-E1E9FC17D396}"/>
  </bookViews>
  <sheets>
    <sheet name="Training Params &amp; Stats" sheetId="1" r:id="rId1"/>
    <sheet name="Eval Sheet" sheetId="4" r:id="rId2"/>
    <sheet name="Relation ev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N6" i="4"/>
  <c r="R17" i="1"/>
  <c r="R31" i="1"/>
  <c r="V18" i="4"/>
  <c r="V10" i="4"/>
  <c r="V17" i="4"/>
  <c r="V9" i="4"/>
  <c r="S18" i="4"/>
  <c r="S17" i="4"/>
  <c r="S10" i="4"/>
  <c r="S9" i="4"/>
  <c r="V16" i="4"/>
  <c r="V8" i="4"/>
  <c r="S16" i="4"/>
  <c r="S8" i="4"/>
  <c r="V15" i="4"/>
  <c r="V7" i="4"/>
  <c r="S15" i="4"/>
  <c r="S7" i="4"/>
  <c r="S14" i="4"/>
  <c r="V14" i="4"/>
  <c r="V6" i="4"/>
  <c r="S6" i="4"/>
  <c r="N7" i="4"/>
  <c r="N8" i="4"/>
  <c r="N9" i="4"/>
  <c r="N10" i="4"/>
  <c r="N11" i="4"/>
  <c r="N12" i="4"/>
  <c r="N13" i="4"/>
  <c r="N15" i="4"/>
  <c r="N16" i="4"/>
  <c r="N17" i="4"/>
  <c r="N18" i="4"/>
  <c r="N19" i="4"/>
  <c r="N20" i="4"/>
  <c r="N21" i="4"/>
  <c r="N22" i="4"/>
  <c r="F16" i="4"/>
  <c r="F17" i="4"/>
  <c r="F18" i="4"/>
  <c r="F19" i="4"/>
  <c r="F20" i="4"/>
  <c r="F21" i="4"/>
  <c r="F22" i="4"/>
  <c r="F24" i="4"/>
  <c r="F25" i="4"/>
  <c r="F26" i="4"/>
  <c r="F27" i="4"/>
  <c r="F28" i="4"/>
  <c r="F29" i="4"/>
  <c r="F30" i="4"/>
  <c r="F31" i="4"/>
  <c r="F7" i="4"/>
  <c r="F8" i="4"/>
  <c r="F9" i="4"/>
  <c r="F10" i="4"/>
  <c r="F11" i="4"/>
  <c r="F12" i="4"/>
  <c r="F13" i="4"/>
  <c r="F15" i="4"/>
  <c r="F6" i="4"/>
  <c r="R16" i="1"/>
  <c r="R15" i="1"/>
  <c r="Q11" i="1"/>
  <c r="R11" i="1" s="1"/>
  <c r="R12" i="1" s="1"/>
  <c r="L11" i="1"/>
  <c r="R30" i="1"/>
  <c r="R5" i="1"/>
  <c r="R4" i="1"/>
  <c r="R29" i="1"/>
  <c r="R32" i="1" s="1"/>
  <c r="R10" i="1"/>
  <c r="R22" i="1"/>
  <c r="R23" i="1" s="1"/>
  <c r="R18" i="1" l="1"/>
  <c r="R7" i="1"/>
</calcChain>
</file>

<file path=xl/sharedStrings.xml><?xml version="1.0" encoding="utf-8"?>
<sst xmlns="http://schemas.openxmlformats.org/spreadsheetml/2006/main" count="215" uniqueCount="87">
  <si>
    <t>ComplEx</t>
  </si>
  <si>
    <t>DistMult</t>
  </si>
  <si>
    <t>GNN</t>
  </si>
  <si>
    <t>TransE</t>
  </si>
  <si>
    <t>Dimensions</t>
  </si>
  <si>
    <t>RAM</t>
  </si>
  <si>
    <t>PPT?</t>
  </si>
  <si>
    <t>Edges / sec</t>
  </si>
  <si>
    <t>Edges</t>
  </si>
  <si>
    <t>Emb</t>
  </si>
  <si>
    <t>Host</t>
  </si>
  <si>
    <t>File</t>
  </si>
  <si>
    <t>yaml</t>
  </si>
  <si>
    <t>false true</t>
  </si>
  <si>
    <t>1 epoch inkl eval</t>
  </si>
  <si>
    <t>Batch Size (tr)</t>
  </si>
  <si>
    <t>negs</t>
  </si>
  <si>
    <t>GAT</t>
  </si>
  <si>
    <t>w01</t>
  </si>
  <si>
    <t>w02</t>
  </si>
  <si>
    <t>Final</t>
  </si>
  <si>
    <t>DONE</t>
  </si>
  <si>
    <t>t&amp;e sep.</t>
  </si>
  <si>
    <t>w. w01</t>
  </si>
  <si>
    <t>Mean Rank: 44.634462
MRR: 0.372694
Hits@1: 0.310888
Hits@3: 0.377657
Hits@5: 0.420977
Hits@10: 0.494820
Hits@50: 0.733547
Hits@100: 0.828575</t>
  </si>
  <si>
    <t>Mean Rank: 28.257701
MRR: 0.650792
Hits@1: 0.596378
Hits@3: 0.680270
Hits@5: 0.707685
Hits@10: 0.742393
Hits@50: 0.837482
Hits@100: 0.888443</t>
  </si>
  <si>
    <t>Mean Rank: 27.469334
MRR: 0.691778
Hits@1: 0.648598
Hits@3: 0.713136
Hits@5: 0.734876
Hits@10: 0.764836
Hits@50: 0.849096
Hits@100: 0.891385</t>
  </si>
  <si>
    <t>w023</t>
  </si>
  <si>
    <t>runs 2&amp;3</t>
  </si>
  <si>
    <t>Mean Rank: 28.149167
MRR: 0.659887
Hits@1: 0.608230
Hits@3: 0.687252
Hits@5: 0.713317
Hits@10: 0.747044
Hits@50: 0.839729
Hits@100: 0.889096</t>
  </si>
  <si>
    <t>Mean Rank: 40.639726
MRR: 0.631560
Hits@1: 0.571641
Hits@3: 0.668196
Hits@5: 0.697770
Hits@10: 0.731608
Hits@50: 0.813690
Hits@100: 0.859874</t>
  </si>
  <si>
    <t>runtime (h)</t>
  </si>
  <si>
    <t>runtime (ms)</t>
  </si>
  <si>
    <t>GraphSAGE</t>
  </si>
  <si>
    <t>Mean Rank: 43.486946
MRR: 0.378573
Hits@1: 0.315212
Hits@3: 0.383570
Hits@5: 0.428057
Hits@10: 0.505074
Hits@50: 0.750170
Hits@100: 0.840658</t>
  </si>
  <si>
    <t>Mean Rank: 28.267968
MRR: 0.695431
Hits@1: 0.655011
Hits@3: 0.714157
Hits@5: 0.734934
Hits@10: 0.764337
Hits@50: 0.848731
Hits@100: 0.889174</t>
  </si>
  <si>
    <t>Mean Rank: 27.728101
MRR: 0.694717
Hits@1: 0.652568
Hits@3: 0.715225
Hits@5: 0.736764
Hits@10: 0.766444
Hits@50: 0.849276
Hits@100: 0.890384</t>
  </si>
  <si>
    <t>Mean Rank: 52.796107
MRR: 0.621569
Hits@1: 0.566100
Hits@3: 0.657292
Hits@5: 0.683255
Hits@10: 0.711186
Hits@50: 0.780240
Hits@100: 0.824788</t>
  </si>
  <si>
    <t>Mean Rank: 24.053498
MRR: 0.659639
Hits@1: 0.605211
Hits@3: 0.689488
Hits@5: 0.713831
Hits@10: 0.746721
Hits@50: 0.851506
Hits@100: 0.911009</t>
  </si>
  <si>
    <t>w03</t>
  </si>
  <si>
    <t>w. w02</t>
  </si>
  <si>
    <t>MR</t>
  </si>
  <si>
    <t>MRR</t>
  </si>
  <si>
    <t>Hits@1</t>
  </si>
  <si>
    <t>Hits@3</t>
  </si>
  <si>
    <t>Hits@5</t>
  </si>
  <si>
    <t>Hits@10</t>
  </si>
  <si>
    <t>Hits@50</t>
  </si>
  <si>
    <t>Hits@100</t>
  </si>
  <si>
    <t>Eval Sheet</t>
  </si>
  <si>
    <t>Mean Rank: 26.270294
MRR: 0.679222
Hits@1: 0.628755
Hits@3: 0.708095
Hits@5: 0.730649
Hits@10: 0.759798
Hits@50: 0.850984
Hits@100: 0.902768</t>
  </si>
  <si>
    <t>run #3</t>
  </si>
  <si>
    <t>Mean Rank: 35.500046
MRR: 0.657205
Hits@1: 0.603512
Hits@3: 0.688964
Hits@5: 0.714700
Hits@10: 0.745807
Hits@50: 0.826806
Hits@100: 0.873061</t>
  </si>
  <si>
    <t>Complex</t>
  </si>
  <si>
    <t>GraphSage</t>
  </si>
  <si>
    <t>Mean Rank: 28.290014
MRR: 0.692951
Hits@1: 0.651435
Hits@3: 0.712653
Hits@5: 0.733801
Hits@10: 0.763480
Hits@50: 0.848625
Hits@100: 0.889865</t>
  </si>
  <si>
    <t>Mean Rank: 43.633192
MRR: 0.371866
Hits@1: 0.308560
Hits@3: 0.375460
Hits@5: 0.420357
Hits@10: 0.498937
Hits@50: 0.752347
Hits@100: 0.842404</t>
  </si>
  <si>
    <t>Mean Rank: 26.053308
MRR: 0.688465
Hits@1: 0.642278
Hits@3: 0.713327
Hits@5: 0.733772
Hits@10: 0.762220
Hits@50: 0.853155
Hits@100: 0.903571</t>
  </si>
  <si>
    <t>"""                             avg. rank | avg. score | median | 0.75 quantile</t>
  </si>
  <si>
    <t>0  n2:type                         94.32 | 23.22      | 3      | 209</t>
  </si>
  <si>
    <t>1  n4:memberOf                     42.38 | 15.31      | 1      | 51</t>
  </si>
  <si>
    <t>2  n6:countryCode                   1.03 | 86.93      | 1      | 1</t>
  </si>
  <si>
    <t>3  n7:hasAssociatedInstitution      1.00 | 64.71      | 1      | 1</t>
  </si>
  <si>
    <t>4  n7:hasConcept                   14.97 | 28.63      | 1      | 15</t>
  </si>
  <si>
    <t>5  n11:hasPublicationYear          51.13 | 27.65      | 1      | 96</t>
  </si>
  <si>
    <t>6  n7:crossrefType                 44.15 | 28.61      | 1      | 83</t>
  </si>
  <si>
    <t>7  n7:hasAuthor                    57.77 | 15.84      | 2      | 83</t>
  </si>
  <si>
    <t>8  n12:cites                        1.65 | 21.39      | 1      | 1</t>
  </si>
  <si>
    <t>9  n7:hasHostVenue                  7.15 | 22.24      | 1      | 2</t>
  </si>
  <si>
    <t>"""</t>
  </si>
  <si>
    <t>DistMult w0 embeddings</t>
  </si>
  <si>
    <t>rel</t>
  </si>
  <si>
    <t>0     994202</t>
  </si>
  <si>
    <t>1     144626</t>
  </si>
  <si>
    <t>2        210</t>
  </si>
  <si>
    <t>3         88</t>
  </si>
  <si>
    <t>4    2008164</t>
  </si>
  <si>
    <t>5     483248</t>
  </si>
  <si>
    <t>6     344356</t>
  </si>
  <si>
    <t>7    1208644</t>
  </si>
  <si>
    <t>8    3313618</t>
  </si>
  <si>
    <t>9     254532</t>
  </si>
  <si>
    <t>Occurences of relations in test edges:</t>
  </si>
  <si>
    <t>Python (concatenated values in list form)</t>
  </si>
  <si>
    <t>Scores by model</t>
  </si>
  <si>
    <t>Scores by metric</t>
  </si>
  <si>
    <t>data = 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</si>
</sst>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u/>
      <sz val="11"/>
      <color theme="2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u/>
      <sz val="10"/>
      <color theme="2" tint="-0.499984740745262"/>
      <name val="Calibri"/>
      <family val="2"/>
      <scheme val="minor"/>
    </font>
    <font>
      <sz val="10"/>
      <color rgb="FF067D17"/>
      <name val="JetBrains Mono"/>
      <family val="3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/>
    <xf numFmtId="49" fontId="7" fillId="0" borderId="0" xfId="1" applyNumberFormat="1" applyFill="1" applyBorder="1" applyAlignment="1">
      <alignment horizontal="left"/>
    </xf>
    <xf numFmtId="49" fontId="7" fillId="0" borderId="0" xfId="1" applyNumberFormat="1"/>
    <xf numFmtId="2" fontId="0" fillId="0" borderId="0" xfId="0" applyNumberFormat="1"/>
    <xf numFmtId="49" fontId="2" fillId="0" borderId="0" xfId="0" applyNumberFormat="1" applyFont="1"/>
    <xf numFmtId="3" fontId="4" fillId="0" borderId="0" xfId="0" applyNumberFormat="1" applyFont="1"/>
    <xf numFmtId="0" fontId="8" fillId="0" borderId="0" xfId="0" applyFont="1"/>
    <xf numFmtId="0" fontId="9" fillId="0" borderId="0" xfId="1" applyNumberFormat="1" applyFont="1" applyAlignment="1">
      <alignment horizontal="left"/>
    </xf>
    <xf numFmtId="0" fontId="9" fillId="0" borderId="0" xfId="0" applyFont="1"/>
    <xf numFmtId="49" fontId="8" fillId="0" borderId="0" xfId="0" applyNumberFormat="1" applyFont="1"/>
    <xf numFmtId="49" fontId="4" fillId="0" borderId="0" xfId="0" applyNumberFormat="1" applyFont="1"/>
    <xf numFmtId="0" fontId="10" fillId="0" borderId="0" xfId="1" applyNumberFormat="1" applyFont="1"/>
    <xf numFmtId="0" fontId="11" fillId="0" borderId="0" xfId="0" applyFont="1"/>
    <xf numFmtId="0" fontId="4" fillId="0" borderId="0" xfId="1" applyNumberFormat="1" applyFont="1"/>
    <xf numFmtId="0" fontId="12" fillId="0" borderId="0" xfId="1" applyNumberFormat="1" applyFont="1"/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164" fontId="0" fillId="0" borderId="0" xfId="0" applyNumberFormat="1"/>
    <xf numFmtId="49" fontId="14" fillId="0" borderId="0" xfId="0" applyNumberFormat="1" applyFont="1"/>
    <xf numFmtId="0" fontId="0" fillId="0" borderId="1" xfId="0" applyFont="1" applyBorder="1"/>
    <xf numFmtId="0" fontId="0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its@1" TargetMode="External"/><Relationship Id="rId18" Type="http://schemas.openxmlformats.org/officeDocument/2006/relationships/hyperlink" Target="mailto:Hits@100" TargetMode="External"/><Relationship Id="rId26" Type="http://schemas.openxmlformats.org/officeDocument/2006/relationships/hyperlink" Target="mailto:Hits@3" TargetMode="External"/><Relationship Id="rId3" Type="http://schemas.openxmlformats.org/officeDocument/2006/relationships/hyperlink" Target="mailto:Hits@5" TargetMode="External"/><Relationship Id="rId21" Type="http://schemas.openxmlformats.org/officeDocument/2006/relationships/hyperlink" Target="mailto:Hits@5" TargetMode="External"/><Relationship Id="rId7" Type="http://schemas.openxmlformats.org/officeDocument/2006/relationships/hyperlink" Target="mailto:Hits@1" TargetMode="External"/><Relationship Id="rId12" Type="http://schemas.openxmlformats.org/officeDocument/2006/relationships/hyperlink" Target="mailto:Hits@100" TargetMode="External"/><Relationship Id="rId17" Type="http://schemas.openxmlformats.org/officeDocument/2006/relationships/hyperlink" Target="mailto:Hits@50" TargetMode="External"/><Relationship Id="rId25" Type="http://schemas.openxmlformats.org/officeDocument/2006/relationships/hyperlink" Target="mailto:Hits@1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Hits@3" TargetMode="External"/><Relationship Id="rId16" Type="http://schemas.openxmlformats.org/officeDocument/2006/relationships/hyperlink" Target="mailto:Hits@10" TargetMode="External"/><Relationship Id="rId20" Type="http://schemas.openxmlformats.org/officeDocument/2006/relationships/hyperlink" Target="mailto:Hits@3" TargetMode="External"/><Relationship Id="rId29" Type="http://schemas.openxmlformats.org/officeDocument/2006/relationships/hyperlink" Target="mailto:Hits@50" TargetMode="External"/><Relationship Id="rId1" Type="http://schemas.openxmlformats.org/officeDocument/2006/relationships/hyperlink" Target="mailto:Hits@1" TargetMode="External"/><Relationship Id="rId6" Type="http://schemas.openxmlformats.org/officeDocument/2006/relationships/hyperlink" Target="mailto:Hits@100" TargetMode="External"/><Relationship Id="rId11" Type="http://schemas.openxmlformats.org/officeDocument/2006/relationships/hyperlink" Target="mailto:Hits@50" TargetMode="External"/><Relationship Id="rId24" Type="http://schemas.openxmlformats.org/officeDocument/2006/relationships/hyperlink" Target="mailto:Hits@100" TargetMode="External"/><Relationship Id="rId32" Type="http://schemas.openxmlformats.org/officeDocument/2006/relationships/hyperlink" Target="mailto:Hits@3" TargetMode="External"/><Relationship Id="rId5" Type="http://schemas.openxmlformats.org/officeDocument/2006/relationships/hyperlink" Target="mailto:Hits@50" TargetMode="External"/><Relationship Id="rId15" Type="http://schemas.openxmlformats.org/officeDocument/2006/relationships/hyperlink" Target="mailto:Hits@5" TargetMode="External"/><Relationship Id="rId23" Type="http://schemas.openxmlformats.org/officeDocument/2006/relationships/hyperlink" Target="mailto:Hits@50" TargetMode="External"/><Relationship Id="rId28" Type="http://schemas.openxmlformats.org/officeDocument/2006/relationships/hyperlink" Target="mailto:Hits@10" TargetMode="External"/><Relationship Id="rId10" Type="http://schemas.openxmlformats.org/officeDocument/2006/relationships/hyperlink" Target="mailto:Hits@10" TargetMode="External"/><Relationship Id="rId19" Type="http://schemas.openxmlformats.org/officeDocument/2006/relationships/hyperlink" Target="mailto:Hits@1" TargetMode="External"/><Relationship Id="rId31" Type="http://schemas.openxmlformats.org/officeDocument/2006/relationships/hyperlink" Target="mailto:Hits@1" TargetMode="External"/><Relationship Id="rId4" Type="http://schemas.openxmlformats.org/officeDocument/2006/relationships/hyperlink" Target="mailto:Hits@10" TargetMode="External"/><Relationship Id="rId9" Type="http://schemas.openxmlformats.org/officeDocument/2006/relationships/hyperlink" Target="mailto:Hits@5" TargetMode="External"/><Relationship Id="rId14" Type="http://schemas.openxmlformats.org/officeDocument/2006/relationships/hyperlink" Target="mailto:Hits@3" TargetMode="External"/><Relationship Id="rId22" Type="http://schemas.openxmlformats.org/officeDocument/2006/relationships/hyperlink" Target="mailto:Hits@10" TargetMode="External"/><Relationship Id="rId27" Type="http://schemas.openxmlformats.org/officeDocument/2006/relationships/hyperlink" Target="mailto:Hits@5" TargetMode="External"/><Relationship Id="rId30" Type="http://schemas.openxmlformats.org/officeDocument/2006/relationships/hyperlink" Target="mailto:Hits@100" TargetMode="External"/><Relationship Id="rId8" Type="http://schemas.openxmlformats.org/officeDocument/2006/relationships/hyperlink" Target="mailto:Hits@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F1DF-E11B-490F-89E4-626A493583BC}">
  <dimension ref="A1:S44"/>
  <sheetViews>
    <sheetView zoomScaleNormal="100" workbookViewId="0">
      <pane ySplit="1" topLeftCell="A2" activePane="bottomLeft" state="frozen"/>
      <selection pane="bottomLeft" activeCell="E14" sqref="E14"/>
    </sheetView>
  </sheetViews>
  <sheetFormatPr baseColWidth="10" defaultRowHeight="14.5"/>
  <cols>
    <col min="2" max="2" width="22.6328125" customWidth="1"/>
    <col min="3" max="3" width="11" customWidth="1"/>
    <col min="4" max="4" width="8.26953125" customWidth="1"/>
    <col min="5" max="5" width="14.90625" customWidth="1"/>
    <col min="6" max="6" width="5.1796875" customWidth="1"/>
    <col min="7" max="7" width="6.1796875" customWidth="1"/>
    <col min="13" max="13" width="11.1796875" customWidth="1"/>
  </cols>
  <sheetData>
    <row r="1" spans="1:19">
      <c r="C1" t="s">
        <v>8</v>
      </c>
      <c r="D1" t="s">
        <v>9</v>
      </c>
      <c r="E1" s="1" t="s">
        <v>4</v>
      </c>
      <c r="F1" s="1"/>
      <c r="G1" s="1"/>
      <c r="H1" s="1" t="s">
        <v>6</v>
      </c>
      <c r="I1" s="1" t="s">
        <v>15</v>
      </c>
      <c r="J1" s="1" t="s">
        <v>16</v>
      </c>
      <c r="K1" s="1" t="s">
        <v>5</v>
      </c>
      <c r="L1" s="1" t="s">
        <v>7</v>
      </c>
      <c r="M1" s="1" t="s">
        <v>14</v>
      </c>
      <c r="N1" s="1"/>
      <c r="O1" s="1" t="s">
        <v>12</v>
      </c>
      <c r="P1" s="1" t="s">
        <v>86</v>
      </c>
      <c r="Q1" s="1" t="s">
        <v>32</v>
      </c>
      <c r="R1" s="1" t="s">
        <v>31</v>
      </c>
    </row>
    <row r="2" spans="1:19">
      <c r="E2" s="1"/>
      <c r="F2" s="1"/>
      <c r="G2" s="1"/>
      <c r="H2" s="1"/>
      <c r="I2" s="1"/>
      <c r="J2" s="1"/>
      <c r="K2" s="1"/>
      <c r="L2" s="1"/>
      <c r="M2" s="1"/>
    </row>
    <row r="3" spans="1:19">
      <c r="E3" s="1"/>
      <c r="F3" s="1"/>
      <c r="G3" s="1"/>
      <c r="H3" s="1"/>
      <c r="I3" s="1"/>
      <c r="J3" s="1"/>
      <c r="K3" s="1"/>
      <c r="L3" s="1"/>
      <c r="M3" s="1"/>
    </row>
    <row r="4" spans="1:19">
      <c r="A4" t="s">
        <v>0</v>
      </c>
      <c r="B4" s="3" t="s">
        <v>20</v>
      </c>
      <c r="C4" s="4" t="s">
        <v>11</v>
      </c>
      <c r="D4" s="4" t="s">
        <v>10</v>
      </c>
      <c r="E4" s="5">
        <v>100</v>
      </c>
      <c r="F4" s="5"/>
      <c r="G4" s="5"/>
      <c r="H4" s="5" t="s">
        <v>13</v>
      </c>
      <c r="I4" s="5">
        <v>16000</v>
      </c>
      <c r="J4" s="5">
        <v>500</v>
      </c>
      <c r="K4" s="5">
        <v>716</v>
      </c>
      <c r="L4" s="5">
        <v>544584</v>
      </c>
      <c r="M4" s="5" t="s">
        <v>22</v>
      </c>
      <c r="N4" s="29" t="s">
        <v>21</v>
      </c>
      <c r="O4" s="4" t="s">
        <v>18</v>
      </c>
      <c r="P4" s="4"/>
      <c r="Q4">
        <v>8019129</v>
      </c>
      <c r="R4">
        <f t="shared" ref="R4:R5" si="0">Q4/3600000</f>
        <v>2.2275358333333335</v>
      </c>
      <c r="S4" s="15" t="s">
        <v>25</v>
      </c>
    </row>
    <row r="5" spans="1:19">
      <c r="C5" t="s">
        <v>11</v>
      </c>
      <c r="D5" t="s">
        <v>10</v>
      </c>
      <c r="E5" s="1">
        <v>100</v>
      </c>
      <c r="F5" s="1"/>
      <c r="G5" s="1"/>
      <c r="H5" s="1" t="s">
        <v>13</v>
      </c>
      <c r="I5" s="1">
        <v>16000</v>
      </c>
      <c r="J5" s="1">
        <v>500</v>
      </c>
      <c r="K5" s="1">
        <v>702</v>
      </c>
      <c r="L5" s="1">
        <v>531564</v>
      </c>
      <c r="M5" s="1" t="s">
        <v>23</v>
      </c>
      <c r="N5" s="30" t="s">
        <v>21</v>
      </c>
      <c r="O5" t="s">
        <v>19</v>
      </c>
      <c r="Q5">
        <v>8215543</v>
      </c>
      <c r="R5">
        <f t="shared" si="0"/>
        <v>2.2820952777777777</v>
      </c>
      <c r="S5" s="6" t="s">
        <v>26</v>
      </c>
    </row>
    <row r="6" spans="1:19">
      <c r="C6" t="s">
        <v>11</v>
      </c>
      <c r="D6" t="s">
        <v>10</v>
      </c>
      <c r="E6" s="1">
        <v>100</v>
      </c>
      <c r="F6" s="1"/>
      <c r="G6" s="1"/>
      <c r="H6" s="1" t="s">
        <v>13</v>
      </c>
      <c r="I6" s="1">
        <v>16000</v>
      </c>
      <c r="J6" s="1">
        <v>500</v>
      </c>
      <c r="K6" s="1">
        <v>717</v>
      </c>
      <c r="L6" s="1">
        <v>509669</v>
      </c>
      <c r="M6" s="1"/>
      <c r="N6" s="30" t="s">
        <v>21</v>
      </c>
      <c r="O6" t="s">
        <v>39</v>
      </c>
      <c r="Q6">
        <v>8568472</v>
      </c>
      <c r="S6" s="6" t="s">
        <v>55</v>
      </c>
    </row>
    <row r="7" spans="1:19">
      <c r="E7" s="1"/>
      <c r="F7" s="1"/>
      <c r="G7" s="1"/>
      <c r="H7" s="1"/>
      <c r="I7" s="1"/>
      <c r="J7" s="1"/>
      <c r="K7" s="1"/>
      <c r="L7" s="1"/>
      <c r="M7" s="1"/>
      <c r="N7" s="30"/>
      <c r="R7">
        <f>60*(R4+R5)/2</f>
        <v>135.28893333333335</v>
      </c>
      <c r="S7" s="6"/>
    </row>
    <row r="8" spans="1:19">
      <c r="E8" s="1"/>
      <c r="F8" s="1"/>
      <c r="G8" s="1"/>
      <c r="H8" s="1"/>
      <c r="I8" s="1"/>
      <c r="J8" s="1"/>
      <c r="K8" s="1"/>
      <c r="L8" s="1"/>
      <c r="M8" s="1"/>
      <c r="N8" s="30"/>
      <c r="S8" s="6"/>
    </row>
    <row r="9" spans="1:19">
      <c r="E9" s="1"/>
      <c r="F9" s="1"/>
      <c r="G9" s="1"/>
      <c r="H9" s="1"/>
      <c r="I9" s="1"/>
      <c r="J9" s="1"/>
      <c r="K9" s="1"/>
      <c r="L9" s="1"/>
      <c r="M9" s="1"/>
      <c r="N9" s="30"/>
    </row>
    <row r="10" spans="1:19">
      <c r="A10" t="s">
        <v>1</v>
      </c>
      <c r="B10" s="3" t="s">
        <v>20</v>
      </c>
      <c r="C10" s="4" t="s">
        <v>11</v>
      </c>
      <c r="D10" s="4" t="s">
        <v>10</v>
      </c>
      <c r="E10" s="5">
        <v>100</v>
      </c>
      <c r="F10" s="5"/>
      <c r="G10" s="5"/>
      <c r="H10" s="5" t="s">
        <v>13</v>
      </c>
      <c r="I10" s="5">
        <v>16000</v>
      </c>
      <c r="J10" s="5">
        <v>500</v>
      </c>
      <c r="K10" s="5">
        <v>702</v>
      </c>
      <c r="L10" s="5">
        <v>524133</v>
      </c>
      <c r="M10" s="5" t="s">
        <v>22</v>
      </c>
      <c r="N10" s="29" t="s">
        <v>21</v>
      </c>
      <c r="O10" s="4" t="s">
        <v>18</v>
      </c>
      <c r="P10" s="4"/>
      <c r="Q10">
        <v>8332018</v>
      </c>
      <c r="R10">
        <f t="shared" ref="R10:R11" si="1">Q10/3600000</f>
        <v>2.3144494444444446</v>
      </c>
      <c r="S10" s="6" t="s">
        <v>29</v>
      </c>
    </row>
    <row r="11" spans="1:19">
      <c r="C11" t="s">
        <v>11</v>
      </c>
      <c r="D11" t="s">
        <v>10</v>
      </c>
      <c r="E11" s="1">
        <v>100</v>
      </c>
      <c r="F11" s="1"/>
      <c r="G11" s="1"/>
      <c r="H11" s="1" t="s">
        <v>13</v>
      </c>
      <c r="I11" s="1">
        <v>16000</v>
      </c>
      <c r="J11" s="1">
        <v>500</v>
      </c>
      <c r="K11" s="1">
        <v>716</v>
      </c>
      <c r="L11" s="1">
        <f>(519188+499237)/2</f>
        <v>509212.5</v>
      </c>
      <c r="M11" s="1" t="s">
        <v>28</v>
      </c>
      <c r="N11" s="30" t="s">
        <v>21</v>
      </c>
      <c r="O11" t="s">
        <v>19</v>
      </c>
      <c r="Q11">
        <f>(8411379+8747523)/2</f>
        <v>8579451</v>
      </c>
      <c r="R11">
        <f t="shared" si="1"/>
        <v>2.3831808333333333</v>
      </c>
      <c r="S11" s="6" t="s">
        <v>36</v>
      </c>
    </row>
    <row r="12" spans="1:19">
      <c r="C12" t="s">
        <v>11</v>
      </c>
      <c r="D12" t="s">
        <v>10</v>
      </c>
      <c r="E12" s="1">
        <v>100</v>
      </c>
      <c r="F12" s="1"/>
      <c r="G12" s="1"/>
      <c r="H12" s="1" t="s">
        <v>13</v>
      </c>
      <c r="I12" s="1">
        <v>16000</v>
      </c>
      <c r="J12" s="1">
        <v>500</v>
      </c>
      <c r="K12" s="1">
        <v>716</v>
      </c>
      <c r="L12" s="1">
        <f>(519188+499237)/2</f>
        <v>509212.5</v>
      </c>
      <c r="M12" s="1" t="s">
        <v>28</v>
      </c>
      <c r="N12" s="30" t="s">
        <v>21</v>
      </c>
      <c r="O12" t="s">
        <v>39</v>
      </c>
      <c r="R12">
        <f>60*R11</f>
        <v>142.99084999999999</v>
      </c>
      <c r="S12" s="6" t="s">
        <v>35</v>
      </c>
    </row>
    <row r="13" spans="1:19">
      <c r="E13" s="1"/>
      <c r="F13" s="1"/>
      <c r="G13" s="1"/>
      <c r="H13" s="1"/>
      <c r="I13" s="1"/>
      <c r="J13" s="1"/>
      <c r="K13" s="1"/>
      <c r="L13" s="1"/>
      <c r="M13" s="1"/>
      <c r="N13" s="30"/>
      <c r="S13" s="6"/>
    </row>
    <row r="14" spans="1:19">
      <c r="E14" s="1"/>
      <c r="F14" s="1"/>
      <c r="G14" s="1"/>
      <c r="H14" s="1"/>
      <c r="I14" s="1"/>
      <c r="J14" s="1"/>
      <c r="K14" s="1"/>
      <c r="L14" s="1"/>
      <c r="M14" s="1"/>
      <c r="N14" s="30"/>
    </row>
    <row r="15" spans="1:19">
      <c r="A15" t="s">
        <v>2</v>
      </c>
      <c r="B15" s="3" t="s">
        <v>20</v>
      </c>
      <c r="C15" s="4" t="s">
        <v>11</v>
      </c>
      <c r="D15" s="4" t="s">
        <v>10</v>
      </c>
      <c r="E15" s="5">
        <v>100</v>
      </c>
      <c r="F15" s="5">
        <v>1</v>
      </c>
      <c r="G15" s="5">
        <v>10</v>
      </c>
      <c r="H15" s="5" t="s">
        <v>13</v>
      </c>
      <c r="I15" s="5">
        <v>35000</v>
      </c>
      <c r="J15" s="5">
        <v>500</v>
      </c>
      <c r="K15" s="5">
        <v>702</v>
      </c>
      <c r="L15" s="5">
        <v>50252</v>
      </c>
      <c r="M15" s="5" t="s">
        <v>22</v>
      </c>
      <c r="N15" s="29" t="s">
        <v>21</v>
      </c>
      <c r="O15" s="4" t="s">
        <v>18</v>
      </c>
      <c r="P15" s="4"/>
      <c r="Q15">
        <v>86903303</v>
      </c>
      <c r="R15">
        <f>Q15/3600000</f>
        <v>24.139806388888889</v>
      </c>
      <c r="S15" s="6" t="s">
        <v>38</v>
      </c>
    </row>
    <row r="16" spans="1:19">
      <c r="C16" t="s">
        <v>11</v>
      </c>
      <c r="D16" t="s">
        <v>10</v>
      </c>
      <c r="E16" s="1">
        <v>100</v>
      </c>
      <c r="F16" s="1">
        <v>1</v>
      </c>
      <c r="G16" s="1">
        <v>10</v>
      </c>
      <c r="H16" s="1" t="s">
        <v>13</v>
      </c>
      <c r="I16" s="1">
        <v>35000</v>
      </c>
      <c r="J16" s="1">
        <v>500</v>
      </c>
      <c r="K16" s="1">
        <v>701</v>
      </c>
      <c r="L16" s="1">
        <v>50705</v>
      </c>
      <c r="M16" s="9" t="s">
        <v>23</v>
      </c>
      <c r="N16" s="30" t="s">
        <v>21</v>
      </c>
      <c r="O16" t="s">
        <v>19</v>
      </c>
      <c r="Q16">
        <v>86127111</v>
      </c>
      <c r="R16">
        <f>Q16/3600000</f>
        <v>23.924197499999998</v>
      </c>
      <c r="S16" s="6" t="s">
        <v>50</v>
      </c>
    </row>
    <row r="17" spans="1:19">
      <c r="C17" t="s">
        <v>11</v>
      </c>
      <c r="D17" t="s">
        <v>10</v>
      </c>
      <c r="E17" s="1">
        <v>100</v>
      </c>
      <c r="F17" s="1">
        <v>1</v>
      </c>
      <c r="G17" s="1">
        <v>10</v>
      </c>
      <c r="H17" s="1" t="s">
        <v>13</v>
      </c>
      <c r="I17" s="1">
        <v>35000</v>
      </c>
      <c r="J17" s="1">
        <v>100</v>
      </c>
      <c r="K17" s="7"/>
      <c r="L17" s="1">
        <v>50051</v>
      </c>
      <c r="M17" s="1"/>
      <c r="N17" s="30" t="s">
        <v>21</v>
      </c>
      <c r="O17" t="s">
        <v>27</v>
      </c>
      <c r="Q17">
        <v>87252800</v>
      </c>
      <c r="R17">
        <f>Q17/3600000</f>
        <v>24.236888888888888</v>
      </c>
      <c r="S17" s="6" t="s">
        <v>57</v>
      </c>
    </row>
    <row r="18" spans="1:19">
      <c r="E18" s="1"/>
      <c r="F18" s="1"/>
      <c r="G18" s="1"/>
      <c r="H18" s="1"/>
      <c r="I18" s="1"/>
      <c r="J18" s="1"/>
      <c r="K18" s="7"/>
      <c r="L18" s="1"/>
      <c r="M18" s="1"/>
      <c r="N18" s="2"/>
      <c r="R18">
        <f>SUM(R15:R17)/3</f>
        <v>24.100297592592593</v>
      </c>
    </row>
    <row r="19" spans="1:19">
      <c r="E19" s="1"/>
      <c r="F19" s="1"/>
      <c r="G19" s="1"/>
      <c r="H19" s="1"/>
      <c r="I19" s="1"/>
      <c r="J19" s="1"/>
      <c r="K19" s="1"/>
      <c r="L19" s="1"/>
      <c r="M19" s="1"/>
      <c r="N19" s="30"/>
      <c r="S19" s="6"/>
    </row>
    <row r="20" spans="1:19">
      <c r="E20" s="1"/>
      <c r="F20" s="1"/>
      <c r="G20" s="1"/>
      <c r="H20" s="1"/>
      <c r="I20" s="1"/>
      <c r="J20" s="1"/>
      <c r="K20" s="1"/>
      <c r="L20" s="1"/>
      <c r="M20" s="1"/>
      <c r="N20" s="30"/>
    </row>
    <row r="21" spans="1:19">
      <c r="E21" s="1"/>
      <c r="F21" s="1"/>
      <c r="G21" s="1"/>
      <c r="H21" s="1"/>
      <c r="I21" s="1"/>
      <c r="J21" s="1"/>
      <c r="K21" s="1"/>
      <c r="L21" s="1"/>
      <c r="M21" s="1"/>
      <c r="N21" s="30"/>
    </row>
    <row r="22" spans="1:19">
      <c r="A22" t="s">
        <v>17</v>
      </c>
      <c r="B22" s="3" t="s">
        <v>20</v>
      </c>
      <c r="C22" s="4" t="s">
        <v>11</v>
      </c>
      <c r="D22" s="4" t="s">
        <v>10</v>
      </c>
      <c r="E22" s="5">
        <v>100</v>
      </c>
      <c r="F22" s="5">
        <v>1</v>
      </c>
      <c r="G22" s="5">
        <v>10</v>
      </c>
      <c r="H22" s="5" t="s">
        <v>13</v>
      </c>
      <c r="I22" s="5">
        <v>16000</v>
      </c>
      <c r="J22" s="5">
        <v>500</v>
      </c>
      <c r="K22" s="5">
        <v>716</v>
      </c>
      <c r="L22" s="5">
        <v>49640</v>
      </c>
      <c r="M22" s="5" t="s">
        <v>22</v>
      </c>
      <c r="N22" s="29" t="s">
        <v>21</v>
      </c>
      <c r="O22" s="4" t="s">
        <v>18</v>
      </c>
      <c r="P22" s="4"/>
      <c r="Q22">
        <v>87975200</v>
      </c>
      <c r="R22">
        <f>Q22/3600000</f>
        <v>24.437555555555555</v>
      </c>
      <c r="S22" s="6" t="s">
        <v>30</v>
      </c>
    </row>
    <row r="23" spans="1:19">
      <c r="B23" s="8"/>
      <c r="C23" s="8" t="s">
        <v>11</v>
      </c>
      <c r="D23" s="8" t="s">
        <v>10</v>
      </c>
      <c r="E23" s="9">
        <v>100</v>
      </c>
      <c r="F23" s="9">
        <v>1</v>
      </c>
      <c r="G23" s="9">
        <v>10</v>
      </c>
      <c r="H23" s="9" t="s">
        <v>13</v>
      </c>
      <c r="I23" s="9">
        <v>35000</v>
      </c>
      <c r="J23" s="9">
        <v>500</v>
      </c>
      <c r="K23" s="9">
        <v>703</v>
      </c>
      <c r="L23" s="9">
        <v>50780</v>
      </c>
      <c r="M23" s="9" t="s">
        <v>23</v>
      </c>
      <c r="N23" s="8" t="s">
        <v>21</v>
      </c>
      <c r="O23" s="8" t="s">
        <v>19</v>
      </c>
      <c r="Q23">
        <v>85999134</v>
      </c>
      <c r="R23">
        <f>60*R22</f>
        <v>1466.2533333333333</v>
      </c>
      <c r="S23" s="6" t="s">
        <v>37</v>
      </c>
    </row>
    <row r="24" spans="1:19">
      <c r="C24" t="s">
        <v>11</v>
      </c>
      <c r="D24" t="s">
        <v>10</v>
      </c>
      <c r="E24" s="1">
        <v>100</v>
      </c>
      <c r="F24" s="1">
        <v>1</v>
      </c>
      <c r="G24" s="1">
        <v>10</v>
      </c>
      <c r="H24" s="1" t="s">
        <v>13</v>
      </c>
      <c r="I24" s="1">
        <v>35000</v>
      </c>
      <c r="J24" s="1">
        <v>500</v>
      </c>
      <c r="K24" s="9">
        <v>717</v>
      </c>
      <c r="L24" s="1">
        <v>50037</v>
      </c>
      <c r="M24" s="1" t="s">
        <v>51</v>
      </c>
      <c r="N24" s="30" t="s">
        <v>21</v>
      </c>
      <c r="O24" t="s">
        <v>27</v>
      </c>
      <c r="Q24">
        <v>87276290</v>
      </c>
      <c r="S24" s="6" t="s">
        <v>52</v>
      </c>
    </row>
    <row r="25" spans="1:19">
      <c r="E25" s="1"/>
      <c r="F25" s="1"/>
      <c r="G25" s="1"/>
      <c r="H25" s="1"/>
      <c r="I25" s="1"/>
      <c r="J25" s="1"/>
      <c r="K25" s="1"/>
      <c r="L25" s="1"/>
      <c r="M25" s="1"/>
      <c r="N25" s="30"/>
      <c r="S25" s="6"/>
    </row>
    <row r="26" spans="1:19">
      <c r="E26" s="1"/>
      <c r="F26" s="1"/>
      <c r="G26" s="1"/>
      <c r="H26" s="1"/>
      <c r="I26" s="1"/>
      <c r="J26" s="1"/>
      <c r="K26" s="1"/>
      <c r="L26" s="1"/>
      <c r="M26" s="1"/>
      <c r="N26" s="30"/>
    </row>
    <row r="27" spans="1:19">
      <c r="E27" s="1"/>
      <c r="F27" s="1"/>
      <c r="G27" s="1"/>
      <c r="H27" s="1"/>
      <c r="I27" s="1"/>
      <c r="J27" s="1"/>
      <c r="K27" s="1"/>
      <c r="L27" s="1"/>
      <c r="M27" s="1"/>
      <c r="N27" s="30"/>
    </row>
    <row r="28" spans="1:19">
      <c r="E28" s="1"/>
      <c r="F28" s="1"/>
      <c r="G28" s="1"/>
      <c r="H28" s="1"/>
      <c r="I28" s="1"/>
      <c r="J28" s="1"/>
      <c r="K28" s="1"/>
      <c r="L28" s="1"/>
      <c r="M28" s="1"/>
      <c r="N28" s="30"/>
    </row>
    <row r="29" spans="1:19">
      <c r="A29" t="s">
        <v>3</v>
      </c>
      <c r="B29" s="3" t="s">
        <v>20</v>
      </c>
      <c r="C29" s="4" t="s">
        <v>11</v>
      </c>
      <c r="D29" s="4" t="s">
        <v>10</v>
      </c>
      <c r="E29" s="5">
        <v>100</v>
      </c>
      <c r="F29" s="5"/>
      <c r="G29" s="5"/>
      <c r="H29" s="5" t="s">
        <v>13</v>
      </c>
      <c r="I29" s="5">
        <v>16000</v>
      </c>
      <c r="J29" s="5">
        <v>500</v>
      </c>
      <c r="K29" s="5">
        <v>702</v>
      </c>
      <c r="L29" s="5">
        <v>526900</v>
      </c>
      <c r="M29" s="5" t="s">
        <v>22</v>
      </c>
      <c r="N29" s="29" t="s">
        <v>21</v>
      </c>
      <c r="O29" s="4" t="s">
        <v>18</v>
      </c>
      <c r="P29" s="4"/>
      <c r="Q29">
        <v>8288260</v>
      </c>
      <c r="R29">
        <f t="shared" ref="R29:R31" si="2">Q29/3600000</f>
        <v>2.3022944444444446</v>
      </c>
      <c r="S29" s="6" t="s">
        <v>24</v>
      </c>
    </row>
    <row r="30" spans="1:19">
      <c r="C30" t="s">
        <v>11</v>
      </c>
      <c r="D30" t="s">
        <v>10</v>
      </c>
      <c r="E30" s="1">
        <v>100</v>
      </c>
      <c r="F30" s="1"/>
      <c r="G30" s="1"/>
      <c r="H30" s="1" t="s">
        <v>13</v>
      </c>
      <c r="I30" s="1">
        <v>16000</v>
      </c>
      <c r="J30" s="1">
        <v>500</v>
      </c>
      <c r="K30" s="1">
        <v>717</v>
      </c>
      <c r="L30" s="1">
        <v>545980</v>
      </c>
      <c r="M30" s="1" t="s">
        <v>23</v>
      </c>
      <c r="N30" s="30" t="s">
        <v>21</v>
      </c>
      <c r="O30" t="s">
        <v>19</v>
      </c>
      <c r="Q30">
        <v>7998629</v>
      </c>
      <c r="R30">
        <f t="shared" si="2"/>
        <v>2.221841388888889</v>
      </c>
      <c r="S30" s="6" t="s">
        <v>34</v>
      </c>
    </row>
    <row r="31" spans="1:19">
      <c r="C31" t="s">
        <v>11</v>
      </c>
      <c r="D31" t="s">
        <v>10</v>
      </c>
      <c r="E31" s="1">
        <v>100</v>
      </c>
      <c r="F31" s="1"/>
      <c r="G31" s="1"/>
      <c r="H31" s="1" t="s">
        <v>13</v>
      </c>
      <c r="I31" s="1">
        <v>16000</v>
      </c>
      <c r="J31" s="1">
        <v>500</v>
      </c>
      <c r="K31" s="1">
        <v>717</v>
      </c>
      <c r="L31" s="1">
        <v>550348</v>
      </c>
      <c r="M31" s="1" t="s">
        <v>40</v>
      </c>
      <c r="N31" s="30" t="s">
        <v>21</v>
      </c>
      <c r="O31" t="s">
        <v>39</v>
      </c>
      <c r="Q31">
        <v>7935132</v>
      </c>
      <c r="R31">
        <f t="shared" si="2"/>
        <v>2.2042033333333335</v>
      </c>
      <c r="S31" s="6" t="s">
        <v>56</v>
      </c>
    </row>
    <row r="32" spans="1:19">
      <c r="E32" s="1"/>
      <c r="F32" s="1"/>
      <c r="G32" s="1"/>
      <c r="H32" s="1"/>
      <c r="I32" s="1"/>
      <c r="J32" s="1"/>
      <c r="K32" s="1"/>
      <c r="L32" s="1"/>
      <c r="M32" s="1"/>
      <c r="N32" s="30"/>
      <c r="R32">
        <f>60*(R29+R30+R31)/3</f>
        <v>134.56678333333335</v>
      </c>
    </row>
    <row r="33" spans="5:14">
      <c r="E33" s="1"/>
      <c r="F33" s="1"/>
      <c r="G33" s="1"/>
      <c r="H33" s="1"/>
      <c r="I33" s="1"/>
      <c r="J33" s="1"/>
      <c r="K33" s="1"/>
      <c r="L33" s="1"/>
      <c r="M33" s="1"/>
      <c r="N33" s="30"/>
    </row>
    <row r="34" spans="5:14">
      <c r="E34" s="1"/>
      <c r="F34" s="1"/>
      <c r="G34" s="1"/>
      <c r="H34" s="1"/>
      <c r="I34" s="1"/>
      <c r="J34" s="1"/>
      <c r="K34" s="1"/>
      <c r="L34" s="1"/>
      <c r="M34" s="1"/>
      <c r="N34" s="30"/>
    </row>
    <row r="35" spans="5:14">
      <c r="E35" s="1"/>
      <c r="F35" s="1"/>
      <c r="G35" s="1"/>
      <c r="H35" s="1"/>
      <c r="I35" s="1"/>
      <c r="J35" s="1"/>
      <c r="K35" s="1"/>
      <c r="L35" s="1"/>
      <c r="M35" s="1"/>
      <c r="N35" s="30"/>
    </row>
    <row r="36" spans="5:14">
      <c r="E36" s="1"/>
      <c r="F36" s="1"/>
      <c r="G36" s="1"/>
      <c r="H36" s="1"/>
      <c r="I36" s="1"/>
      <c r="J36" s="1"/>
      <c r="K36" s="1"/>
      <c r="L36" s="1"/>
      <c r="M36" s="1"/>
      <c r="N36" s="30"/>
    </row>
    <row r="37" spans="5:14">
      <c r="E37" s="1"/>
      <c r="F37" s="1"/>
      <c r="G37" s="1"/>
      <c r="H37" s="1"/>
      <c r="I37" s="1"/>
      <c r="J37" s="1"/>
      <c r="K37" s="1"/>
      <c r="L37" s="1"/>
      <c r="M37" s="1"/>
      <c r="N37" s="30"/>
    </row>
    <row r="38" spans="5:14">
      <c r="E38" s="1"/>
      <c r="F38" s="1"/>
      <c r="G38" s="1"/>
      <c r="H38" s="1"/>
      <c r="I38" s="1"/>
      <c r="J38" s="1"/>
      <c r="K38" s="1"/>
      <c r="L38" s="1"/>
      <c r="M38" s="1"/>
      <c r="N38" s="30"/>
    </row>
    <row r="39" spans="5:14">
      <c r="E39" s="1"/>
      <c r="F39" s="1"/>
      <c r="G39" s="1"/>
      <c r="H39" s="1"/>
      <c r="I39" s="1"/>
      <c r="J39" s="1"/>
      <c r="K39" s="1"/>
      <c r="L39" s="1"/>
      <c r="M39" s="1"/>
      <c r="N39" s="30"/>
    </row>
    <row r="40" spans="5:14">
      <c r="E40" s="1"/>
      <c r="F40" s="1"/>
      <c r="G40" s="1"/>
      <c r="H40" s="1"/>
      <c r="I40" s="1"/>
      <c r="J40" s="1"/>
      <c r="K40" s="1"/>
      <c r="L40" s="1"/>
      <c r="M40" s="1"/>
    </row>
    <row r="41" spans="5:14">
      <c r="E41" s="1"/>
      <c r="F41" s="1"/>
      <c r="G41" s="1"/>
      <c r="H41" s="1"/>
      <c r="I41" s="1"/>
      <c r="J41" s="1"/>
      <c r="K41" s="1"/>
      <c r="L41" s="1"/>
      <c r="M41" s="1"/>
    </row>
    <row r="42" spans="5:14">
      <c r="E42" s="1"/>
      <c r="F42" s="1"/>
      <c r="G42" s="1"/>
      <c r="H42" s="1"/>
      <c r="I42" s="1"/>
      <c r="J42" s="1"/>
      <c r="K42" s="1"/>
      <c r="L42" s="1"/>
      <c r="M42" s="1"/>
    </row>
    <row r="43" spans="5:14">
      <c r="E43" s="1"/>
      <c r="F43" s="1"/>
      <c r="G43" s="1"/>
      <c r="H43" s="1"/>
      <c r="I43" s="1"/>
      <c r="J43" s="1"/>
      <c r="K43" s="1"/>
      <c r="L43" s="1"/>
      <c r="M43" s="1"/>
    </row>
    <row r="44" spans="5:14">
      <c r="E44" s="1"/>
      <c r="F44" s="1"/>
      <c r="G44" s="1"/>
      <c r="H44" s="1"/>
      <c r="I44" s="1"/>
      <c r="J44" s="1"/>
      <c r="K44" s="1"/>
      <c r="L44" s="1"/>
      <c r="M44" s="1"/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4502-6CCB-4F8C-9489-74771639BC8A}">
  <dimension ref="A1:Z58"/>
  <sheetViews>
    <sheetView tabSelected="1" zoomScaleNormal="100" workbookViewId="0">
      <selection activeCell="Q6" sqref="Q6"/>
    </sheetView>
  </sheetViews>
  <sheetFormatPr baseColWidth="10" defaultRowHeight="14.5"/>
  <cols>
    <col min="1" max="1" width="10.90625" style="10"/>
    <col min="2" max="2" width="12" style="10" customWidth="1"/>
    <col min="6" max="6" width="10.90625" style="18"/>
    <col min="7" max="10" width="10.90625" style="10"/>
    <col min="12" max="13" width="10.90625" style="10"/>
    <col min="15" max="16384" width="10.90625" style="10"/>
  </cols>
  <sheetData>
    <row r="1" spans="1:26" ht="15.5">
      <c r="B1" s="28" t="s">
        <v>49</v>
      </c>
      <c r="C1" s="10"/>
      <c r="D1" s="10"/>
      <c r="E1" s="10"/>
      <c r="F1" s="17"/>
      <c r="G1" s="11"/>
      <c r="H1" s="11"/>
      <c r="I1" s="12"/>
      <c r="J1" s="12"/>
      <c r="K1" s="10"/>
      <c r="M1" s="12"/>
      <c r="N1" s="10"/>
    </row>
    <row r="2" spans="1:26">
      <c r="B2" s="14" t="s">
        <v>84</v>
      </c>
      <c r="P2" s="19"/>
      <c r="Q2" s="19"/>
      <c r="R2" s="19"/>
      <c r="S2" s="14" t="s">
        <v>85</v>
      </c>
      <c r="T2" s="19"/>
      <c r="U2" s="19"/>
      <c r="V2" s="19"/>
      <c r="W2" s="19"/>
      <c r="X2" s="19"/>
      <c r="Y2" s="19"/>
      <c r="Z2" s="19"/>
    </row>
    <row r="3" spans="1:26">
      <c r="B3" s="14"/>
      <c r="F3" s="17" t="s">
        <v>83</v>
      </c>
      <c r="P3" s="19"/>
      <c r="Q3" s="19"/>
      <c r="R3" s="19"/>
      <c r="S3" s="10" t="s">
        <v>83</v>
      </c>
      <c r="T3" s="19"/>
      <c r="U3" s="19"/>
      <c r="V3" s="19"/>
      <c r="W3" s="19"/>
      <c r="X3" s="19"/>
      <c r="Y3" s="19"/>
      <c r="Z3" s="19"/>
    </row>
    <row r="4" spans="1:26">
      <c r="O4" s="13"/>
      <c r="P4" s="19"/>
      <c r="Q4" s="19"/>
      <c r="R4" s="6"/>
      <c r="T4" s="6"/>
      <c r="U4" s="6"/>
      <c r="V4" s="6"/>
      <c r="W4" s="6"/>
      <c r="X4" s="20"/>
      <c r="Y4" s="19"/>
      <c r="Z4" s="19"/>
    </row>
    <row r="5" spans="1:26">
      <c r="A5" s="10" t="s">
        <v>3</v>
      </c>
      <c r="C5" s="10"/>
      <c r="D5" s="10"/>
      <c r="E5" s="10"/>
      <c r="I5" s="10" t="s">
        <v>33</v>
      </c>
      <c r="K5" s="10"/>
      <c r="N5" s="10"/>
      <c r="P5" s="19"/>
      <c r="Q5" s="19"/>
      <c r="R5" s="6"/>
      <c r="S5" s="6" t="s">
        <v>41</v>
      </c>
      <c r="T5" s="6"/>
      <c r="U5" s="6"/>
      <c r="V5" s="21" t="s">
        <v>43</v>
      </c>
      <c r="W5" s="6"/>
      <c r="X5" s="20"/>
      <c r="Y5" s="19"/>
      <c r="Z5" s="19"/>
    </row>
    <row r="6" spans="1:26">
      <c r="B6" s="10" t="s">
        <v>41</v>
      </c>
      <c r="C6" s="13">
        <v>44.634461999999999</v>
      </c>
      <c r="D6" s="13">
        <v>43.486946000000003</v>
      </c>
      <c r="E6" s="27">
        <v>43.633192000000001</v>
      </c>
      <c r="F6" s="18" t="str">
        <f>_xlfn.CONCAT("[",C6,";",D6,";",E6,"]")</f>
        <v>[44,634462;43,486946;43,633192]</v>
      </c>
      <c r="J6" s="10" t="s">
        <v>41</v>
      </c>
      <c r="K6" s="13">
        <v>24.053498000000001</v>
      </c>
      <c r="L6" s="13">
        <v>26.270294</v>
      </c>
      <c r="M6" s="27">
        <v>26.053308000000001</v>
      </c>
      <c r="N6" s="18" t="str">
        <f t="shared" ref="N6:N13" si="0">_xlfn.CONCAT("[",K6,";",L6,";",M6,"]")</f>
        <v>[24,053498;26,270294;26,053308]</v>
      </c>
      <c r="P6" s="19"/>
      <c r="Q6" s="19"/>
      <c r="R6" s="6" t="s">
        <v>3</v>
      </c>
      <c r="S6" s="22" t="str">
        <f>_xlfn.CONCAT("[",C6,";",D6,";",E6,"]")</f>
        <v>[44,634462;43,486946;43,633192]</v>
      </c>
      <c r="T6" s="22"/>
      <c r="U6" s="22"/>
      <c r="V6" s="22" t="str">
        <f>_xlfn.CONCAT("[",C8,";",D8,";",E8,"]")</f>
        <v>[0,310888;0,315212;0,30856]</v>
      </c>
      <c r="W6" s="22"/>
      <c r="X6" s="20"/>
      <c r="Y6" s="19"/>
      <c r="Z6" s="19"/>
    </row>
    <row r="7" spans="1:26">
      <c r="B7" s="10" t="s">
        <v>42</v>
      </c>
      <c r="C7" s="13">
        <v>0.37269400000000003</v>
      </c>
      <c r="D7" s="13">
        <v>0.37857299999999999</v>
      </c>
      <c r="E7" s="27">
        <v>0.37186599999999997</v>
      </c>
      <c r="F7" s="18" t="str">
        <f t="shared" ref="F7:F31" si="1">_xlfn.CONCAT("[",C7,";",D7,";",E7,"]")</f>
        <v>[0,372694;0,378573;0,371866]</v>
      </c>
      <c r="J7" s="10" t="s">
        <v>42</v>
      </c>
      <c r="K7" s="13">
        <v>0.65963899999999998</v>
      </c>
      <c r="L7" s="13">
        <v>0.67922199999999999</v>
      </c>
      <c r="M7" s="27">
        <v>0.68846499999999999</v>
      </c>
      <c r="N7" s="18" t="str">
        <f t="shared" si="0"/>
        <v>[0,659639;0,679222;0,688465]</v>
      </c>
      <c r="P7" s="19"/>
      <c r="Q7" s="19"/>
      <c r="R7" s="6" t="s">
        <v>1</v>
      </c>
      <c r="S7" s="22" t="str">
        <f>_xlfn.CONCAT("[",C15,";",D15,";",E15,"]")</f>
        <v>[28,149167;27,728101;28,267968]</v>
      </c>
      <c r="T7" s="22"/>
      <c r="U7" s="22"/>
      <c r="V7" s="22" t="str">
        <f>_xlfn.CONCAT("[",C17,";",D17,";",E17,"]")</f>
        <v>[0,60823;0,652568;0,655011]</v>
      </c>
      <c r="W7" s="22"/>
      <c r="X7" s="20"/>
      <c r="Y7" s="19"/>
      <c r="Z7" s="19"/>
    </row>
    <row r="8" spans="1:26">
      <c r="B8" s="12" t="s">
        <v>43</v>
      </c>
      <c r="C8" s="13">
        <v>0.310888</v>
      </c>
      <c r="D8" s="13">
        <v>0.31521199999999999</v>
      </c>
      <c r="E8" s="27">
        <v>0.30856</v>
      </c>
      <c r="F8" s="18" t="str">
        <f t="shared" si="1"/>
        <v>[0,310888;0,315212;0,30856]</v>
      </c>
      <c r="J8" s="12" t="s">
        <v>43</v>
      </c>
      <c r="K8" s="13">
        <v>0.60521100000000005</v>
      </c>
      <c r="L8" s="13">
        <v>0.62875499999999995</v>
      </c>
      <c r="M8" s="27">
        <v>0.64227800000000002</v>
      </c>
      <c r="N8" s="18" t="str">
        <f t="shared" si="0"/>
        <v>[0,605211;0,628755;0,642278]</v>
      </c>
      <c r="P8" s="19"/>
      <c r="Q8" s="19"/>
      <c r="R8" s="23" t="s">
        <v>53</v>
      </c>
      <c r="S8" s="22" t="str">
        <f>_xlfn.CONCAT("[",C24,";",D24,";",E24,"]")</f>
        <v>[28,257701;27,469334;28,290014]</v>
      </c>
      <c r="T8" s="22"/>
      <c r="U8" s="22"/>
      <c r="V8" s="22" t="str">
        <f>_xlfn.CONCAT("[",C26,";",D26,";",E26,"]")</f>
        <v>[0,596378;0,648598;0,651435]</v>
      </c>
      <c r="W8" s="22"/>
      <c r="X8" s="20"/>
      <c r="Y8" s="19"/>
      <c r="Z8" s="19"/>
    </row>
    <row r="9" spans="1:26">
      <c r="B9" s="12" t="s">
        <v>44</v>
      </c>
      <c r="C9" s="13">
        <v>0.37765700000000002</v>
      </c>
      <c r="D9" s="13">
        <v>0.38357000000000002</v>
      </c>
      <c r="E9" s="27">
        <v>0.37546000000000002</v>
      </c>
      <c r="F9" s="18" t="str">
        <f t="shared" si="1"/>
        <v>[0,377657;0,38357;0,37546]</v>
      </c>
      <c r="J9" s="12" t="s">
        <v>44</v>
      </c>
      <c r="K9" s="13">
        <v>0.68948799999999999</v>
      </c>
      <c r="L9" s="13">
        <v>0.70809500000000003</v>
      </c>
      <c r="M9" s="27">
        <v>0.71332700000000004</v>
      </c>
      <c r="N9" s="18" t="str">
        <f t="shared" si="0"/>
        <v>[0,689488;0,708095;0,713327]</v>
      </c>
      <c r="P9" s="19"/>
      <c r="Q9" s="19"/>
      <c r="R9" s="23" t="s">
        <v>54</v>
      </c>
      <c r="S9" s="22" t="str">
        <f>_xlfn.CONCAT("[",K6,";",L6,";",M6,"]")</f>
        <v>[24,053498;26,270294;26,053308]</v>
      </c>
      <c r="T9" s="22"/>
      <c r="U9" s="22"/>
      <c r="V9" s="22" t="str">
        <f>_xlfn.CONCAT("[",K8,";",L8,";",M8,"]")</f>
        <v>[0,605211;0,628755;0,642278]</v>
      </c>
      <c r="W9" s="22"/>
      <c r="X9" s="20"/>
      <c r="Y9" s="19"/>
      <c r="Z9" s="19"/>
    </row>
    <row r="10" spans="1:26">
      <c r="B10" s="12" t="s">
        <v>45</v>
      </c>
      <c r="C10" s="13">
        <v>0.42097699999999999</v>
      </c>
      <c r="D10" s="13">
        <v>0.42805700000000002</v>
      </c>
      <c r="E10" s="27">
        <v>0.42035699999999998</v>
      </c>
      <c r="F10" s="18" t="str">
        <f t="shared" si="1"/>
        <v>[0,420977;0,428057;0,420357]</v>
      </c>
      <c r="J10" s="12" t="s">
        <v>45</v>
      </c>
      <c r="K10" s="13">
        <v>0.71383099999999999</v>
      </c>
      <c r="L10" s="13">
        <v>0.73064899999999999</v>
      </c>
      <c r="M10" s="27">
        <v>0.73377199999999998</v>
      </c>
      <c r="N10" s="18" t="str">
        <f t="shared" si="0"/>
        <v>[0,713831;0,730649;0,733772]</v>
      </c>
      <c r="P10" s="19"/>
      <c r="Q10" s="19"/>
      <c r="R10" s="6" t="s">
        <v>17</v>
      </c>
      <c r="S10" s="22" t="str">
        <f>_xlfn.CONCAT("[",K15,";",L15,";",M15,"]")</f>
        <v>[40,639726;52,796107;35,500046]</v>
      </c>
      <c r="T10" s="22"/>
      <c r="U10" s="22"/>
      <c r="V10" s="22" t="str">
        <f>_xlfn.CONCAT("[",K17,";",L17,";",M17,"]")</f>
        <v>[0,571641;0,5661;0,603512]</v>
      </c>
      <c r="W10" s="22"/>
      <c r="X10" s="20"/>
      <c r="Y10" s="19"/>
      <c r="Z10" s="19"/>
    </row>
    <row r="11" spans="1:26">
      <c r="B11" s="12" t="s">
        <v>46</v>
      </c>
      <c r="C11" s="13">
        <v>0.49481999999999998</v>
      </c>
      <c r="D11" s="13">
        <v>0.50507400000000002</v>
      </c>
      <c r="E11" s="27">
        <v>0.49893700000000002</v>
      </c>
      <c r="F11" s="18" t="str">
        <f t="shared" si="1"/>
        <v>[0,49482;0,505074;0,498937]</v>
      </c>
      <c r="J11" s="12" t="s">
        <v>46</v>
      </c>
      <c r="K11" s="13">
        <v>0.74672099999999997</v>
      </c>
      <c r="L11" s="13">
        <v>0.75979799999999997</v>
      </c>
      <c r="M11" s="27">
        <v>0.76222000000000001</v>
      </c>
      <c r="N11" s="18" t="str">
        <f t="shared" si="0"/>
        <v>[0,746721;0,759798;0,76222]</v>
      </c>
      <c r="P11" s="19"/>
      <c r="Q11" s="19"/>
      <c r="R11" s="6"/>
      <c r="S11" s="22"/>
      <c r="T11" s="22"/>
      <c r="U11" s="22"/>
      <c r="V11" s="22"/>
      <c r="W11" s="22"/>
      <c r="X11" s="20"/>
      <c r="Y11" s="19"/>
      <c r="Z11" s="19"/>
    </row>
    <row r="12" spans="1:26">
      <c r="B12" s="12" t="s">
        <v>47</v>
      </c>
      <c r="C12" s="13">
        <v>0.73354699999999995</v>
      </c>
      <c r="D12" s="13">
        <v>0.75017</v>
      </c>
      <c r="E12" s="27">
        <v>0.75234699999999999</v>
      </c>
      <c r="F12" s="18" t="str">
        <f t="shared" si="1"/>
        <v>[0,733547;0,75017;0,752347]</v>
      </c>
      <c r="J12" s="12" t="s">
        <v>47</v>
      </c>
      <c r="K12" s="13">
        <v>0.85150599999999999</v>
      </c>
      <c r="L12" s="13">
        <v>0.85098399999999996</v>
      </c>
      <c r="M12" s="27">
        <v>0.853155</v>
      </c>
      <c r="N12" s="18" t="str">
        <f t="shared" si="0"/>
        <v>[0,851506;0,850984;0,853155]</v>
      </c>
      <c r="P12" s="19"/>
      <c r="Q12" s="19"/>
      <c r="R12" s="6"/>
      <c r="S12" s="22"/>
      <c r="T12" s="22"/>
      <c r="U12" s="22"/>
      <c r="V12" s="22"/>
      <c r="W12" s="22"/>
      <c r="X12" s="20"/>
      <c r="Y12" s="19"/>
      <c r="Z12" s="19"/>
    </row>
    <row r="13" spans="1:26">
      <c r="B13" s="12" t="s">
        <v>48</v>
      </c>
      <c r="C13" s="13">
        <v>0.82857499999999995</v>
      </c>
      <c r="D13" s="13">
        <v>0.84065800000000002</v>
      </c>
      <c r="E13" s="27">
        <v>0.84240400000000004</v>
      </c>
      <c r="F13" s="18" t="str">
        <f t="shared" si="1"/>
        <v>[0,828575;0,840658;0,842404]</v>
      </c>
      <c r="J13" s="12" t="s">
        <v>48</v>
      </c>
      <c r="K13" s="13">
        <v>0.91100899999999996</v>
      </c>
      <c r="L13" s="13">
        <v>0.90276800000000001</v>
      </c>
      <c r="M13" s="27">
        <v>0.90357100000000001</v>
      </c>
      <c r="N13" s="18" t="str">
        <f t="shared" si="0"/>
        <v>[0,911009;0,902768;0,903571]</v>
      </c>
      <c r="O13" s="13"/>
      <c r="P13" s="19"/>
      <c r="Q13" s="19"/>
      <c r="R13" s="6"/>
      <c r="S13" s="22" t="s">
        <v>42</v>
      </c>
      <c r="T13" s="22"/>
      <c r="U13" s="22"/>
      <c r="V13" s="24" t="s">
        <v>44</v>
      </c>
      <c r="W13" s="22"/>
      <c r="X13" s="20"/>
      <c r="Y13" s="19"/>
      <c r="Z13" s="19"/>
    </row>
    <row r="14" spans="1:26">
      <c r="A14" s="10" t="s">
        <v>1</v>
      </c>
      <c r="C14" s="10"/>
      <c r="D14" s="10"/>
      <c r="E14" s="27"/>
      <c r="I14" s="10" t="s">
        <v>17</v>
      </c>
      <c r="K14" s="10"/>
      <c r="M14" s="27"/>
      <c r="N14" s="18"/>
      <c r="P14" s="19"/>
      <c r="Q14" s="19"/>
      <c r="R14" s="6" t="s">
        <v>3</v>
      </c>
      <c r="S14" s="22" t="str">
        <f>_xlfn.CONCAT("[",C7,";",D7,";",E7,"]")</f>
        <v>[0,372694;0,378573;0,371866]</v>
      </c>
      <c r="T14" s="22"/>
      <c r="U14" s="22"/>
      <c r="V14" s="22" t="str">
        <f>_xlfn.CONCAT("[",C9,";",D9,";",E9,"]")</f>
        <v>[0,377657;0,38357;0,37546]</v>
      </c>
      <c r="W14" s="22"/>
      <c r="X14" s="20"/>
      <c r="Y14" s="19"/>
      <c r="Z14" s="19"/>
    </row>
    <row r="15" spans="1:26">
      <c r="B15" s="10" t="s">
        <v>41</v>
      </c>
      <c r="C15" s="13">
        <v>28.149166999999998</v>
      </c>
      <c r="D15" s="13">
        <v>27.728100999999999</v>
      </c>
      <c r="E15" s="27">
        <v>28.267968</v>
      </c>
      <c r="F15" s="18" t="str">
        <f t="shared" si="1"/>
        <v>[28,149167;27,728101;28,267968]</v>
      </c>
      <c r="J15" s="10" t="s">
        <v>41</v>
      </c>
      <c r="K15" s="13">
        <v>40.639726000000003</v>
      </c>
      <c r="L15" s="13">
        <v>52.796106999999999</v>
      </c>
      <c r="M15" s="27">
        <v>35.500045999999998</v>
      </c>
      <c r="N15" s="18" t="str">
        <f t="shared" ref="N15:N22" si="2">_xlfn.CONCAT("[",K15,";",L15,";",M15,"]")</f>
        <v>[40,639726;52,796107;35,500046]</v>
      </c>
      <c r="P15" s="19"/>
      <c r="Q15" s="19"/>
      <c r="R15" s="6" t="s">
        <v>1</v>
      </c>
      <c r="S15" s="22" t="str">
        <f>_xlfn.CONCAT("[",C16,";",D16,";",E16,"]")</f>
        <v>[0,659887;0,694717;0,695431]</v>
      </c>
      <c r="T15" s="22"/>
      <c r="U15" s="22"/>
      <c r="V15" s="22" t="str">
        <f>_xlfn.CONCAT("[",C18,";",D18,";",E18,"]")</f>
        <v>[0,687252;0,715225;0,714157]</v>
      </c>
      <c r="W15" s="22"/>
      <c r="X15" s="20"/>
      <c r="Y15" s="19"/>
      <c r="Z15" s="19"/>
    </row>
    <row r="16" spans="1:26">
      <c r="B16" s="10" t="s">
        <v>42</v>
      </c>
      <c r="C16" s="13">
        <v>0.659887</v>
      </c>
      <c r="D16" s="13">
        <v>0.69471700000000003</v>
      </c>
      <c r="E16" s="27">
        <v>0.69543100000000002</v>
      </c>
      <c r="F16" s="18" t="str">
        <f t="shared" si="1"/>
        <v>[0,659887;0,694717;0,695431]</v>
      </c>
      <c r="J16" s="10" t="s">
        <v>42</v>
      </c>
      <c r="K16" s="13">
        <v>0.63156000000000001</v>
      </c>
      <c r="L16" s="13">
        <v>0.62156900000000004</v>
      </c>
      <c r="M16" s="27">
        <v>0.65720500000000004</v>
      </c>
      <c r="N16" s="18" t="str">
        <f t="shared" si="2"/>
        <v>[0,63156;0,621569;0,657205]</v>
      </c>
      <c r="P16" s="19"/>
      <c r="Q16" s="19"/>
      <c r="R16" s="23" t="s">
        <v>53</v>
      </c>
      <c r="S16" s="22" t="str">
        <f>_xlfn.CONCAT("[",C25,";",D25,";",E25,"]")</f>
        <v>[0,650792;0,691778;0,692951]</v>
      </c>
      <c r="T16" s="22"/>
      <c r="U16" s="22"/>
      <c r="V16" s="22" t="str">
        <f>_xlfn.CONCAT("[",C27,";",D27,";",E27,"]")</f>
        <v>[0,68027;0,713136;0,712653]</v>
      </c>
      <c r="W16" s="22"/>
      <c r="X16" s="20"/>
      <c r="Y16" s="19"/>
      <c r="Z16" s="19"/>
    </row>
    <row r="17" spans="1:26">
      <c r="B17" s="12" t="s">
        <v>43</v>
      </c>
      <c r="C17" s="13">
        <v>0.60823000000000005</v>
      </c>
      <c r="D17" s="13">
        <v>0.65256800000000004</v>
      </c>
      <c r="E17" s="27">
        <v>0.65501100000000001</v>
      </c>
      <c r="F17" s="18" t="str">
        <f t="shared" si="1"/>
        <v>[0,60823;0,652568;0,655011]</v>
      </c>
      <c r="J17" s="12" t="s">
        <v>43</v>
      </c>
      <c r="K17" s="13">
        <v>0.57164099999999995</v>
      </c>
      <c r="L17" s="13">
        <v>0.56610000000000005</v>
      </c>
      <c r="M17" s="27">
        <v>0.60351200000000005</v>
      </c>
      <c r="N17" s="18" t="str">
        <f t="shared" si="2"/>
        <v>[0,571641;0,5661;0,603512]</v>
      </c>
      <c r="P17" s="19"/>
      <c r="Q17" s="19"/>
      <c r="R17" s="23" t="s">
        <v>54</v>
      </c>
      <c r="S17" s="22" t="str">
        <f>_xlfn.CONCAT("[",K7,";",L7,";",M7,"]")</f>
        <v>[0,659639;0,679222;0,688465]</v>
      </c>
      <c r="T17" s="22"/>
      <c r="U17" s="22"/>
      <c r="V17" s="22" t="str">
        <f>_xlfn.CONCAT("[",K9,";",L9,";",M9,"]")</f>
        <v>[0,689488;0,708095;0,713327]</v>
      </c>
      <c r="W17" s="22"/>
      <c r="X17" s="20"/>
      <c r="Y17" s="19"/>
      <c r="Z17" s="19"/>
    </row>
    <row r="18" spans="1:26">
      <c r="B18" s="12" t="s">
        <v>44</v>
      </c>
      <c r="C18" s="13">
        <v>0.68725199999999997</v>
      </c>
      <c r="D18" s="13">
        <v>0.715225</v>
      </c>
      <c r="E18" s="27">
        <v>0.71415700000000004</v>
      </c>
      <c r="F18" s="18" t="str">
        <f t="shared" si="1"/>
        <v>[0,687252;0,715225;0,714157]</v>
      </c>
      <c r="J18" s="12" t="s">
        <v>44</v>
      </c>
      <c r="K18" s="13">
        <v>0.66819600000000001</v>
      </c>
      <c r="L18" s="13">
        <v>0.65729199999999999</v>
      </c>
      <c r="M18" s="27">
        <v>0.68896400000000002</v>
      </c>
      <c r="N18" s="18" t="str">
        <f t="shared" si="2"/>
        <v>[0,668196;0,657292;0,688964]</v>
      </c>
      <c r="P18" s="19"/>
      <c r="Q18" s="19"/>
      <c r="R18" s="6" t="s">
        <v>17</v>
      </c>
      <c r="S18" s="22" t="str">
        <f>_xlfn.CONCAT("[",K16,";",L16,";",M16,"]")</f>
        <v>[0,63156;0,621569;0,657205]</v>
      </c>
      <c r="T18" s="22"/>
      <c r="U18" s="22"/>
      <c r="V18" s="22" t="str">
        <f>_xlfn.CONCAT("[",K18,";",L18,";",M18,"]")</f>
        <v>[0,668196;0,657292;0,688964]</v>
      </c>
      <c r="W18" s="22"/>
      <c r="X18" s="20"/>
      <c r="Y18" s="19"/>
      <c r="Z18" s="19"/>
    </row>
    <row r="19" spans="1:26">
      <c r="B19" s="12" t="s">
        <v>45</v>
      </c>
      <c r="C19" s="13">
        <v>0.71331699999999998</v>
      </c>
      <c r="D19" s="13">
        <v>0.73676399999999997</v>
      </c>
      <c r="E19" s="27">
        <v>0.73493399999999998</v>
      </c>
      <c r="F19" s="18" t="str">
        <f t="shared" si="1"/>
        <v>[0,713317;0,736764;0,734934]</v>
      </c>
      <c r="J19" s="12" t="s">
        <v>45</v>
      </c>
      <c r="K19" s="13">
        <v>0.69777</v>
      </c>
      <c r="L19" s="13">
        <v>0.68325499999999995</v>
      </c>
      <c r="M19" s="27">
        <v>0.7147</v>
      </c>
      <c r="N19" s="18" t="str">
        <f t="shared" si="2"/>
        <v>[0,69777;0,683255;0,7147]</v>
      </c>
      <c r="P19" s="19"/>
      <c r="Q19" s="19"/>
      <c r="R19" s="16"/>
      <c r="S19" s="16"/>
      <c r="T19" s="16"/>
      <c r="U19" s="16"/>
      <c r="V19" s="16"/>
      <c r="W19" s="16"/>
      <c r="X19" s="19"/>
      <c r="Y19" s="19"/>
      <c r="Z19" s="19"/>
    </row>
    <row r="20" spans="1:26">
      <c r="B20" s="12" t="s">
        <v>46</v>
      </c>
      <c r="C20" s="13">
        <v>0.74704400000000004</v>
      </c>
      <c r="D20" s="13">
        <v>0.76644400000000001</v>
      </c>
      <c r="E20" s="27">
        <v>0.76433700000000004</v>
      </c>
      <c r="F20" s="18" t="str">
        <f t="shared" si="1"/>
        <v>[0,747044;0,766444;0,764337]</v>
      </c>
      <c r="J20" s="12" t="s">
        <v>46</v>
      </c>
      <c r="K20" s="13">
        <v>0.73160800000000004</v>
      </c>
      <c r="L20" s="13">
        <v>0.71118599999999998</v>
      </c>
      <c r="M20" s="27">
        <v>0.745807</v>
      </c>
      <c r="N20" s="18" t="str">
        <f t="shared" si="2"/>
        <v>[0,731608;0,711186;0,745807]</v>
      </c>
      <c r="P20" s="19"/>
      <c r="Q20" s="19"/>
      <c r="R20" s="16"/>
      <c r="S20" s="16"/>
      <c r="T20" s="16"/>
      <c r="U20" s="16"/>
      <c r="V20" s="16"/>
      <c r="W20" s="16"/>
      <c r="X20" s="19"/>
      <c r="Y20" s="19"/>
      <c r="Z20" s="19"/>
    </row>
    <row r="21" spans="1:26">
      <c r="B21" s="12" t="s">
        <v>47</v>
      </c>
      <c r="C21" s="13">
        <v>0.83972899999999995</v>
      </c>
      <c r="D21" s="13">
        <v>0.84927600000000003</v>
      </c>
      <c r="E21" s="27">
        <v>0.84873100000000001</v>
      </c>
      <c r="F21" s="18" t="str">
        <f t="shared" si="1"/>
        <v>[0,839729;0,849276;0,848731]</v>
      </c>
      <c r="J21" s="12" t="s">
        <v>47</v>
      </c>
      <c r="K21" s="13">
        <v>0.81369000000000002</v>
      </c>
      <c r="L21" s="13">
        <v>0.78024000000000004</v>
      </c>
      <c r="M21" s="27">
        <v>0.82680600000000004</v>
      </c>
      <c r="N21" s="18" t="str">
        <f t="shared" si="2"/>
        <v>[0,81369;0,78024;0,826806]</v>
      </c>
      <c r="R21"/>
      <c r="S21"/>
      <c r="T21"/>
      <c r="U21"/>
      <c r="V21"/>
      <c r="W21"/>
    </row>
    <row r="22" spans="1:26">
      <c r="B22" s="12" t="s">
        <v>48</v>
      </c>
      <c r="C22" s="13">
        <v>0.889096</v>
      </c>
      <c r="D22" s="13">
        <v>0.89038399999999995</v>
      </c>
      <c r="E22" s="27">
        <v>0.88917400000000002</v>
      </c>
      <c r="F22" s="18" t="str">
        <f t="shared" si="1"/>
        <v>[0,889096;0,890384;0,889174]</v>
      </c>
      <c r="J22" s="12" t="s">
        <v>48</v>
      </c>
      <c r="K22" s="13">
        <v>0.85987400000000003</v>
      </c>
      <c r="L22" s="13">
        <v>0.82478799999999997</v>
      </c>
      <c r="M22" s="27">
        <v>0.87306099999999998</v>
      </c>
      <c r="N22" s="18" t="str">
        <f t="shared" si="2"/>
        <v>[0,859874;0,824788;0,873061]</v>
      </c>
      <c r="R22"/>
      <c r="S22"/>
      <c r="T22"/>
      <c r="U22"/>
      <c r="V22"/>
      <c r="W22"/>
    </row>
    <row r="23" spans="1:26">
      <c r="A23" s="10" t="s">
        <v>0</v>
      </c>
      <c r="C23" s="10"/>
      <c r="D23" s="10"/>
      <c r="E23" s="27"/>
      <c r="K23" s="10"/>
      <c r="N23" s="10"/>
      <c r="R23"/>
      <c r="S23"/>
      <c r="T23"/>
      <c r="U23"/>
      <c r="V23"/>
      <c r="W23"/>
    </row>
    <row r="24" spans="1:26">
      <c r="B24" s="10" t="s">
        <v>41</v>
      </c>
      <c r="C24" s="13">
        <v>28.257701000000001</v>
      </c>
      <c r="D24" s="13">
        <v>27.469334</v>
      </c>
      <c r="E24" s="27">
        <v>28.290013999999999</v>
      </c>
      <c r="F24" s="18" t="str">
        <f t="shared" si="1"/>
        <v>[28,257701;27,469334;28,290014]</v>
      </c>
      <c r="K24" s="10"/>
      <c r="N24" s="10"/>
    </row>
    <row r="25" spans="1:26">
      <c r="B25" s="10" t="s">
        <v>42</v>
      </c>
      <c r="C25" s="13">
        <v>0.65079200000000004</v>
      </c>
      <c r="D25" s="13">
        <v>0.691778</v>
      </c>
      <c r="E25" s="27">
        <v>0.69295099999999998</v>
      </c>
      <c r="F25" s="18" t="str">
        <f t="shared" si="1"/>
        <v>[0,650792;0,691778;0,692951]</v>
      </c>
      <c r="K25" s="10"/>
      <c r="N25" s="10"/>
    </row>
    <row r="26" spans="1:26">
      <c r="B26" s="12" t="s">
        <v>43</v>
      </c>
      <c r="C26" s="13">
        <v>0.59637799999999996</v>
      </c>
      <c r="D26" s="13">
        <v>0.64859800000000001</v>
      </c>
      <c r="E26" s="27">
        <v>0.65143499999999999</v>
      </c>
      <c r="F26" s="18" t="str">
        <f t="shared" si="1"/>
        <v>[0,596378;0,648598;0,651435]</v>
      </c>
      <c r="K26" s="10"/>
      <c r="N26" s="10"/>
    </row>
    <row r="27" spans="1:26">
      <c r="B27" s="12" t="s">
        <v>44</v>
      </c>
      <c r="C27" s="13">
        <v>0.68027000000000004</v>
      </c>
      <c r="D27" s="13">
        <v>0.71313599999999999</v>
      </c>
      <c r="E27" s="27">
        <v>0.71265299999999998</v>
      </c>
      <c r="F27" s="18" t="str">
        <f t="shared" si="1"/>
        <v>[0,68027;0,713136;0,712653]</v>
      </c>
      <c r="K27" s="10"/>
      <c r="M27" s="6"/>
      <c r="N27" s="10"/>
    </row>
    <row r="28" spans="1:26">
      <c r="B28" s="12" t="s">
        <v>45</v>
      </c>
      <c r="C28" s="13">
        <v>0.70768500000000001</v>
      </c>
      <c r="D28" s="13">
        <v>0.73487599999999997</v>
      </c>
      <c r="E28" s="27">
        <v>0.73380100000000004</v>
      </c>
      <c r="F28" s="18" t="str">
        <f t="shared" si="1"/>
        <v>[0,707685;0,734876;0,733801]</v>
      </c>
      <c r="K28" s="10"/>
      <c r="N28" s="10"/>
    </row>
    <row r="29" spans="1:26">
      <c r="B29" s="12" t="s">
        <v>46</v>
      </c>
      <c r="C29" s="13">
        <v>0.74239299999999997</v>
      </c>
      <c r="D29" s="13">
        <v>0.76483599999999996</v>
      </c>
      <c r="E29" s="27">
        <v>0.76348000000000005</v>
      </c>
      <c r="F29" s="18" t="str">
        <f t="shared" si="1"/>
        <v>[0,742393;0,764836;0,76348]</v>
      </c>
      <c r="K29" s="10"/>
      <c r="N29" s="10"/>
    </row>
    <row r="30" spans="1:26">
      <c r="B30" s="12" t="s">
        <v>47</v>
      </c>
      <c r="C30" s="13">
        <v>0.83748199999999995</v>
      </c>
      <c r="D30" s="13">
        <v>0.84909599999999996</v>
      </c>
      <c r="E30" s="27">
        <v>0.84862499999999996</v>
      </c>
      <c r="F30" s="18" t="str">
        <f t="shared" si="1"/>
        <v>[0,837482;0,849096;0,848625]</v>
      </c>
      <c r="K30" s="10"/>
      <c r="N30" s="13"/>
      <c r="O30" s="13"/>
      <c r="P30" s="13"/>
      <c r="Q30" s="13"/>
      <c r="T30" s="20"/>
    </row>
    <row r="31" spans="1:26">
      <c r="B31" s="12" t="s">
        <v>48</v>
      </c>
      <c r="C31" s="13">
        <v>0.88844299999999998</v>
      </c>
      <c r="D31" s="13">
        <v>0.89138499999999998</v>
      </c>
      <c r="E31" s="27">
        <v>0.88986500000000002</v>
      </c>
      <c r="F31" s="18" t="str">
        <f t="shared" si="1"/>
        <v>[0,888443;0,891385;0,889865]</v>
      </c>
      <c r="K31" s="10"/>
      <c r="N31" s="13"/>
      <c r="O31" s="13"/>
      <c r="P31" s="13"/>
      <c r="Q31" s="13"/>
    </row>
    <row r="32" spans="1:26">
      <c r="C32" s="10"/>
      <c r="D32" s="10"/>
      <c r="E32" s="10"/>
      <c r="K32" s="10"/>
      <c r="N32" s="13"/>
      <c r="O32" s="13"/>
      <c r="P32" s="13"/>
      <c r="Q32" s="13"/>
    </row>
    <row r="33" spans="3:17">
      <c r="C33" s="10"/>
      <c r="D33" s="10"/>
      <c r="E33" s="10"/>
      <c r="K33" s="10"/>
      <c r="N33" s="13"/>
      <c r="O33" s="13"/>
      <c r="P33" s="13"/>
      <c r="Q33" s="13"/>
    </row>
    <row r="34" spans="3:17">
      <c r="C34" s="10"/>
      <c r="D34" s="10"/>
      <c r="E34" s="10"/>
      <c r="K34" s="10"/>
      <c r="N34" s="13"/>
      <c r="O34" s="13"/>
      <c r="P34" s="13"/>
      <c r="Q34" s="13"/>
    </row>
    <row r="35" spans="3:17">
      <c r="C35" s="10"/>
      <c r="D35" s="10"/>
      <c r="E35" s="10"/>
      <c r="K35" s="10"/>
      <c r="N35" s="13"/>
      <c r="O35" s="13"/>
      <c r="P35" s="13"/>
      <c r="Q35" s="13"/>
    </row>
    <row r="36" spans="3:17">
      <c r="C36" s="10"/>
      <c r="D36" s="10"/>
      <c r="E36" s="10"/>
      <c r="K36" s="10"/>
      <c r="N36" s="13"/>
      <c r="O36" s="13"/>
      <c r="P36" s="13"/>
      <c r="Q36" s="13"/>
    </row>
    <row r="37" spans="3:17">
      <c r="C37" s="10"/>
      <c r="D37" s="10"/>
      <c r="E37" s="10"/>
      <c r="K37" s="10"/>
      <c r="N37" s="13"/>
      <c r="O37" s="13"/>
      <c r="P37" s="13"/>
      <c r="Q37" s="13"/>
    </row>
    <row r="38" spans="3:17">
      <c r="C38" s="10"/>
      <c r="D38" s="10"/>
      <c r="E38" s="10"/>
      <c r="K38" s="10"/>
      <c r="N38" s="13"/>
      <c r="O38" s="13"/>
      <c r="P38" s="13"/>
      <c r="Q38" s="13"/>
    </row>
    <row r="39" spans="3:17">
      <c r="C39" s="10"/>
      <c r="D39" s="10"/>
      <c r="E39" s="10"/>
      <c r="K39" s="10"/>
      <c r="N39" s="13"/>
      <c r="O39" s="13"/>
      <c r="P39" s="13"/>
      <c r="Q39" s="13"/>
    </row>
    <row r="40" spans="3:17">
      <c r="C40" s="10"/>
      <c r="D40" s="10"/>
      <c r="E40" s="10"/>
      <c r="K40" s="10"/>
      <c r="N40" s="13"/>
      <c r="O40" s="13"/>
      <c r="P40" s="13"/>
      <c r="Q40" s="13"/>
    </row>
    <row r="41" spans="3:17">
      <c r="C41" s="10"/>
      <c r="D41" s="10"/>
      <c r="E41" s="10"/>
      <c r="K41" s="10"/>
      <c r="N41" s="13"/>
      <c r="O41" s="13"/>
      <c r="P41" s="13"/>
      <c r="Q41" s="13"/>
    </row>
    <row r="42" spans="3:17">
      <c r="C42" s="10"/>
      <c r="D42" s="10"/>
      <c r="E42" s="10"/>
      <c r="K42" s="10"/>
      <c r="N42" s="13"/>
      <c r="O42" s="13"/>
      <c r="P42" s="13"/>
      <c r="Q42" s="13"/>
    </row>
    <row r="43" spans="3:17">
      <c r="C43" s="10"/>
      <c r="D43" s="10"/>
      <c r="E43" s="10"/>
      <c r="K43" s="10"/>
      <c r="N43" s="13"/>
      <c r="O43" s="13"/>
      <c r="P43" s="13"/>
      <c r="Q43" s="13"/>
    </row>
    <row r="44" spans="3:17">
      <c r="C44" s="10"/>
      <c r="D44" s="10"/>
      <c r="E44" s="10"/>
      <c r="K44" s="10"/>
      <c r="N44" s="13"/>
      <c r="O44" s="13"/>
      <c r="P44" s="13"/>
      <c r="Q44" s="13"/>
    </row>
    <row r="45" spans="3:17">
      <c r="C45" s="10"/>
      <c r="D45" s="10"/>
      <c r="E45" s="10"/>
      <c r="K45" s="10"/>
      <c r="N45" s="13"/>
      <c r="O45" s="13"/>
      <c r="P45" s="13"/>
      <c r="Q45" s="13"/>
    </row>
    <row r="46" spans="3:17">
      <c r="C46" s="10"/>
      <c r="D46" s="10"/>
      <c r="E46" s="10"/>
      <c r="K46" s="10"/>
      <c r="N46" s="13"/>
      <c r="O46" s="13"/>
      <c r="P46" s="13"/>
      <c r="Q46" s="13"/>
    </row>
    <row r="47" spans="3:17">
      <c r="C47" s="10"/>
      <c r="D47" s="10"/>
      <c r="E47" s="10"/>
      <c r="K47" s="10"/>
      <c r="N47" s="13"/>
      <c r="O47" s="13"/>
      <c r="P47" s="13"/>
      <c r="Q47" s="13"/>
    </row>
    <row r="48" spans="3:17">
      <c r="C48" s="10"/>
      <c r="D48" s="10"/>
      <c r="E48" s="10"/>
      <c r="K48" s="10"/>
      <c r="N48" s="13"/>
      <c r="O48" s="13"/>
      <c r="P48" s="13"/>
      <c r="Q48" s="13"/>
    </row>
    <row r="49" spans="3:17">
      <c r="C49" s="10"/>
      <c r="D49" s="10"/>
      <c r="E49" s="10"/>
      <c r="K49" s="10"/>
      <c r="N49" s="13"/>
      <c r="O49" s="13"/>
      <c r="P49" s="13"/>
      <c r="Q49" s="13"/>
    </row>
    <row r="50" spans="3:17">
      <c r="N50" s="13"/>
      <c r="O50" s="13"/>
      <c r="P50" s="13"/>
      <c r="Q50" s="13"/>
    </row>
    <row r="51" spans="3:17">
      <c r="N51" s="13"/>
      <c r="O51" s="13"/>
      <c r="P51" s="13"/>
      <c r="Q51" s="13"/>
    </row>
    <row r="52" spans="3:17">
      <c r="N52" s="13"/>
      <c r="O52" s="13"/>
      <c r="P52" s="13"/>
      <c r="Q52" s="13"/>
    </row>
    <row r="53" spans="3:17">
      <c r="N53" s="13"/>
      <c r="O53" s="13"/>
      <c r="P53" s="13"/>
      <c r="Q53" s="13"/>
    </row>
    <row r="54" spans="3:17">
      <c r="N54" s="13"/>
      <c r="O54" s="13"/>
      <c r="P54" s="13"/>
      <c r="Q54" s="13"/>
    </row>
    <row r="55" spans="3:17">
      <c r="N55" s="13"/>
      <c r="O55" s="13"/>
      <c r="P55" s="13"/>
      <c r="Q55" s="13"/>
    </row>
    <row r="56" spans="3:17">
      <c r="N56" s="13"/>
      <c r="O56" s="13"/>
      <c r="P56" s="13"/>
      <c r="Q56" s="13"/>
    </row>
    <row r="57" spans="3:17">
      <c r="N57" s="13"/>
      <c r="O57" s="13"/>
      <c r="P57" s="13"/>
      <c r="Q57" s="13"/>
    </row>
    <row r="58" spans="3:17">
      <c r="N58" s="13"/>
      <c r="O58" s="13"/>
      <c r="P58" s="13"/>
      <c r="Q58" s="13"/>
    </row>
  </sheetData>
  <hyperlinks>
    <hyperlink ref="B8" r:id="rId1" xr:uid="{E000545B-8933-4C2A-B764-27E3E582BD82}"/>
    <hyperlink ref="B9" r:id="rId2" xr:uid="{F13B1EDD-E7DF-4787-BBF6-73628E9A72F0}"/>
    <hyperlink ref="B10" r:id="rId3" xr:uid="{A322E093-6279-42F0-9E58-A4F1E23753FC}"/>
    <hyperlink ref="B11" r:id="rId4" xr:uid="{21483528-D595-496E-B81F-72D42747DC69}"/>
    <hyperlink ref="B12" r:id="rId5" xr:uid="{80D56DD9-3B84-4E19-90E4-60BB27D6E845}"/>
    <hyperlink ref="B13" r:id="rId6" xr:uid="{9DD85911-864B-4753-995C-0890C28A1920}"/>
    <hyperlink ref="B17" r:id="rId7" xr:uid="{6BA6B4A0-4BF5-41EB-9850-C940C14EA37C}"/>
    <hyperlink ref="B18" r:id="rId8" xr:uid="{99D93F4C-14B8-4D22-BBB1-04315137F749}"/>
    <hyperlink ref="B19" r:id="rId9" xr:uid="{B3A087D3-291E-4D10-BF25-6D7CBCD2B4F9}"/>
    <hyperlink ref="B20" r:id="rId10" xr:uid="{FADAC5AF-D7BF-4CB0-9BA8-ED7B0B554EAC}"/>
    <hyperlink ref="B21" r:id="rId11" xr:uid="{69A0A632-445B-49DF-960B-23F3A58552D2}"/>
    <hyperlink ref="B22" r:id="rId12" xr:uid="{54EFADBC-8447-4472-846D-4922581299D3}"/>
    <hyperlink ref="B26" r:id="rId13" xr:uid="{EE19BCAF-9ACB-4FBE-A079-8ECCA9662DB9}"/>
    <hyperlink ref="B27" r:id="rId14" xr:uid="{34D0BDBD-A0C7-4475-814A-25A179B793C3}"/>
    <hyperlink ref="B28" r:id="rId15" xr:uid="{CC630F04-FAED-4180-BDD0-D1FD34494DA7}"/>
    <hyperlink ref="B29" r:id="rId16" xr:uid="{AEFE4D0A-FC7D-427C-B169-74EB47B61043}"/>
    <hyperlink ref="B30" r:id="rId17" xr:uid="{6E4D5863-43A0-40F5-A689-E1B715E76DBE}"/>
    <hyperlink ref="B31" r:id="rId18" xr:uid="{1D8A99AB-CD5A-4760-A7DD-840839785FB2}"/>
    <hyperlink ref="J8" r:id="rId19" xr:uid="{EF550ABA-AA30-477D-B4C7-69E8ABD06F18}"/>
    <hyperlink ref="J9" r:id="rId20" xr:uid="{F2A90F5B-3B5E-4310-A510-D92A6D3306C4}"/>
    <hyperlink ref="J10" r:id="rId21" xr:uid="{F99B8CDA-4555-4FBB-A3BD-2C05824B16DD}"/>
    <hyperlink ref="J11" r:id="rId22" xr:uid="{16B29E2E-0C45-46CE-B740-D1BF13A1E200}"/>
    <hyperlink ref="J12" r:id="rId23" xr:uid="{4422A3E0-5837-46C5-80F0-9B7E95489DD2}"/>
    <hyperlink ref="J13" r:id="rId24" xr:uid="{6067C482-3AB0-47E8-AA68-57D0EB3BFB55}"/>
    <hyperlink ref="J17" r:id="rId25" xr:uid="{CDC6F8E3-BDC0-4B89-A45F-9C44266D5AA3}"/>
    <hyperlink ref="J18" r:id="rId26" xr:uid="{9D835A91-8EB8-48B9-984B-5A059BB59602}"/>
    <hyperlink ref="J19" r:id="rId27" xr:uid="{1875F13F-0534-4B67-9715-E20830870717}"/>
    <hyperlink ref="J20" r:id="rId28" xr:uid="{A38517E1-7E78-4319-B818-3F54F3269F25}"/>
    <hyperlink ref="J21" r:id="rId29" xr:uid="{D63BEBBC-BC38-4C46-8DAA-4D91BC031C58}"/>
    <hyperlink ref="J22" r:id="rId30" xr:uid="{20B80557-675B-490A-A4AC-DDA2C9825391}"/>
    <hyperlink ref="V5" r:id="rId31" xr:uid="{2BC9D84A-28CE-4D0D-9006-3C315A31BD80}"/>
    <hyperlink ref="V13" r:id="rId32" xr:uid="{E0F2B99E-7135-421D-82EE-3DCEBD9A5886}"/>
  </hyperlinks>
  <pageMargins left="0.7" right="0.7" top="0.78740157499999996" bottom="0.78740157499999996" header="0.3" footer="0.3"/>
  <pageSetup paperSize="9" orientation="portrait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854A-251E-4598-8EBC-8E130DDCE46B}">
  <dimension ref="B3:B29"/>
  <sheetViews>
    <sheetView workbookViewId="0">
      <selection activeCell="F31" sqref="F31"/>
    </sheetView>
  </sheetViews>
  <sheetFormatPr baseColWidth="10" defaultRowHeight="14.5"/>
  <sheetData>
    <row r="3" spans="2:2">
      <c r="B3" t="s">
        <v>70</v>
      </c>
    </row>
    <row r="4" spans="2:2">
      <c r="B4" s="25" t="s">
        <v>58</v>
      </c>
    </row>
    <row r="5" spans="2:2">
      <c r="B5" s="26" t="s">
        <v>59</v>
      </c>
    </row>
    <row r="6" spans="2:2">
      <c r="B6" s="26" t="s">
        <v>60</v>
      </c>
    </row>
    <row r="7" spans="2:2">
      <c r="B7" s="26" t="s">
        <v>61</v>
      </c>
    </row>
    <row r="8" spans="2:2">
      <c r="B8" s="26" t="s">
        <v>62</v>
      </c>
    </row>
    <row r="9" spans="2:2">
      <c r="B9" s="26" t="s">
        <v>63</v>
      </c>
    </row>
    <row r="10" spans="2:2">
      <c r="B10" s="26" t="s">
        <v>64</v>
      </c>
    </row>
    <row r="11" spans="2:2">
      <c r="B11" s="26" t="s">
        <v>65</v>
      </c>
    </row>
    <row r="12" spans="2:2">
      <c r="B12" s="26" t="s">
        <v>66</v>
      </c>
    </row>
    <row r="13" spans="2:2">
      <c r="B13" s="26" t="s">
        <v>67</v>
      </c>
    </row>
    <row r="14" spans="2:2">
      <c r="B14" s="26" t="s">
        <v>68</v>
      </c>
    </row>
    <row r="15" spans="2:2">
      <c r="B15" s="26" t="s">
        <v>69</v>
      </c>
    </row>
    <row r="18" spans="2:2">
      <c r="B18" s="26" t="s">
        <v>82</v>
      </c>
    </row>
    <row r="19" spans="2:2">
      <c r="B19" t="s">
        <v>71</v>
      </c>
    </row>
    <row r="20" spans="2:2">
      <c r="B20" t="s">
        <v>72</v>
      </c>
    </row>
    <row r="21" spans="2:2">
      <c r="B21" t="s">
        <v>73</v>
      </c>
    </row>
    <row r="22" spans="2:2">
      <c r="B22" t="s">
        <v>74</v>
      </c>
    </row>
    <row r="23" spans="2:2">
      <c r="B23" t="s">
        <v>75</v>
      </c>
    </row>
    <row r="24" spans="2:2">
      <c r="B24" t="s">
        <v>76</v>
      </c>
    </row>
    <row r="25" spans="2:2">
      <c r="B25" t="s">
        <v>77</v>
      </c>
    </row>
    <row r="26" spans="2:2">
      <c r="B26" t="s">
        <v>78</v>
      </c>
    </row>
    <row r="27" spans="2:2">
      <c r="B27" t="s">
        <v>79</v>
      </c>
    </row>
    <row r="28" spans="2:2">
      <c r="B28" t="s">
        <v>80</v>
      </c>
    </row>
    <row r="29" spans="2:2">
      <c r="B29" t="s">
        <v>81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Training Params &amp; Stats</vt:lpstr>
      <vt:lpstr>Eval Sheet</vt:lpstr>
      <vt:lpstr>Relation 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Krause</dc:creator>
  <cp:lastModifiedBy>Johan Krause</cp:lastModifiedBy>
  <dcterms:created xsi:type="dcterms:W3CDTF">2022-10-31T14:03:25Z</dcterms:created>
  <dcterms:modified xsi:type="dcterms:W3CDTF">2022-12-19T22:55:16Z</dcterms:modified>
</cp:coreProperties>
</file>