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00_new坚果云\Paper Writing\Orthogonalization Expression\draft\_submit_202506NC_final\6_source data\"/>
    </mc:Choice>
  </mc:AlternateContent>
  <xr:revisionPtr revIDLastSave="0" documentId="13_ncr:1_{DA52A542-8EE0-4957-B281-A7D68706D544}" xr6:coauthVersionLast="47" xr6:coauthVersionMax="47" xr10:uidLastSave="{00000000-0000-0000-0000-000000000000}"/>
  <bookViews>
    <workbookView xWindow="25490" yWindow="-110" windowWidth="25820" windowHeight="14020" xr2:uid="{00000000-000D-0000-FFFF-FFFF00000000}"/>
  </bookViews>
  <sheets>
    <sheet name="Fig5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2" l="1"/>
  <c r="C53" i="22"/>
  <c r="B53" i="22"/>
  <c r="D52" i="22"/>
  <c r="C52" i="22"/>
  <c r="B52" i="22"/>
  <c r="D51" i="22"/>
  <c r="C51" i="22"/>
  <c r="B51" i="22"/>
  <c r="D50" i="22"/>
  <c r="C50" i="22"/>
  <c r="B50" i="22"/>
  <c r="D49" i="22"/>
  <c r="C49" i="22"/>
  <c r="B49" i="22"/>
  <c r="D48" i="22"/>
  <c r="C48" i="22"/>
  <c r="B48" i="22"/>
  <c r="D47" i="22"/>
  <c r="C47" i="22"/>
  <c r="B47" i="22"/>
  <c r="D46" i="22"/>
  <c r="C46" i="22"/>
  <c r="B46" i="22"/>
  <c r="L43" i="22"/>
  <c r="K43" i="22"/>
  <c r="E30" i="22" s="1"/>
  <c r="I30" i="22" s="1"/>
  <c r="F46" i="22" s="1"/>
  <c r="L42" i="22"/>
  <c r="G31" i="22" s="1"/>
  <c r="K42" i="22"/>
  <c r="G32" i="22" s="1"/>
  <c r="K32" i="22" s="1"/>
  <c r="H48" i="22" s="1"/>
  <c r="L41" i="22"/>
  <c r="F32" i="22" s="1"/>
  <c r="K41" i="22"/>
  <c r="I32" i="22"/>
  <c r="J31" i="22"/>
  <c r="G47" i="22" s="1"/>
  <c r="F31" i="22"/>
  <c r="E31" i="22"/>
  <c r="K30" i="22"/>
  <c r="J30" i="22"/>
  <c r="G26" i="22"/>
  <c r="G25" i="22"/>
  <c r="G24" i="22"/>
  <c r="G23" i="22"/>
  <c r="G22" i="22"/>
  <c r="G27" i="22" s="1"/>
  <c r="C31" i="22" s="1"/>
  <c r="K31" i="22" s="1"/>
  <c r="G21" i="22"/>
  <c r="G20" i="22"/>
  <c r="G19" i="22"/>
  <c r="K15" i="22"/>
  <c r="J15" i="22"/>
  <c r="K14" i="22"/>
  <c r="J14" i="22"/>
  <c r="K13" i="22"/>
  <c r="J13" i="22"/>
  <c r="K12" i="22"/>
  <c r="J12" i="22"/>
  <c r="J16" i="22" s="1"/>
  <c r="A31" i="22" s="1"/>
  <c r="I31" i="22" s="1"/>
  <c r="F47" i="22" s="1"/>
  <c r="K11" i="22"/>
  <c r="J11" i="22"/>
  <c r="K10" i="22"/>
  <c r="K16" i="22" s="1"/>
  <c r="B32" i="22" s="1"/>
  <c r="J32" i="22" s="1"/>
  <c r="G48" i="22" s="1"/>
  <c r="J10" i="22"/>
  <c r="K9" i="22"/>
  <c r="J9" i="22"/>
  <c r="K8" i="22"/>
  <c r="J8" i="22"/>
  <c r="Q5" i="22"/>
  <c r="P5" i="22"/>
  <c r="O5" i="22"/>
  <c r="O32" i="22" s="1"/>
  <c r="Q4" i="22"/>
  <c r="P4" i="22"/>
  <c r="O4" i="22"/>
  <c r="Q3" i="22"/>
  <c r="P3" i="22"/>
  <c r="O3" i="22"/>
  <c r="O30" i="22" l="1"/>
  <c r="J47" i="22"/>
  <c r="L52" i="22"/>
  <c r="K46" i="22"/>
  <c r="N30" i="22"/>
  <c r="L50" i="22"/>
  <c r="K53" i="22"/>
  <c r="K47" i="22"/>
  <c r="N31" i="22"/>
  <c r="J52" i="22"/>
  <c r="J53" i="22"/>
  <c r="J46" i="22"/>
  <c r="J48" i="22"/>
  <c r="K49" i="22"/>
  <c r="O31" i="22"/>
  <c r="H47" i="22"/>
  <c r="L53" i="22" s="1"/>
  <c r="L51" i="22"/>
  <c r="M31" i="22"/>
  <c r="L46" i="22"/>
  <c r="K48" i="22"/>
  <c r="K52" i="22"/>
  <c r="M32" i="22"/>
  <c r="L47" i="22"/>
  <c r="L48" i="22"/>
  <c r="J51" i="22"/>
  <c r="K51" i="22"/>
  <c r="N32" i="22"/>
  <c r="J50" i="22"/>
  <c r="K50" i="22"/>
  <c r="M30" i="22"/>
  <c r="J49" i="22"/>
  <c r="L49" i="22" l="1"/>
</calcChain>
</file>

<file path=xl/sharedStrings.xml><?xml version="1.0" encoding="utf-8"?>
<sst xmlns="http://schemas.openxmlformats.org/spreadsheetml/2006/main" count="87" uniqueCount="61">
  <si>
    <t>RPU</t>
    <phoneticPr fontId="1" type="noConversion"/>
  </si>
  <si>
    <t>ECF22</t>
  </si>
  <si>
    <t>BCD18</t>
  </si>
  <si>
    <t>BCD21</t>
  </si>
  <si>
    <t>cwj582+552-MG1655</t>
  </si>
  <si>
    <t>C6</t>
  </si>
  <si>
    <t>C12</t>
  </si>
  <si>
    <t xml:space="preserve"> </t>
    <phoneticPr fontId="1" type="noConversion"/>
  </si>
  <si>
    <t>BCD2</t>
  </si>
  <si>
    <t>cwj458+629-MG1655</t>
  </si>
  <si>
    <t>cwj460+630-MG1655</t>
  </si>
  <si>
    <t>fig5.a</t>
    <phoneticPr fontId="1" type="noConversion"/>
  </si>
  <si>
    <t>encoder</t>
    <phoneticPr fontId="1" type="noConversion"/>
  </si>
  <si>
    <t>PLuxbC</t>
  </si>
  <si>
    <t>PlascC</t>
  </si>
  <si>
    <t>PcinbE</t>
  </si>
  <si>
    <t>Encoder</t>
    <phoneticPr fontId="1" type="noConversion"/>
  </si>
  <si>
    <t>Plux</t>
    <phoneticPr fontId="1" type="noConversion"/>
  </si>
  <si>
    <t>Plas</t>
    <phoneticPr fontId="1" type="noConversion"/>
  </si>
  <si>
    <t>Pcin</t>
    <phoneticPr fontId="1" type="noConversion"/>
  </si>
  <si>
    <t>C14</t>
  </si>
  <si>
    <t>PlasbD</t>
  </si>
  <si>
    <t>PlasbE</t>
  </si>
  <si>
    <t>S1=PlasbE/PlascC</t>
    <phoneticPr fontId="1" type="noConversion"/>
  </si>
  <si>
    <t>S3=PlasbD/PlascC</t>
    <phoneticPr fontId="1" type="noConversion"/>
  </si>
  <si>
    <t>PcinbC</t>
  </si>
  <si>
    <t>S2=PcinbC/PcinbE</t>
    <phoneticPr fontId="1" type="noConversion"/>
  </si>
  <si>
    <t>promoter scaling matrix</t>
    <phoneticPr fontId="1" type="noConversion"/>
  </si>
  <si>
    <t>circuit coeffient</t>
    <phoneticPr fontId="1" type="noConversion"/>
  </si>
  <si>
    <t>decoder</t>
    <phoneticPr fontId="1" type="noConversion"/>
  </si>
  <si>
    <t>output</t>
    <phoneticPr fontId="1" type="noConversion"/>
  </si>
  <si>
    <t>fig5.c</t>
    <phoneticPr fontId="1" type="noConversion"/>
  </si>
  <si>
    <t>RBS RPU</t>
    <phoneticPr fontId="1" type="noConversion"/>
  </si>
  <si>
    <t>MEAN</t>
    <phoneticPr fontId="1" type="noConversion"/>
  </si>
  <si>
    <t>A RBS</t>
    <phoneticPr fontId="1" type="noConversion"/>
  </si>
  <si>
    <t>R RBS</t>
    <phoneticPr fontId="1" type="noConversion"/>
  </si>
  <si>
    <t>ymax</t>
  </si>
  <si>
    <t>alpha</t>
  </si>
  <si>
    <t>beta</t>
  </si>
  <si>
    <t>k2</t>
  </si>
  <si>
    <t>modified alpha</t>
    <phoneticPr fontId="1" type="noConversion"/>
  </si>
  <si>
    <t>modified beta</t>
    <phoneticPr fontId="1" type="noConversion"/>
  </si>
  <si>
    <t>ECF11</t>
  </si>
  <si>
    <t>all</t>
  </si>
  <si>
    <t>ECF38</t>
  </si>
  <si>
    <t>input matrix</t>
    <phoneticPr fontId="1" type="noConversion"/>
  </si>
  <si>
    <t>*</t>
    <phoneticPr fontId="1" type="noConversion"/>
  </si>
  <si>
    <t>coeficient matrix</t>
    <phoneticPr fontId="1" type="noConversion"/>
  </si>
  <si>
    <t>=</t>
    <phoneticPr fontId="1" type="noConversion"/>
  </si>
  <si>
    <t>predicted output</t>
    <phoneticPr fontId="1" type="noConversion"/>
  </si>
  <si>
    <t>experiment output</t>
    <phoneticPr fontId="1" type="noConversion"/>
  </si>
  <si>
    <t>C6+C12</t>
  </si>
  <si>
    <t>C6+C14</t>
  </si>
  <si>
    <t>C12+C14</t>
  </si>
  <si>
    <t>C6C+C12+C14</t>
  </si>
  <si>
    <t>cfp</t>
    <phoneticPr fontId="1" type="noConversion"/>
  </si>
  <si>
    <t>yfp</t>
    <phoneticPr fontId="1" type="noConversion"/>
  </si>
  <si>
    <t>mcherry</t>
    <phoneticPr fontId="1" type="noConversion"/>
  </si>
  <si>
    <t xml:space="preserve">    </t>
    <phoneticPr fontId="1" type="noConversion"/>
  </si>
  <si>
    <t>Input matrix</t>
    <phoneticPr fontId="1" type="noConversion"/>
  </si>
  <si>
    <t>PLuxbC(C6)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</si>
</sst>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2" xfId="0" applyFont="1" applyBorder="1"/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2" fillId="0" borderId="14" xfId="0" applyFont="1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0B24-70C1-438E-97C8-8CA04DC25774}">
  <dimension ref="A1:R65"/>
  <sheetViews>
    <sheetView tabSelected="1" topLeftCell="A25" workbookViewId="0">
      <selection sqref="A1:XFD1048576"/>
    </sheetView>
  </sheetViews>
  <sheetFormatPr defaultRowHeight="12.5" x14ac:dyDescent="0.25"/>
  <cols>
    <col min="1" max="1" width="8.6640625" style="1"/>
    <col min="2" max="2" width="14.9140625" style="1" customWidth="1"/>
    <col min="3" max="16384" width="8.6640625" style="1"/>
  </cols>
  <sheetData>
    <row r="1" spans="1:17" ht="25" x14ac:dyDescent="0.5">
      <c r="A1" s="46" t="s">
        <v>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1:17" ht="13" x14ac:dyDescent="0.3">
      <c r="A2" s="11" t="s">
        <v>12</v>
      </c>
      <c r="B2" s="44" t="s">
        <v>13</v>
      </c>
      <c r="C2" s="44"/>
      <c r="D2" s="44"/>
      <c r="E2" s="12"/>
      <c r="F2" s="48" t="s">
        <v>14</v>
      </c>
      <c r="G2" s="48"/>
      <c r="H2" s="48"/>
      <c r="I2" s="12"/>
      <c r="J2" s="48" t="s">
        <v>15</v>
      </c>
      <c r="K2" s="48"/>
      <c r="L2" s="49"/>
      <c r="N2" s="17" t="s">
        <v>16</v>
      </c>
      <c r="O2" s="12" t="s">
        <v>17</v>
      </c>
      <c r="P2" s="12" t="s">
        <v>18</v>
      </c>
      <c r="Q2" s="13" t="s">
        <v>19</v>
      </c>
    </row>
    <row r="3" spans="1:17" x14ac:dyDescent="0.25">
      <c r="A3" s="4" t="s">
        <v>5</v>
      </c>
      <c r="B3" s="1">
        <v>0.54365458002193101</v>
      </c>
      <c r="C3" s="1">
        <v>0.55336457750113099</v>
      </c>
      <c r="D3" s="1">
        <v>0.54574379424211605</v>
      </c>
      <c r="F3" s="3">
        <v>-5.6884085184779984E-2</v>
      </c>
      <c r="G3" s="3">
        <v>-3.6434744653364132E-2</v>
      </c>
      <c r="H3" s="3">
        <v>-3.6605273551381393E-2</v>
      </c>
      <c r="J3" s="3">
        <v>-6.7129755500939206E-2</v>
      </c>
      <c r="K3" s="3">
        <v>-4.9436212402439957E-2</v>
      </c>
      <c r="L3" s="7">
        <v>-3.3552026629994625E-2</v>
      </c>
      <c r="N3" s="4" t="s">
        <v>5</v>
      </c>
      <c r="O3" s="1">
        <f>AVERAGE(B3:D3)</f>
        <v>0.54758765058839265</v>
      </c>
      <c r="P3" s="1">
        <f>AVERAGE(F3:H3)</f>
        <v>-4.3308034463175167E-2</v>
      </c>
      <c r="Q3" s="5">
        <f>AVERAGE(J3:L3)</f>
        <v>-5.00393315111246E-2</v>
      </c>
    </row>
    <row r="4" spans="1:17" x14ac:dyDescent="0.25">
      <c r="A4" s="4" t="s">
        <v>6</v>
      </c>
      <c r="B4" s="1">
        <v>0</v>
      </c>
      <c r="C4" s="1">
        <v>9.9698912882070796E-3</v>
      </c>
      <c r="D4" s="1">
        <v>9.5195846985310709E-3</v>
      </c>
      <c r="F4" s="3">
        <v>2.747309592391538</v>
      </c>
      <c r="G4" s="3">
        <v>2.7513327172350586</v>
      </c>
      <c r="H4" s="3">
        <v>2.7022086654548332</v>
      </c>
      <c r="J4" s="3">
        <v>-7.1402237626635418E-2</v>
      </c>
      <c r="K4" s="3">
        <v>-5.0329497432504901E-2</v>
      </c>
      <c r="L4" s="7">
        <v>-4.9026909090388364E-2</v>
      </c>
      <c r="N4" s="4" t="s">
        <v>6</v>
      </c>
      <c r="O4" s="1">
        <f>AVERAGE(B4:D4)</f>
        <v>6.4964919955793829E-3</v>
      </c>
      <c r="P4" s="1">
        <f>AVERAGE(F4:H4)</f>
        <v>2.7336169916938098</v>
      </c>
      <c r="Q4" s="5">
        <f>AVERAGE(J4:L4)</f>
        <v>-5.6919548049842894E-2</v>
      </c>
    </row>
    <row r="5" spans="1:17" x14ac:dyDescent="0.25">
      <c r="A5" s="8" t="s">
        <v>20</v>
      </c>
      <c r="B5" s="9">
        <v>0</v>
      </c>
      <c r="C5" s="9">
        <v>5.0920476063377497E-3</v>
      </c>
      <c r="D5" s="9">
        <v>0</v>
      </c>
      <c r="E5" s="9"/>
      <c r="F5" s="14">
        <v>1.1027184620246382</v>
      </c>
      <c r="G5" s="14">
        <v>1.2086468954057465</v>
      </c>
      <c r="H5" s="14">
        <v>1.0690404929672557</v>
      </c>
      <c r="I5" s="9"/>
      <c r="J5" s="14">
        <v>2.1953781899346527</v>
      </c>
      <c r="K5" s="14">
        <v>2.3947625218447475</v>
      </c>
      <c r="L5" s="15">
        <v>2.2348334089870758</v>
      </c>
      <c r="N5" s="8" t="s">
        <v>20</v>
      </c>
      <c r="O5" s="9">
        <f>AVERAGE(B5:D5)</f>
        <v>1.6973492021125833E-3</v>
      </c>
      <c r="P5" s="9">
        <f>AVERAGE(F5:H5)</f>
        <v>1.1268019501325468</v>
      </c>
      <c r="Q5" s="10">
        <f>AVERAGE(J5:L5)</f>
        <v>2.2749913735888252</v>
      </c>
    </row>
    <row r="7" spans="1:17" ht="13" x14ac:dyDescent="0.3">
      <c r="A7" s="33" t="s">
        <v>21</v>
      </c>
      <c r="B7" s="33"/>
      <c r="C7" s="33"/>
      <c r="D7" s="33" t="s">
        <v>22</v>
      </c>
      <c r="E7" s="33"/>
      <c r="F7" s="33"/>
      <c r="G7" s="33" t="s">
        <v>14</v>
      </c>
      <c r="H7" s="33"/>
      <c r="I7" s="33"/>
      <c r="J7" s="18" t="s">
        <v>23</v>
      </c>
      <c r="K7" s="18" t="s">
        <v>24</v>
      </c>
    </row>
    <row r="8" spans="1:17" x14ac:dyDescent="0.25">
      <c r="A8" s="3">
        <v>-6.7068948532977013E-2</v>
      </c>
      <c r="B8" s="3">
        <v>-4.817611988048677E-2</v>
      </c>
      <c r="C8" s="3">
        <v>-4.5123839788723842E-2</v>
      </c>
      <c r="D8" s="3">
        <v>-6.1817909882670032E-2</v>
      </c>
      <c r="E8" s="3">
        <v>-4.7741512591411323E-2</v>
      </c>
      <c r="F8" s="3">
        <v>-3.8473382940497937E-2</v>
      </c>
      <c r="G8" s="3">
        <v>-5.597623224181876E-2</v>
      </c>
      <c r="H8" s="3">
        <v>-2.4696478102397747E-2</v>
      </c>
      <c r="I8" s="3">
        <v>-3.4980000257492039E-2</v>
      </c>
      <c r="J8" s="1">
        <f>AVERAGE(D8:F8)/AVERAGE(G8:I8)</f>
        <v>1.2799769641749528</v>
      </c>
      <c r="K8" s="1">
        <f>AVERAGE(A8:C8)/AVERAGE(G8:I8)</f>
        <v>1.3866420196105502</v>
      </c>
    </row>
    <row r="9" spans="1:17" x14ac:dyDescent="0.25">
      <c r="A9" s="3">
        <v>-7.5871942922421595E-2</v>
      </c>
      <c r="B9" s="3">
        <v>-5.1033237873548021E-2</v>
      </c>
      <c r="C9" s="3">
        <v>-5.5709509226367644E-2</v>
      </c>
      <c r="D9" s="3">
        <v>-6.9655805126261475E-2</v>
      </c>
      <c r="E9" s="3">
        <v>-4.8308047966094038E-2</v>
      </c>
      <c r="F9" s="3">
        <v>-5.4613585308836525E-2</v>
      </c>
      <c r="G9" s="3">
        <v>-5.6884085184779984E-2</v>
      </c>
      <c r="H9" s="3">
        <v>-3.6434744653364132E-2</v>
      </c>
      <c r="I9" s="3">
        <v>-3.6605273551381393E-2</v>
      </c>
      <c r="J9" s="1">
        <f t="shared" ref="J9:J15" si="0">AVERAGE(D9:F9)/AVERAGE(G9:I9)</f>
        <v>1.3282942417835093</v>
      </c>
      <c r="K9" s="1">
        <f t="shared" ref="K9:K15" si="1">AVERAGE(A9:C9)/AVERAGE(G9:I9)</f>
        <v>1.4055489725015851</v>
      </c>
    </row>
    <row r="10" spans="1:17" x14ac:dyDescent="0.25">
      <c r="A10" s="3">
        <v>0.99984034134682542</v>
      </c>
      <c r="B10" s="3">
        <v>1.0319356788673983</v>
      </c>
      <c r="C10" s="3">
        <v>0.99439571107984981</v>
      </c>
      <c r="D10" s="3">
        <v>0.1886474371839876</v>
      </c>
      <c r="E10" s="3">
        <v>0.22599411383972551</v>
      </c>
      <c r="F10" s="3">
        <v>0.22602209223230726</v>
      </c>
      <c r="G10" s="3">
        <v>2.747309592391538</v>
      </c>
      <c r="H10" s="3">
        <v>2.7513327172350586</v>
      </c>
      <c r="I10" s="3">
        <v>2.7022086654548332</v>
      </c>
      <c r="J10" s="1">
        <f t="shared" si="0"/>
        <v>7.8121605331288077E-2</v>
      </c>
      <c r="K10" s="1">
        <f t="shared" si="1"/>
        <v>0.36900703847554378</v>
      </c>
    </row>
    <row r="11" spans="1:17" x14ac:dyDescent="0.25">
      <c r="A11" s="3">
        <v>0.30836419826508332</v>
      </c>
      <c r="B11" s="3">
        <v>0.38357227336367739</v>
      </c>
      <c r="C11" s="3">
        <v>0.38113802877475605</v>
      </c>
      <c r="D11" s="3">
        <v>4.3813086540328255E-2</v>
      </c>
      <c r="E11" s="3">
        <v>8.2996313504543326E-2</v>
      </c>
      <c r="F11" s="3">
        <v>8.4861717442318865E-2</v>
      </c>
      <c r="G11" s="3">
        <v>1.1027184620246382</v>
      </c>
      <c r="H11" s="3">
        <v>1.2086468954057465</v>
      </c>
      <c r="I11" s="3">
        <v>1.0690404929672557</v>
      </c>
      <c r="J11" s="1">
        <f t="shared" si="0"/>
        <v>6.2617072285060485E-2</v>
      </c>
      <c r="K11" s="1">
        <f t="shared" si="1"/>
        <v>0.31743954657908602</v>
      </c>
    </row>
    <row r="12" spans="1:17" x14ac:dyDescent="0.25">
      <c r="A12" s="3">
        <v>1.0283905056150124</v>
      </c>
      <c r="B12" s="3">
        <v>1.090209275833939</v>
      </c>
      <c r="C12" s="3">
        <v>1.0175000195050568</v>
      </c>
      <c r="D12" s="3">
        <v>0.21175629144341049</v>
      </c>
      <c r="E12" s="3">
        <v>0.24892506106531054</v>
      </c>
      <c r="F12" s="3">
        <v>0.24039821000679631</v>
      </c>
      <c r="G12" s="3">
        <v>2.816402003459574</v>
      </c>
      <c r="H12" s="3">
        <v>2.8428886944037957</v>
      </c>
      <c r="I12" s="3">
        <v>2.7141753731651983</v>
      </c>
      <c r="J12" s="1">
        <f t="shared" si="0"/>
        <v>8.3726327493126057E-2</v>
      </c>
      <c r="K12" s="1">
        <f t="shared" si="1"/>
        <v>0.37452827471345812</v>
      </c>
    </row>
    <row r="13" spans="1:17" x14ac:dyDescent="0.25">
      <c r="A13" s="3">
        <v>0.41365429195065401</v>
      </c>
      <c r="B13" s="3">
        <v>0.42176899686742492</v>
      </c>
      <c r="C13" s="3">
        <v>0.39428639560082135</v>
      </c>
      <c r="D13" s="3">
        <v>6.4324039261682217E-2</v>
      </c>
      <c r="E13" s="3">
        <v>9.0458098384376073E-2</v>
      </c>
      <c r="F13" s="3">
        <v>8.0303028582246028E-2</v>
      </c>
      <c r="G13" s="3">
        <v>1.211225361900542</v>
      </c>
      <c r="H13" s="3">
        <v>1.1955680319963355</v>
      </c>
      <c r="I13" s="3">
        <v>1.0803399196683632</v>
      </c>
      <c r="J13" s="1">
        <f t="shared" si="0"/>
        <v>6.7415021190558824E-2</v>
      </c>
      <c r="K13" s="1">
        <f t="shared" si="1"/>
        <v>0.35264200529277923</v>
      </c>
    </row>
    <row r="14" spans="1:17" x14ac:dyDescent="0.25">
      <c r="A14" s="3">
        <v>1.0328424264460934</v>
      </c>
      <c r="B14" s="3">
        <v>1.0591597669963717</v>
      </c>
      <c r="C14" s="3">
        <v>1.0385652499036637</v>
      </c>
      <c r="D14" s="3">
        <v>0.20516926041010086</v>
      </c>
      <c r="E14" s="3">
        <v>0.23851521814706883</v>
      </c>
      <c r="F14" s="3">
        <v>0.22751892073865154</v>
      </c>
      <c r="G14" s="3">
        <v>2.7244152695837984</v>
      </c>
      <c r="H14" s="3">
        <v>2.8106041902757246</v>
      </c>
      <c r="I14" s="3">
        <v>2.6881134631427868</v>
      </c>
      <c r="J14" s="1">
        <f t="shared" si="0"/>
        <v>8.1623805133720403E-2</v>
      </c>
      <c r="K14" s="1">
        <f t="shared" si="1"/>
        <v>0.38070252209946542</v>
      </c>
    </row>
    <row r="15" spans="1:17" x14ac:dyDescent="0.25">
      <c r="A15" s="3">
        <v>1.040229573833328</v>
      </c>
      <c r="B15" s="3">
        <v>1.1006328784705597</v>
      </c>
      <c r="C15" s="3">
        <v>1.0395027562657291</v>
      </c>
      <c r="D15" s="3">
        <v>0.20732352822040287</v>
      </c>
      <c r="E15" s="3">
        <v>0.25200698651380743</v>
      </c>
      <c r="F15" s="3">
        <v>0.23951184256998795</v>
      </c>
      <c r="G15" s="3">
        <v>2.7903484007762263</v>
      </c>
      <c r="H15" s="3">
        <v>2.9819407212594924</v>
      </c>
      <c r="I15" s="3">
        <v>2.8265176458452683</v>
      </c>
      <c r="J15" s="1">
        <f t="shared" si="0"/>
        <v>8.1272015544595691E-2</v>
      </c>
      <c r="K15" s="1">
        <f t="shared" si="1"/>
        <v>0.36986122544923261</v>
      </c>
    </row>
    <row r="16" spans="1:17" ht="13" x14ac:dyDescent="0.3">
      <c r="A16" s="3"/>
      <c r="B16" s="3"/>
      <c r="C16" s="3"/>
      <c r="D16" s="3"/>
      <c r="E16" s="3"/>
      <c r="F16" s="3"/>
      <c r="G16" s="3"/>
      <c r="H16" s="3"/>
      <c r="I16" s="3"/>
      <c r="J16" s="19">
        <f>AVERAGE(J10:J15)</f>
        <v>7.5795974496391597E-2</v>
      </c>
      <c r="K16" s="20">
        <f>AVERAGE(K10:K15)</f>
        <v>0.36069676876826079</v>
      </c>
    </row>
    <row r="18" spans="1:15" ht="13" x14ac:dyDescent="0.3">
      <c r="A18" s="33" t="s">
        <v>15</v>
      </c>
      <c r="B18" s="33"/>
      <c r="C18" s="33"/>
      <c r="D18" s="33" t="s">
        <v>25</v>
      </c>
      <c r="E18" s="33"/>
      <c r="F18" s="33"/>
      <c r="G18" s="18" t="s">
        <v>26</v>
      </c>
    </row>
    <row r="19" spans="1:15" x14ac:dyDescent="0.25">
      <c r="A19" s="3">
        <v>-5.9446661784243487E-2</v>
      </c>
      <c r="B19" s="3">
        <v>-4.8154201347094736E-2</v>
      </c>
      <c r="C19" s="3">
        <v>-3.7889947823985012E-2</v>
      </c>
      <c r="D19" s="3">
        <v>-6.6826822772023287E-2</v>
      </c>
      <c r="E19" s="3">
        <v>-3.4920136180978063E-2</v>
      </c>
      <c r="F19" s="3">
        <v>-4.1802104596751877E-2</v>
      </c>
      <c r="G19" s="1">
        <f>AVERAGE(D19:F19)/AVERAGE(A19:C19)</f>
        <v>0.98665381412874065</v>
      </c>
    </row>
    <row r="20" spans="1:15" x14ac:dyDescent="0.25">
      <c r="A20" s="3">
        <v>-6.7129755500939206E-2</v>
      </c>
      <c r="B20" s="3">
        <v>-4.9436212402439957E-2</v>
      </c>
      <c r="C20" s="3">
        <v>-3.3552026629994625E-2</v>
      </c>
      <c r="D20" s="3">
        <v>-6.8527640745174756E-2</v>
      </c>
      <c r="E20" s="3">
        <v>-5.823945677558541E-2</v>
      </c>
      <c r="F20" s="3">
        <v>-4.8170445508851079E-2</v>
      </c>
      <c r="G20" s="1">
        <f t="shared" ref="G20:G26" si="2">AVERAGE(D20:F20)/AVERAGE(A20:C20)</f>
        <v>1.1653336002348447</v>
      </c>
    </row>
    <row r="21" spans="1:15" x14ac:dyDescent="0.25">
      <c r="A21" s="3">
        <v>-7.1402237626635418E-2</v>
      </c>
      <c r="B21" s="3">
        <v>-5.0329497432504901E-2</v>
      </c>
      <c r="C21" s="3">
        <v>-4.9026909090388364E-2</v>
      </c>
      <c r="D21" s="3">
        <v>-6.8527640745174756E-2</v>
      </c>
      <c r="E21" s="3">
        <v>-4.2275169990268584E-2</v>
      </c>
      <c r="F21" s="3">
        <v>-5.4384330427699488E-2</v>
      </c>
      <c r="G21" s="1">
        <f t="shared" si="2"/>
        <v>0.9673720588838417</v>
      </c>
    </row>
    <row r="22" spans="1:15" x14ac:dyDescent="0.25">
      <c r="A22" s="3">
        <v>2.1953781899346527</v>
      </c>
      <c r="B22" s="3">
        <v>2.3947625218447475</v>
      </c>
      <c r="C22" s="3">
        <v>2.2348334089870758</v>
      </c>
      <c r="D22" s="3">
        <v>1.3862141077346748</v>
      </c>
      <c r="E22" s="3">
        <v>1.5636796655131231</v>
      </c>
      <c r="F22" s="3">
        <v>1.4809540257730462</v>
      </c>
      <c r="G22" s="1">
        <f t="shared" si="2"/>
        <v>0.64921093041789291</v>
      </c>
    </row>
    <row r="23" spans="1:15" x14ac:dyDescent="0.25">
      <c r="A23" s="3">
        <v>-5.4071469714710316E-2</v>
      </c>
      <c r="B23" s="3">
        <v>-4.1615832858414151E-2</v>
      </c>
      <c r="C23" s="3">
        <v>-3.3474965091446651E-2</v>
      </c>
      <c r="D23" s="3">
        <v>-5.9900860731267477E-2</v>
      </c>
      <c r="E23" s="3">
        <v>-4.0682740565068855E-2</v>
      </c>
      <c r="F23" s="3">
        <v>-3.8883947454624604E-2</v>
      </c>
      <c r="G23" s="1">
        <f t="shared" si="2"/>
        <v>1.0797855385533506</v>
      </c>
    </row>
    <row r="24" spans="1:15" x14ac:dyDescent="0.25">
      <c r="A24" s="3">
        <v>2.1953781899346527</v>
      </c>
      <c r="B24" s="3">
        <v>2.3947625218447475</v>
      </c>
      <c r="C24" s="3">
        <v>2.2348334089870758</v>
      </c>
      <c r="D24" s="3">
        <v>1.3529544758635133</v>
      </c>
      <c r="E24" s="3">
        <v>1.317033595010126</v>
      </c>
      <c r="F24" s="3">
        <v>1.2894587968529327</v>
      </c>
      <c r="G24" s="1">
        <f t="shared" si="2"/>
        <v>0.58014093499330488</v>
      </c>
    </row>
    <row r="25" spans="1:15" x14ac:dyDescent="0.25">
      <c r="A25" s="3">
        <v>2.1618206833598426</v>
      </c>
      <c r="B25" s="3">
        <v>2.1875441024903224</v>
      </c>
      <c r="C25" s="3">
        <v>2.1584979566072846</v>
      </c>
      <c r="D25" s="3">
        <v>1.2103683195596884</v>
      </c>
      <c r="E25" s="3">
        <v>1.189246450087871</v>
      </c>
      <c r="F25" s="3">
        <v>1.178238033898642</v>
      </c>
      <c r="G25" s="1">
        <f t="shared" si="2"/>
        <v>0.54977385743006013</v>
      </c>
    </row>
    <row r="26" spans="1:15" x14ac:dyDescent="0.25">
      <c r="A26" s="3">
        <v>2.0241770803880574</v>
      </c>
      <c r="B26" s="3">
        <v>2.1245431657196594</v>
      </c>
      <c r="C26" s="3">
        <v>1.9263027402113428</v>
      </c>
      <c r="D26" s="3">
        <v>1.1498149888796501</v>
      </c>
      <c r="E26" s="3">
        <v>1.2481300124926604</v>
      </c>
      <c r="F26" s="3">
        <v>1.134343895469635</v>
      </c>
      <c r="G26" s="1">
        <f t="shared" si="2"/>
        <v>0.58144453194607715</v>
      </c>
    </row>
    <row r="27" spans="1:15" ht="13" x14ac:dyDescent="0.3">
      <c r="G27" s="21">
        <f>AVERAGE(G22,G24,G25,G26)</f>
        <v>0.59014256369683371</v>
      </c>
    </row>
    <row r="29" spans="1:15" ht="13" x14ac:dyDescent="0.3">
      <c r="A29" s="41" t="s">
        <v>27</v>
      </c>
      <c r="B29" s="42"/>
      <c r="C29" s="43"/>
      <c r="E29" s="41" t="s">
        <v>28</v>
      </c>
      <c r="F29" s="42"/>
      <c r="G29" s="43"/>
      <c r="I29" s="34" t="s">
        <v>29</v>
      </c>
      <c r="J29" s="35"/>
      <c r="K29" s="36"/>
      <c r="M29" s="34" t="s">
        <v>30</v>
      </c>
      <c r="N29" s="44"/>
      <c r="O29" s="45"/>
    </row>
    <row r="30" spans="1:15" ht="13" x14ac:dyDescent="0.3">
      <c r="A30" s="4">
        <v>1</v>
      </c>
      <c r="B30" s="1">
        <v>1</v>
      </c>
      <c r="C30" s="5">
        <v>1</v>
      </c>
      <c r="E30" s="22">
        <f>$K$43</f>
        <v>0.73066879699999998</v>
      </c>
      <c r="F30" s="1">
        <v>0</v>
      </c>
      <c r="G30" s="7">
        <v>0</v>
      </c>
      <c r="I30" s="4">
        <f>A30*E30</f>
        <v>0.73066879699999998</v>
      </c>
      <c r="J30" s="1">
        <f t="shared" ref="J30:K32" si="3">B30*F30</f>
        <v>0</v>
      </c>
      <c r="K30" s="5">
        <f t="shared" si="3"/>
        <v>0</v>
      </c>
      <c r="M30" s="4">
        <f>O3*I30+P3+I31+Q3*I32</f>
        <v>0.28100120094791042</v>
      </c>
      <c r="N30" s="1">
        <f>O3*J30+P3*J31+Q3*J32</f>
        <v>-3.1703248983731887E-3</v>
      </c>
      <c r="O30" s="5">
        <f>O3*K30+P3*K31+Q3*K32</f>
        <v>-4.8701156840793656E-3</v>
      </c>
    </row>
    <row r="31" spans="1:15" ht="13" x14ac:dyDescent="0.3">
      <c r="A31" s="22">
        <f>J16</f>
        <v>7.5795974496391597E-2</v>
      </c>
      <c r="B31" s="1">
        <v>1</v>
      </c>
      <c r="C31" s="23">
        <f>G27</f>
        <v>0.59014256369683371</v>
      </c>
      <c r="E31" s="22">
        <f>-$L$43</f>
        <v>-1</v>
      </c>
      <c r="F31" s="18">
        <f>$K$41</f>
        <v>0.10721756608114848</v>
      </c>
      <c r="G31" s="23">
        <f>-$L$42</f>
        <v>-0.103032333</v>
      </c>
      <c r="I31" s="4">
        <f t="shared" ref="I31:I32" si="4">A31*E31</f>
        <v>-7.5795974496391597E-2</v>
      </c>
      <c r="J31" s="1">
        <f t="shared" si="3"/>
        <v>0.10721756608114848</v>
      </c>
      <c r="K31" s="5">
        <f t="shared" si="3"/>
        <v>-6.0803765140285883E-2</v>
      </c>
      <c r="M31" s="4">
        <f>O4*I30+P4*J30+Q4*K30</f>
        <v>4.7467839911301173E-3</v>
      </c>
      <c r="N31" s="1">
        <f>O4*J30+P4*J31+Q4*J32</f>
        <v>0.29476735731525933</v>
      </c>
      <c r="O31" s="5">
        <f>O4*K30+P4*K31+Q4*K32</f>
        <v>-0.17474930256017915</v>
      </c>
    </row>
    <row r="32" spans="1:15" ht="13" x14ac:dyDescent="0.3">
      <c r="A32" s="8">
        <v>1</v>
      </c>
      <c r="B32" s="24">
        <f>K16</f>
        <v>0.36069676876826079</v>
      </c>
      <c r="C32" s="10">
        <v>1</v>
      </c>
      <c r="E32" s="8">
        <v>0</v>
      </c>
      <c r="F32" s="24">
        <f>-$L$41</f>
        <v>-8.1614222E-2</v>
      </c>
      <c r="G32" s="25">
        <f>$K$42</f>
        <v>0.14995018945442026</v>
      </c>
      <c r="I32" s="8">
        <f t="shared" si="4"/>
        <v>0</v>
      </c>
      <c r="J32" s="9">
        <f t="shared" si="3"/>
        <v>-2.9437986160935504E-2</v>
      </c>
      <c r="K32" s="10">
        <f t="shared" si="3"/>
        <v>0.14995018945442026</v>
      </c>
      <c r="M32" s="8">
        <f>O5*I30+P5*I31+Q5*I32</f>
        <v>-8.4166851775134319E-2</v>
      </c>
      <c r="N32" s="9">
        <f>O5*J30+P5*J31+Q5*J32</f>
        <v>5.3841797976747818E-2</v>
      </c>
      <c r="O32" s="10">
        <f>O5*K30+P5*K31+Q5*K32</f>
        <v>0.27262158634134059</v>
      </c>
    </row>
    <row r="34" spans="1:16" ht="13" x14ac:dyDescent="0.3">
      <c r="A34" s="40" t="s">
        <v>31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</row>
    <row r="35" spans="1:16" ht="13" x14ac:dyDescent="0.3">
      <c r="A35" s="18" t="s">
        <v>32</v>
      </c>
      <c r="B35" s="38" t="s">
        <v>0</v>
      </c>
      <c r="C35" s="38"/>
      <c r="D35" s="38"/>
      <c r="E35" s="26" t="s">
        <v>33</v>
      </c>
    </row>
    <row r="36" spans="1:16" s="3" customFormat="1" x14ac:dyDescent="0.3">
      <c r="A36" s="3" t="s">
        <v>8</v>
      </c>
      <c r="B36" s="3">
        <v>1</v>
      </c>
      <c r="C36" s="3">
        <v>1</v>
      </c>
      <c r="D36" s="3">
        <v>1</v>
      </c>
      <c r="E36" s="27">
        <v>1</v>
      </c>
    </row>
    <row r="37" spans="1:16" s="3" customFormat="1" x14ac:dyDescent="0.3">
      <c r="A37" s="3" t="s">
        <v>2</v>
      </c>
      <c r="B37" s="3">
        <v>0.136006667</v>
      </c>
      <c r="C37" s="3">
        <v>0.100458333</v>
      </c>
      <c r="D37" s="3">
        <v>7.2632000000000002E-2</v>
      </c>
      <c r="E37" s="27">
        <v>0.103032333</v>
      </c>
    </row>
    <row r="38" spans="1:16" s="3" customFormat="1" x14ac:dyDescent="0.3">
      <c r="A38" s="3" t="s">
        <v>3</v>
      </c>
      <c r="B38" s="3">
        <v>0.11462600000000001</v>
      </c>
      <c r="C38" s="3">
        <v>7.7038999999999996E-2</v>
      </c>
      <c r="D38" s="3">
        <v>5.3177666999999998E-2</v>
      </c>
      <c r="E38" s="28">
        <v>8.1614222E-2</v>
      </c>
    </row>
    <row r="39" spans="1:16" s="3" customFormat="1" x14ac:dyDescent="0.3"/>
    <row r="40" spans="1:16" ht="13" x14ac:dyDescent="0.25">
      <c r="D40" s="1" t="s">
        <v>34</v>
      </c>
      <c r="E40" s="1" t="s">
        <v>35</v>
      </c>
      <c r="G40" s="3" t="s">
        <v>36</v>
      </c>
      <c r="H40" s="3" t="s">
        <v>37</v>
      </c>
      <c r="I40" s="3" t="s">
        <v>38</v>
      </c>
      <c r="J40" s="3" t="s">
        <v>39</v>
      </c>
      <c r="K40" s="29" t="s">
        <v>40</v>
      </c>
      <c r="L40" s="30" t="s">
        <v>41</v>
      </c>
    </row>
    <row r="41" spans="1:16" s="3" customFormat="1" ht="13" x14ac:dyDescent="0.3">
      <c r="A41" s="31" t="s">
        <v>42</v>
      </c>
      <c r="B41" s="3" t="s">
        <v>9</v>
      </c>
      <c r="C41" s="3" t="s">
        <v>43</v>
      </c>
      <c r="D41" s="3" t="s">
        <v>8</v>
      </c>
      <c r="E41" s="3" t="s">
        <v>8</v>
      </c>
      <c r="F41" s="3" t="s">
        <v>3</v>
      </c>
      <c r="G41" s="3">
        <v>6.3269149699999998</v>
      </c>
      <c r="H41" s="3">
        <v>1.3137117949999999</v>
      </c>
      <c r="I41" s="3">
        <v>1</v>
      </c>
      <c r="J41" s="3">
        <v>2.0670622569999999</v>
      </c>
      <c r="K41" s="6">
        <f>H41*$E$38</f>
        <v>0.10721756608114848</v>
      </c>
      <c r="L41" s="7">
        <f>I41*$E$38</f>
        <v>8.1614222E-2</v>
      </c>
    </row>
    <row r="42" spans="1:16" s="3" customFormat="1" ht="13" x14ac:dyDescent="0.3">
      <c r="A42" s="31" t="s">
        <v>44</v>
      </c>
      <c r="B42" s="3" t="s">
        <v>10</v>
      </c>
      <c r="C42" s="3" t="s">
        <v>43</v>
      </c>
      <c r="D42" s="3" t="s">
        <v>8</v>
      </c>
      <c r="E42" s="3" t="s">
        <v>8</v>
      </c>
      <c r="F42" s="3" t="s">
        <v>3</v>
      </c>
      <c r="G42" s="3">
        <v>5.390521573</v>
      </c>
      <c r="H42" s="3">
        <v>1.4553702230000001</v>
      </c>
      <c r="I42" s="3">
        <v>1</v>
      </c>
      <c r="J42" s="3">
        <v>0.41351989</v>
      </c>
      <c r="K42" s="6">
        <f>H42*$E$37</f>
        <v>0.14995018945442026</v>
      </c>
      <c r="L42" s="7">
        <f>I42*$E$37</f>
        <v>0.103032333</v>
      </c>
    </row>
    <row r="43" spans="1:16" s="3" customFormat="1" ht="13" x14ac:dyDescent="0.3">
      <c r="A43" s="32" t="s">
        <v>1</v>
      </c>
      <c r="B43" s="3" t="s">
        <v>4</v>
      </c>
      <c r="C43" s="3" t="s">
        <v>43</v>
      </c>
      <c r="D43" s="3" t="s">
        <v>3</v>
      </c>
      <c r="E43" s="3" t="s">
        <v>3</v>
      </c>
      <c r="F43" s="3" t="s">
        <v>3</v>
      </c>
      <c r="G43" s="3">
        <v>31.96904125</v>
      </c>
      <c r="H43" s="3">
        <v>0.73066879699999998</v>
      </c>
      <c r="I43" s="3">
        <v>1</v>
      </c>
      <c r="J43" s="3">
        <v>0.39628213200000001</v>
      </c>
      <c r="K43" s="16">
        <f>H43</f>
        <v>0.73066879699999998</v>
      </c>
      <c r="L43" s="15">
        <f>I43</f>
        <v>1</v>
      </c>
    </row>
    <row r="45" spans="1:16" ht="13" x14ac:dyDescent="0.3">
      <c r="B45" s="41" t="s">
        <v>45</v>
      </c>
      <c r="C45" s="42"/>
      <c r="D45" s="43"/>
      <c r="E45" s="2" t="s">
        <v>46</v>
      </c>
      <c r="F45" s="41" t="s">
        <v>47</v>
      </c>
      <c r="G45" s="42"/>
      <c r="H45" s="43"/>
      <c r="I45" s="2" t="s">
        <v>48</v>
      </c>
      <c r="J45" s="41" t="s">
        <v>49</v>
      </c>
      <c r="K45" s="42"/>
      <c r="L45" s="43"/>
      <c r="N45" s="34" t="s">
        <v>50</v>
      </c>
      <c r="O45" s="35"/>
      <c r="P45" s="36"/>
    </row>
    <row r="46" spans="1:16" x14ac:dyDescent="0.25">
      <c r="A46" s="1">
        <v>0</v>
      </c>
      <c r="B46" s="4">
        <f>AVERAGE(A58:C58)</f>
        <v>3.2941239111771835E-3</v>
      </c>
      <c r="C46" s="1">
        <f>AVERAGE(D58:F58)</f>
        <v>-3.855090353390285E-2</v>
      </c>
      <c r="D46" s="5">
        <f>AVERAGE(G58:I58)</f>
        <v>-4.8496936985107743E-2</v>
      </c>
      <c r="E46" s="33" t="s">
        <v>46</v>
      </c>
      <c r="F46" s="4">
        <f>I30*G43</f>
        <v>23.358780911380876</v>
      </c>
      <c r="G46" s="1">
        <v>0</v>
      </c>
      <c r="H46" s="7">
        <v>0</v>
      </c>
      <c r="I46" s="33" t="s">
        <v>48</v>
      </c>
      <c r="J46" s="6">
        <f>B46*$F$46+C46*$F$47+D46*$F$48</f>
        <v>0.17036036280062564</v>
      </c>
      <c r="K46" s="1">
        <f>B46*$G$46+C46*$G$47+D46*$G$48</f>
        <v>-1.7118619236935466E-2</v>
      </c>
      <c r="L46" s="5">
        <f>B46*$H$46+C46*$H$47+D46*$H$48</f>
        <v>-2.6564947451986773E-2</v>
      </c>
      <c r="N46" s="4">
        <v>0.170159134558271</v>
      </c>
      <c r="O46" s="1">
        <v>7.9222020982873301E-2</v>
      </c>
      <c r="P46" s="5">
        <v>0.127836855372188</v>
      </c>
    </row>
    <row r="47" spans="1:16" x14ac:dyDescent="0.25">
      <c r="A47" s="1" t="s">
        <v>5</v>
      </c>
      <c r="B47" s="4">
        <f t="shared" ref="B47:B53" si="5">AVERAGE(A59:C59)</f>
        <v>0.54758765058839265</v>
      </c>
      <c r="C47" s="1">
        <f t="shared" ref="C47:C53" si="6">AVERAGE(D59:F59)</f>
        <v>-4.3308034463175167E-2</v>
      </c>
      <c r="D47" s="5">
        <f t="shared" ref="D47:D53" si="7">AVERAGE(G59:I59)</f>
        <v>-5.00393315111246E-2</v>
      </c>
      <c r="E47" s="33"/>
      <c r="F47" s="4">
        <f>I31*G43</f>
        <v>-2.4231246352590907</v>
      </c>
      <c r="G47" s="1">
        <f>J31*G41</f>
        <v>0.67835642388578254</v>
      </c>
      <c r="H47" s="5">
        <f>K31*G42</f>
        <v>-0.32776400770833641</v>
      </c>
      <c r="I47" s="33"/>
      <c r="J47" s="6">
        <f t="shared" ref="J47:J53" si="8">B47*$F$46+C47*$F$47+D47*$F$48</f>
        <v>12.895920725084416</v>
      </c>
      <c r="K47" s="1">
        <f t="shared" ref="K47:K53" si="9">B47*$G$46+C47*$G$47+D47*$G$48</f>
        <v>-2.0058376059281062E-2</v>
      </c>
      <c r="L47" s="5">
        <f t="shared" ref="L47:L52" si="10">B47*$H$46+C47*$H$47+D47*$H$48</f>
        <v>-2.6252463658035477E-2</v>
      </c>
      <c r="N47" s="4">
        <v>5.9078364575203404</v>
      </c>
      <c r="O47" s="1">
        <v>0.140034256153417</v>
      </c>
      <c r="P47" s="5">
        <v>0.103478361182694</v>
      </c>
    </row>
    <row r="48" spans="1:16" x14ac:dyDescent="0.25">
      <c r="A48" s="1" t="s">
        <v>6</v>
      </c>
      <c r="B48" s="4">
        <f t="shared" si="5"/>
        <v>6.4964919955793829E-3</v>
      </c>
      <c r="C48" s="1">
        <f t="shared" si="6"/>
        <v>2.7336169916938098</v>
      </c>
      <c r="D48" s="5">
        <f t="shared" si="7"/>
        <v>-5.6919548049842894E-2</v>
      </c>
      <c r="E48" s="33"/>
      <c r="F48" s="8">
        <v>0</v>
      </c>
      <c r="G48" s="9">
        <f>J32*G41</f>
        <v>-0.18625163532827566</v>
      </c>
      <c r="H48" s="10">
        <f>K32*G42</f>
        <v>0.80830973112948956</v>
      </c>
      <c r="I48" s="33"/>
      <c r="J48" s="6">
        <f t="shared" si="8"/>
        <v>-6.472144542718838</v>
      </c>
      <c r="K48" s="1">
        <f t="shared" si="9"/>
        <v>1.8649680056652533</v>
      </c>
      <c r="L48" s="5">
        <f t="shared" si="10"/>
        <v>-0.94198988531734984</v>
      </c>
      <c r="N48" s="4">
        <v>0.37240812340775797</v>
      </c>
      <c r="O48" s="1">
        <v>1.6414337672839101</v>
      </c>
      <c r="P48" s="5">
        <v>8.1621454147079803E-2</v>
      </c>
    </row>
    <row r="49" spans="1:18" x14ac:dyDescent="0.25">
      <c r="A49" s="1" t="s">
        <v>20</v>
      </c>
      <c r="B49" s="4">
        <f t="shared" si="5"/>
        <v>1.6973492021125833E-3</v>
      </c>
      <c r="C49" s="1">
        <f t="shared" si="6"/>
        <v>1.1268019501325468</v>
      </c>
      <c r="D49" s="5">
        <f t="shared" si="7"/>
        <v>2.2749913735888252</v>
      </c>
      <c r="E49" s="33"/>
      <c r="I49" s="33"/>
      <c r="J49" s="6">
        <f t="shared" si="8"/>
        <v>-2.6907335562819048</v>
      </c>
      <c r="K49" s="1">
        <f t="shared" si="9"/>
        <v>0.34065247763080153</v>
      </c>
      <c r="L49" s="5">
        <f t="shared" si="10"/>
        <v>1.4695725424384789</v>
      </c>
      <c r="N49" s="4">
        <v>2.0919494088524501E-2</v>
      </c>
      <c r="O49" s="1">
        <v>0.21067824004261201</v>
      </c>
      <c r="P49" s="5">
        <v>1.4651205515130099</v>
      </c>
    </row>
    <row r="50" spans="1:18" x14ac:dyDescent="0.25">
      <c r="A50" s="1" t="s">
        <v>51</v>
      </c>
      <c r="B50" s="4">
        <f t="shared" si="5"/>
        <v>0.52135429692172597</v>
      </c>
      <c r="C50" s="1">
        <f t="shared" si="6"/>
        <v>2.7911553570095222</v>
      </c>
      <c r="D50" s="5">
        <f t="shared" si="7"/>
        <v>-4.3054089221523706E-2</v>
      </c>
      <c r="E50" s="33"/>
      <c r="I50" s="33"/>
      <c r="J50" s="6">
        <f t="shared" si="8"/>
        <v>5.4148834925964549</v>
      </c>
      <c r="K50" s="1">
        <f>B50*$G$46+C50*$G$47+D50*$G$48</f>
        <v>1.9014170610157024</v>
      </c>
      <c r="L50" s="5">
        <f>B50*$H$46+C50*$H$47+D50*$H$48</f>
        <v>-0.9496413052327084</v>
      </c>
      <c r="N50" s="4">
        <v>1.7738251504328899</v>
      </c>
      <c r="O50" s="1">
        <v>1.87209402117121</v>
      </c>
      <c r="P50" s="5">
        <v>8.0228348360163002E-2</v>
      </c>
    </row>
    <row r="51" spans="1:18" x14ac:dyDescent="0.25">
      <c r="A51" s="1" t="s">
        <v>52</v>
      </c>
      <c r="B51" s="4">
        <f t="shared" si="5"/>
        <v>0.53364283331474061</v>
      </c>
      <c r="C51" s="1">
        <f t="shared" si="6"/>
        <v>1.1623777711884136</v>
      </c>
      <c r="D51" s="5">
        <f t="shared" si="7"/>
        <v>2.2749913735888252</v>
      </c>
      <c r="E51" s="33"/>
      <c r="I51" s="33"/>
      <c r="J51" s="6">
        <f t="shared" si="8"/>
        <v>9.64865981548337</v>
      </c>
      <c r="K51" s="1">
        <f>B51*$G$46+C51*$G$47+D51*$G$48</f>
        <v>0.36478556437905985</v>
      </c>
      <c r="L51" s="5">
        <f t="shared" si="10"/>
        <v>1.4579120687516933</v>
      </c>
      <c r="N51" s="4">
        <v>3.2197267681319599</v>
      </c>
      <c r="O51" s="1">
        <v>0.123266801022567</v>
      </c>
      <c r="P51" s="5">
        <v>1.1206484842255999</v>
      </c>
    </row>
    <row r="52" spans="1:18" x14ac:dyDescent="0.25">
      <c r="A52" s="1" t="s">
        <v>53</v>
      </c>
      <c r="B52" s="4">
        <f t="shared" si="5"/>
        <v>2.3164309232145897E-2</v>
      </c>
      <c r="C52" s="1">
        <f t="shared" si="6"/>
        <v>2.7410443076674369</v>
      </c>
      <c r="D52" s="5">
        <f t="shared" si="7"/>
        <v>2.1692875808191499</v>
      </c>
      <c r="E52" s="33"/>
      <c r="I52" s="33"/>
      <c r="J52" s="6">
        <f t="shared" si="8"/>
        <v>-6.1008019639284914</v>
      </c>
      <c r="K52" s="1">
        <f t="shared" si="9"/>
        <v>1.4553716548368776</v>
      </c>
      <c r="L52" s="5">
        <f t="shared" si="10"/>
        <v>0.85504059360726647</v>
      </c>
      <c r="N52" s="4">
        <v>0.20511901241695499</v>
      </c>
      <c r="O52" s="1">
        <v>0.98213100186372004</v>
      </c>
      <c r="P52" s="5">
        <v>1.1149469819807301</v>
      </c>
      <c r="R52" s="1" t="s">
        <v>7</v>
      </c>
    </row>
    <row r="53" spans="1:18" x14ac:dyDescent="0.25">
      <c r="A53" s="1" t="s">
        <v>54</v>
      </c>
      <c r="B53" s="8">
        <f t="shared" si="5"/>
        <v>0.55121825058839269</v>
      </c>
      <c r="C53" s="9">
        <f t="shared" si="6"/>
        <v>2.8662689226269955</v>
      </c>
      <c r="D53" s="10">
        <f t="shared" si="7"/>
        <v>2.0250076621063529</v>
      </c>
      <c r="E53" s="33"/>
      <c r="I53" s="33"/>
      <c r="J53" s="6">
        <f t="shared" si="8"/>
        <v>5.9304595121539014</v>
      </c>
      <c r="K53" s="1">
        <f t="shared" si="9"/>
        <v>1.5671909476286068</v>
      </c>
      <c r="L53" s="5">
        <f>B53*$H$46+C53*$H$47+D53*$H$48</f>
        <v>0.69737360964226258</v>
      </c>
      <c r="N53" s="4">
        <v>1.23825516696886</v>
      </c>
      <c r="O53" s="1">
        <v>1.2075809200744301</v>
      </c>
      <c r="P53" s="5">
        <v>1.1177977331031601</v>
      </c>
    </row>
    <row r="54" spans="1:18" x14ac:dyDescent="0.25">
      <c r="J54" s="8" t="s">
        <v>55</v>
      </c>
      <c r="K54" s="9" t="s">
        <v>56</v>
      </c>
      <c r="L54" s="10" t="s">
        <v>57</v>
      </c>
      <c r="N54" s="8" t="s">
        <v>55</v>
      </c>
      <c r="O54" s="9" t="s">
        <v>56</v>
      </c>
      <c r="P54" s="10" t="s">
        <v>57</v>
      </c>
      <c r="R54" s="1" t="s">
        <v>58</v>
      </c>
    </row>
    <row r="56" spans="1:18" ht="13" x14ac:dyDescent="0.3">
      <c r="A56" s="34" t="s">
        <v>59</v>
      </c>
      <c r="B56" s="35"/>
      <c r="C56" s="35"/>
      <c r="D56" s="35"/>
      <c r="E56" s="35"/>
      <c r="F56" s="35"/>
      <c r="G56" s="35"/>
      <c r="H56" s="35"/>
      <c r="I56" s="36"/>
    </row>
    <row r="57" spans="1:18" x14ac:dyDescent="0.25">
      <c r="A57" s="37" t="s">
        <v>60</v>
      </c>
      <c r="B57" s="38"/>
      <c r="C57" s="38"/>
      <c r="D57" s="33" t="s">
        <v>14</v>
      </c>
      <c r="E57" s="33"/>
      <c r="F57" s="33"/>
      <c r="G57" s="33" t="s">
        <v>15</v>
      </c>
      <c r="H57" s="33"/>
      <c r="I57" s="39"/>
    </row>
    <row r="58" spans="1:18" x14ac:dyDescent="0.25">
      <c r="A58" s="4">
        <v>0</v>
      </c>
      <c r="B58" s="1">
        <v>9.8823717335315506E-3</v>
      </c>
      <c r="C58" s="1">
        <v>0</v>
      </c>
      <c r="D58" s="3">
        <v>-5.597623224181876E-2</v>
      </c>
      <c r="E58" s="3">
        <v>-2.4696478102397747E-2</v>
      </c>
      <c r="F58" s="3">
        <v>-3.4980000257492039E-2</v>
      </c>
      <c r="G58" s="3">
        <v>-5.9446661784243487E-2</v>
      </c>
      <c r="H58" s="3">
        <v>-4.8154201347094736E-2</v>
      </c>
      <c r="I58" s="7">
        <v>-3.7889947823985012E-2</v>
      </c>
    </row>
    <row r="59" spans="1:18" x14ac:dyDescent="0.25">
      <c r="A59" s="4">
        <v>0.54365458002193101</v>
      </c>
      <c r="B59" s="1">
        <v>0.55336457750113099</v>
      </c>
      <c r="C59" s="1">
        <v>0.54574379424211605</v>
      </c>
      <c r="D59" s="3">
        <v>-5.6884085184779984E-2</v>
      </c>
      <c r="E59" s="3">
        <v>-3.6434744653364132E-2</v>
      </c>
      <c r="F59" s="3">
        <v>-3.6605273551381393E-2</v>
      </c>
      <c r="G59" s="3">
        <v>-6.7129755500939206E-2</v>
      </c>
      <c r="H59" s="3">
        <v>-4.9436212402439957E-2</v>
      </c>
      <c r="I59" s="7">
        <v>-3.3552026629994625E-2</v>
      </c>
    </row>
    <row r="60" spans="1:18" x14ac:dyDescent="0.25">
      <c r="A60" s="4">
        <v>0</v>
      </c>
      <c r="B60" s="1">
        <v>9.9698912882070796E-3</v>
      </c>
      <c r="C60" s="1">
        <v>9.5195846985310709E-3</v>
      </c>
      <c r="D60" s="3">
        <v>2.747309592391538</v>
      </c>
      <c r="E60" s="3">
        <v>2.7513327172350586</v>
      </c>
      <c r="F60" s="3">
        <v>2.7022086654548332</v>
      </c>
      <c r="G60" s="3">
        <v>-7.1402237626635418E-2</v>
      </c>
      <c r="H60" s="3">
        <v>-5.0329497432504901E-2</v>
      </c>
      <c r="I60" s="7">
        <v>-4.9026909090388364E-2</v>
      </c>
    </row>
    <row r="61" spans="1:18" x14ac:dyDescent="0.25">
      <c r="A61" s="4">
        <v>0</v>
      </c>
      <c r="B61" s="1">
        <v>5.0920476063377497E-3</v>
      </c>
      <c r="C61" s="1">
        <v>0</v>
      </c>
      <c r="D61" s="3">
        <v>1.1027184620246382</v>
      </c>
      <c r="E61" s="3">
        <v>1.2086468954057465</v>
      </c>
      <c r="F61" s="3">
        <v>1.0690404929672557</v>
      </c>
      <c r="G61" s="3">
        <v>2.1953781899346527</v>
      </c>
      <c r="H61" s="3">
        <v>2.3947625218447475</v>
      </c>
      <c r="I61" s="7">
        <v>2.2348334089870758</v>
      </c>
    </row>
    <row r="62" spans="1:18" x14ac:dyDescent="0.25">
      <c r="A62" s="4">
        <v>0.51935489902193099</v>
      </c>
      <c r="B62" s="1">
        <v>0.52345899750113101</v>
      </c>
      <c r="C62" s="1">
        <v>0.52124899424211601</v>
      </c>
      <c r="D62" s="3">
        <v>2.816402003459574</v>
      </c>
      <c r="E62" s="3">
        <v>2.8428886944037957</v>
      </c>
      <c r="F62" s="3">
        <v>2.7141753731651983</v>
      </c>
      <c r="G62" s="3">
        <v>-5.4071469714710316E-2</v>
      </c>
      <c r="H62" s="3">
        <v>-4.1615832858414151E-2</v>
      </c>
      <c r="I62" s="7">
        <v>-3.3474965091446651E-2</v>
      </c>
    </row>
    <row r="63" spans="1:18" x14ac:dyDescent="0.25">
      <c r="A63" s="4">
        <v>0.54073988002193096</v>
      </c>
      <c r="B63" s="1">
        <v>0.52349867750113099</v>
      </c>
      <c r="C63" s="1">
        <v>0.53668994242115997</v>
      </c>
      <c r="D63" s="3">
        <v>1.211225361900542</v>
      </c>
      <c r="E63" s="3">
        <v>1.1955680319963355</v>
      </c>
      <c r="F63" s="3">
        <v>1.0803399196683632</v>
      </c>
      <c r="G63" s="3">
        <v>2.1953781899346527</v>
      </c>
      <c r="H63" s="3">
        <v>2.3947625218447475</v>
      </c>
      <c r="I63" s="7">
        <v>2.2348334089870758</v>
      </c>
    </row>
    <row r="64" spans="1:18" x14ac:dyDescent="0.25">
      <c r="A64" s="4">
        <v>1.9158950000000001E-2</v>
      </c>
      <c r="B64" s="1">
        <v>3.1195047696437699E-2</v>
      </c>
      <c r="C64" s="1">
        <v>1.9138929999999998E-2</v>
      </c>
      <c r="D64" s="3">
        <v>2.7244152695837984</v>
      </c>
      <c r="E64" s="3">
        <v>2.8106041902757246</v>
      </c>
      <c r="F64" s="3">
        <v>2.6881134631427868</v>
      </c>
      <c r="G64" s="3">
        <v>2.1618206833598426</v>
      </c>
      <c r="H64" s="3">
        <v>2.1875441024903224</v>
      </c>
      <c r="I64" s="7">
        <v>2.1584979566072846</v>
      </c>
    </row>
    <row r="65" spans="1:9" x14ac:dyDescent="0.25">
      <c r="A65" s="8">
        <v>0.542615580021931</v>
      </c>
      <c r="B65" s="9">
        <v>0.55231437750113099</v>
      </c>
      <c r="C65" s="9">
        <v>0.55872479424211596</v>
      </c>
      <c r="D65" s="14">
        <v>2.7903484007762263</v>
      </c>
      <c r="E65" s="14">
        <v>2.9819407212594924</v>
      </c>
      <c r="F65" s="14">
        <v>2.8265176458452683</v>
      </c>
      <c r="G65" s="14">
        <v>2.0241770803880574</v>
      </c>
      <c r="H65" s="14">
        <v>2.1245431657196594</v>
      </c>
      <c r="I65" s="15">
        <v>1.9263027402113428</v>
      </c>
    </row>
  </sheetData>
  <mergeCells count="25">
    <mergeCell ref="M29:O29"/>
    <mergeCell ref="A1:Q1"/>
    <mergeCell ref="B2:D2"/>
    <mergeCell ref="F2:H2"/>
    <mergeCell ref="J2:L2"/>
    <mergeCell ref="A7:C7"/>
    <mergeCell ref="D7:F7"/>
    <mergeCell ref="G7:I7"/>
    <mergeCell ref="A18:C18"/>
    <mergeCell ref="D18:F18"/>
    <mergeCell ref="A29:C29"/>
    <mergeCell ref="E29:G29"/>
    <mergeCell ref="I29:K29"/>
    <mergeCell ref="A34:P34"/>
    <mergeCell ref="B35:D35"/>
    <mergeCell ref="B45:D45"/>
    <mergeCell ref="F45:H45"/>
    <mergeCell ref="J45:L45"/>
    <mergeCell ref="N45:P45"/>
    <mergeCell ref="E46:E53"/>
    <mergeCell ref="I46:I53"/>
    <mergeCell ref="A56:I56"/>
    <mergeCell ref="A57:C57"/>
    <mergeCell ref="D57:F57"/>
    <mergeCell ref="G57:I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莉莉 刘</cp:lastModifiedBy>
  <dcterms:created xsi:type="dcterms:W3CDTF">2015-06-05T18:19:34Z</dcterms:created>
  <dcterms:modified xsi:type="dcterms:W3CDTF">2025-06-21T08:24:42Z</dcterms:modified>
</cp:coreProperties>
</file>