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Users\ZML\Desktop\"/>
    </mc:Choice>
  </mc:AlternateContent>
  <xr:revisionPtr revIDLastSave="0" documentId="13_ncr:1_{F2A50261-5C9F-4364-B295-073D8D3F5E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7" i="1" l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46" i="1"/>
  <c r="N61" i="1"/>
  <c r="N60" i="1"/>
  <c r="N59" i="1"/>
  <c r="N56" i="1"/>
  <c r="N57" i="1"/>
  <c r="N55" i="1"/>
  <c r="N49" i="1"/>
  <c r="N50" i="1"/>
  <c r="N51" i="1"/>
  <c r="N52" i="1"/>
  <c r="N53" i="1"/>
  <c r="N48" i="1"/>
  <c r="M23" i="1" l="1"/>
  <c r="M24" i="1"/>
  <c r="M25" i="1"/>
  <c r="M26" i="1"/>
  <c r="M2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1" i="1"/>
  <c r="H2" i="1" l="1"/>
  <c r="H4" i="1"/>
  <c r="H9" i="1"/>
  <c r="H10" i="1"/>
  <c r="H14" i="1"/>
  <c r="H15" i="1"/>
  <c r="H16" i="1"/>
  <c r="F3" i="1"/>
  <c r="F4" i="1"/>
  <c r="F7" i="1"/>
  <c r="F8" i="1"/>
  <c r="F9" i="1"/>
  <c r="F10" i="1"/>
  <c r="F15" i="1"/>
  <c r="F16" i="1"/>
  <c r="F19" i="1"/>
  <c r="F1" i="1"/>
  <c r="D1" i="1"/>
  <c r="D6" i="1"/>
  <c r="D7" i="1"/>
  <c r="D9" i="1"/>
  <c r="D10" i="1"/>
  <c r="D11" i="1"/>
  <c r="D12" i="1"/>
  <c r="D13" i="1"/>
  <c r="D18" i="1"/>
  <c r="D19" i="1"/>
  <c r="G2" i="1"/>
  <c r="G3" i="1"/>
  <c r="H3" i="1" s="1"/>
  <c r="G4" i="1"/>
  <c r="G5" i="1"/>
  <c r="H5" i="1" s="1"/>
  <c r="G6" i="1"/>
  <c r="H6" i="1" s="1"/>
  <c r="G7" i="1"/>
  <c r="H7" i="1" s="1"/>
  <c r="G8" i="1"/>
  <c r="H8" i="1" s="1"/>
  <c r="G9" i="1"/>
  <c r="G10" i="1"/>
  <c r="G11" i="1"/>
  <c r="H11" i="1" s="1"/>
  <c r="G12" i="1"/>
  <c r="H12" i="1" s="1"/>
  <c r="G13" i="1"/>
  <c r="H13" i="1" s="1"/>
  <c r="G14" i="1"/>
  <c r="G15" i="1"/>
  <c r="G16" i="1"/>
  <c r="G17" i="1"/>
  <c r="H17" i="1" s="1"/>
  <c r="G18" i="1"/>
  <c r="H18" i="1" s="1"/>
  <c r="G19" i="1"/>
  <c r="H19" i="1" s="1"/>
  <c r="G1" i="1"/>
  <c r="H1" i="1" s="1"/>
  <c r="E2" i="1"/>
  <c r="F2" i="1" s="1"/>
  <c r="E3" i="1"/>
  <c r="E4" i="1"/>
  <c r="E5" i="1"/>
  <c r="F5" i="1" s="1"/>
  <c r="E6" i="1"/>
  <c r="F6" i="1" s="1"/>
  <c r="E7" i="1"/>
  <c r="E8" i="1"/>
  <c r="E9" i="1"/>
  <c r="E10" i="1"/>
  <c r="E11" i="1"/>
  <c r="F11" i="1" s="1"/>
  <c r="E12" i="1"/>
  <c r="F12" i="1" s="1"/>
  <c r="E13" i="1"/>
  <c r="F13" i="1" s="1"/>
  <c r="E14" i="1"/>
  <c r="F14" i="1" s="1"/>
  <c r="E15" i="1"/>
  <c r="E16" i="1"/>
  <c r="E17" i="1"/>
  <c r="F17" i="1" s="1"/>
  <c r="E18" i="1"/>
  <c r="F18" i="1" s="1"/>
  <c r="E19" i="1"/>
  <c r="E1" i="1"/>
  <c r="C2" i="1"/>
  <c r="D2" i="1" s="1"/>
  <c r="D20" i="1" s="1"/>
  <c r="C3" i="1"/>
  <c r="D3" i="1" s="1"/>
  <c r="C4" i="1"/>
  <c r="D4" i="1" s="1"/>
  <c r="C5" i="1"/>
  <c r="D5" i="1" s="1"/>
  <c r="C6" i="1"/>
  <c r="C7" i="1"/>
  <c r="C8" i="1"/>
  <c r="D8" i="1" s="1"/>
  <c r="C9" i="1"/>
  <c r="C10" i="1"/>
  <c r="C11" i="1"/>
  <c r="C12" i="1"/>
  <c r="C13" i="1"/>
  <c r="C14" i="1"/>
  <c r="D14" i="1" s="1"/>
  <c r="C15" i="1"/>
  <c r="D15" i="1" s="1"/>
  <c r="C16" i="1"/>
  <c r="D16" i="1" s="1"/>
  <c r="C17" i="1"/>
  <c r="D17" i="1" s="1"/>
  <c r="C18" i="1"/>
  <c r="C19" i="1"/>
  <c r="C1" i="1"/>
  <c r="H22" i="1" l="1"/>
  <c r="H21" i="1"/>
  <c r="H20" i="1"/>
  <c r="D21" i="1"/>
  <c r="D22" i="1"/>
  <c r="F20" i="1"/>
  <c r="F22" i="1"/>
  <c r="F21" i="1"/>
</calcChain>
</file>

<file path=xl/sharedStrings.xml><?xml version="1.0" encoding="utf-8"?>
<sst xmlns="http://schemas.openxmlformats.org/spreadsheetml/2006/main" count="25" uniqueCount="24">
  <si>
    <t>U1</t>
    <phoneticPr fontId="1" type="noConversion"/>
  </si>
  <si>
    <t>U2</t>
    <phoneticPr fontId="1" type="noConversion"/>
  </si>
  <si>
    <t>线性函数</t>
    <phoneticPr fontId="1" type="noConversion"/>
  </si>
  <si>
    <t>a</t>
    <phoneticPr fontId="1" type="noConversion"/>
  </si>
  <si>
    <t>b</t>
    <phoneticPr fontId="1" type="noConversion"/>
  </si>
  <si>
    <t>指数函数</t>
    <phoneticPr fontId="1" type="noConversion"/>
  </si>
  <si>
    <t>幂函数</t>
    <phoneticPr fontId="1" type="noConversion"/>
  </si>
  <si>
    <t>U1</t>
    <phoneticPr fontId="1" type="noConversion"/>
  </si>
  <si>
    <t>T/K</t>
    <phoneticPr fontId="1" type="noConversion"/>
  </si>
  <si>
    <t>T/℃</t>
    <phoneticPr fontId="1" type="noConversion"/>
  </si>
  <si>
    <t>T</t>
    <phoneticPr fontId="1" type="noConversion"/>
  </si>
  <si>
    <t>Mb</t>
    <phoneticPr fontId="1" type="noConversion"/>
  </si>
  <si>
    <t>M</t>
    <phoneticPr fontId="1" type="noConversion"/>
  </si>
  <si>
    <t>ε</t>
    <phoneticPr fontId="1" type="noConversion"/>
  </si>
  <si>
    <t>粗糙度</t>
    <phoneticPr fontId="1" type="noConversion"/>
  </si>
  <si>
    <t>颜色</t>
    <phoneticPr fontId="1" type="noConversion"/>
  </si>
  <si>
    <t>黑色</t>
    <phoneticPr fontId="1" type="noConversion"/>
  </si>
  <si>
    <t>红色</t>
    <phoneticPr fontId="1" type="noConversion"/>
  </si>
  <si>
    <t>蓝色</t>
    <phoneticPr fontId="1" type="noConversion"/>
  </si>
  <si>
    <t>r</t>
    <phoneticPr fontId="1" type="noConversion"/>
  </si>
  <si>
    <t>1/r^2</t>
    <phoneticPr fontId="1" type="noConversion"/>
  </si>
  <si>
    <t>T^4</t>
    <phoneticPr fontId="1" type="noConversion"/>
  </si>
  <si>
    <t>二.表123</t>
    <phoneticPr fontId="1" type="noConversion"/>
  </si>
  <si>
    <t>一.热辐射的传播规律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</si>
</sst>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color theme="5" tint="-0.249977111117893"/>
      <name val="等线"/>
      <family val="2"/>
      <scheme val="minor"/>
    </font>
    <font>
      <sz val="11"/>
      <color theme="5" tint="-0.249977111117893"/>
      <name val="等线"/>
      <family val="3"/>
      <charset val="134"/>
      <scheme val="minor"/>
    </font>
    <font>
      <sz val="11"/>
      <color rgb="FF7030A0"/>
      <name val="等线"/>
      <family val="2"/>
      <scheme val="minor"/>
    </font>
    <font>
      <sz val="11"/>
      <color rgb="FF00B050"/>
      <name val="等线"/>
      <family val="3"/>
      <charset val="134"/>
      <scheme val="minor"/>
    </font>
    <font>
      <sz val="11"/>
      <color rgb="FF0070C0"/>
      <name val="Calibri"/>
      <family val="2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NumberFormat="1"/>
    <xf numFmtId="17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NumberForma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3280406060743011"/>
                  <c:y val="3.4046733741615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dash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2518546212857319E-2"/>
                  <c:y val="1.618547681539807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192602702982689E-2"/>
                  <c:y val="8.3361402741324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Sheet1!$A$1:$A$19</c:f>
              <c:numCache>
                <c:formatCode>General</c:formatCode>
                <c:ptCount val="19"/>
                <c:pt idx="0">
                  <c:v>0.3</c:v>
                </c:pt>
                <c:pt idx="1">
                  <c:v>0.31</c:v>
                </c:pt>
                <c:pt idx="2">
                  <c:v>0.32</c:v>
                </c:pt>
                <c:pt idx="3">
                  <c:v>0.33</c:v>
                </c:pt>
                <c:pt idx="4">
                  <c:v>0.34</c:v>
                </c:pt>
                <c:pt idx="5">
                  <c:v>0.35</c:v>
                </c:pt>
                <c:pt idx="6">
                  <c:v>0.36</c:v>
                </c:pt>
                <c:pt idx="7">
                  <c:v>0.37</c:v>
                </c:pt>
                <c:pt idx="8">
                  <c:v>0.38</c:v>
                </c:pt>
                <c:pt idx="9">
                  <c:v>0.39</c:v>
                </c:pt>
                <c:pt idx="10">
                  <c:v>0.4</c:v>
                </c:pt>
                <c:pt idx="11">
                  <c:v>0.41</c:v>
                </c:pt>
                <c:pt idx="12">
                  <c:v>0.42</c:v>
                </c:pt>
                <c:pt idx="13">
                  <c:v>0.43</c:v>
                </c:pt>
                <c:pt idx="14">
                  <c:v>0.44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0.48</c:v>
                </c:pt>
              </c:numCache>
            </c:numRef>
          </c:xVal>
          <c:yVal>
            <c:numRef>
              <c:f>Sheet1!$B$1:$B$19</c:f>
              <c:numCache>
                <c:formatCode>General</c:formatCode>
                <c:ptCount val="19"/>
                <c:pt idx="0">
                  <c:v>3.4000000000000002E-2</c:v>
                </c:pt>
                <c:pt idx="1">
                  <c:v>4.8000000000000001E-2</c:v>
                </c:pt>
                <c:pt idx="2">
                  <c:v>7.1999999999999995E-2</c:v>
                </c:pt>
                <c:pt idx="3">
                  <c:v>0.104</c:v>
                </c:pt>
                <c:pt idx="4">
                  <c:v>0.14899999999999999</c:v>
                </c:pt>
                <c:pt idx="5">
                  <c:v>0.223</c:v>
                </c:pt>
                <c:pt idx="6">
                  <c:v>0.32100000000000001</c:v>
                </c:pt>
                <c:pt idx="7">
                  <c:v>0.45700000000000002</c:v>
                </c:pt>
                <c:pt idx="8">
                  <c:v>0.69099999999999995</c:v>
                </c:pt>
                <c:pt idx="9">
                  <c:v>0.999</c:v>
                </c:pt>
                <c:pt idx="10">
                  <c:v>1.4350000000000001</c:v>
                </c:pt>
                <c:pt idx="11">
                  <c:v>2.2250000000000001</c:v>
                </c:pt>
                <c:pt idx="12">
                  <c:v>3.2480000000000002</c:v>
                </c:pt>
                <c:pt idx="13">
                  <c:v>4.9790000000000001</c:v>
                </c:pt>
                <c:pt idx="14">
                  <c:v>6.91</c:v>
                </c:pt>
                <c:pt idx="15">
                  <c:v>10.53</c:v>
                </c:pt>
                <c:pt idx="16">
                  <c:v>12.217000000000001</c:v>
                </c:pt>
                <c:pt idx="17">
                  <c:v>12.218</c:v>
                </c:pt>
                <c:pt idx="18">
                  <c:v>12.202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47-4AED-ABC0-37F723216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62016"/>
        <c:axId val="661834016"/>
      </c:scatterChart>
      <c:valAx>
        <c:axId val="536762016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834016"/>
        <c:crosses val="autoZero"/>
        <c:crossBetween val="midCat"/>
      </c:valAx>
      <c:valAx>
        <c:axId val="6618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76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Sheet1!$A$1:$A$19</c:f>
              <c:numCache>
                <c:formatCode>General</c:formatCode>
                <c:ptCount val="19"/>
                <c:pt idx="0">
                  <c:v>0.3</c:v>
                </c:pt>
                <c:pt idx="1">
                  <c:v>0.31</c:v>
                </c:pt>
                <c:pt idx="2">
                  <c:v>0.32</c:v>
                </c:pt>
                <c:pt idx="3">
                  <c:v>0.33</c:v>
                </c:pt>
                <c:pt idx="4">
                  <c:v>0.34</c:v>
                </c:pt>
                <c:pt idx="5">
                  <c:v>0.35</c:v>
                </c:pt>
                <c:pt idx="6">
                  <c:v>0.36</c:v>
                </c:pt>
                <c:pt idx="7">
                  <c:v>0.37</c:v>
                </c:pt>
                <c:pt idx="8">
                  <c:v>0.38</c:v>
                </c:pt>
                <c:pt idx="9">
                  <c:v>0.39</c:v>
                </c:pt>
                <c:pt idx="10">
                  <c:v>0.4</c:v>
                </c:pt>
                <c:pt idx="11">
                  <c:v>0.41</c:v>
                </c:pt>
                <c:pt idx="12">
                  <c:v>0.42</c:v>
                </c:pt>
                <c:pt idx="13">
                  <c:v>0.43</c:v>
                </c:pt>
                <c:pt idx="14">
                  <c:v>0.44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0.48</c:v>
                </c:pt>
              </c:numCache>
            </c:numRef>
          </c:xVal>
          <c:yVal>
            <c:numRef>
              <c:f>Sheet1!$I$1:$I$19</c:f>
              <c:numCache>
                <c:formatCode>General</c:formatCode>
                <c:ptCount val="19"/>
                <c:pt idx="0">
                  <c:v>-3.3813947543659757</c:v>
                </c:pt>
                <c:pt idx="1">
                  <c:v>-3.0365542680742461</c:v>
                </c:pt>
                <c:pt idx="2">
                  <c:v>-2.6310891599660819</c:v>
                </c:pt>
                <c:pt idx="3">
                  <c:v>-2.2633643798407643</c:v>
                </c:pt>
                <c:pt idx="4">
                  <c:v>-1.9038089730366781</c:v>
                </c:pt>
                <c:pt idx="5">
                  <c:v>-1.5005835075220182</c:v>
                </c:pt>
                <c:pt idx="6">
                  <c:v>-1.1363141558521213</c:v>
                </c:pt>
                <c:pt idx="7">
                  <c:v>-0.78307188808793227</c:v>
                </c:pt>
                <c:pt idx="8">
                  <c:v>-0.36961545521446726</c:v>
                </c:pt>
                <c:pt idx="9">
                  <c:v>-1.0005003335835344E-3</c:v>
                </c:pt>
                <c:pt idx="10">
                  <c:v>0.36116484921158448</c:v>
                </c:pt>
                <c:pt idx="11">
                  <c:v>0.79975691561820361</c:v>
                </c:pt>
                <c:pt idx="12">
                  <c:v>1.1780394222994315</c:v>
                </c:pt>
                <c:pt idx="13">
                  <c:v>1.6052290676600456</c:v>
                </c:pt>
                <c:pt idx="14">
                  <c:v>1.9329696377795786</c:v>
                </c:pt>
                <c:pt idx="15">
                  <c:v>2.3542283261458841</c:v>
                </c:pt>
                <c:pt idx="16">
                  <c:v>2.502828424421923</c:v>
                </c:pt>
                <c:pt idx="17">
                  <c:v>2.5029102742275753</c:v>
                </c:pt>
                <c:pt idx="18">
                  <c:v>2.5015998727296607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2-47F3-9A1E-4161A79DE932}"/>
            </c:ext>
          </c:extLst>
        </c:ser>
        <c:ser>
          <c:idx val="1"/>
          <c:order val="1"/>
          <c:tx>
            <c:strRef>
              <c:f>Sheet1!$A$1:$A$16</c:f>
              <c:strCache>
                <c:ptCount val="16"/>
                <c:pt idx="0">
                  <c:v>0.3</c:v>
                </c:pt>
                <c:pt idx="1">
                  <c:v>0.31</c:v>
                </c:pt>
                <c:pt idx="2">
                  <c:v>0.32</c:v>
                </c:pt>
                <c:pt idx="3">
                  <c:v>0.33</c:v>
                </c:pt>
                <c:pt idx="4">
                  <c:v>0.34</c:v>
                </c:pt>
                <c:pt idx="5">
                  <c:v>0.35</c:v>
                </c:pt>
                <c:pt idx="6">
                  <c:v>0.36</c:v>
                </c:pt>
                <c:pt idx="7">
                  <c:v>0.37</c:v>
                </c:pt>
                <c:pt idx="8">
                  <c:v>0.38</c:v>
                </c:pt>
                <c:pt idx="9">
                  <c:v>0.39</c:v>
                </c:pt>
                <c:pt idx="10">
                  <c:v>0.4</c:v>
                </c:pt>
                <c:pt idx="11">
                  <c:v>0.41</c:v>
                </c:pt>
                <c:pt idx="12">
                  <c:v>0.42</c:v>
                </c:pt>
                <c:pt idx="13">
                  <c:v>0.43</c:v>
                </c:pt>
                <c:pt idx="14">
                  <c:v>0.44</c:v>
                </c:pt>
                <c:pt idx="15">
                  <c:v>0.45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684200189262056"/>
                  <c:y val="0.1074187080781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Sheet1!$A$1:$A$16</c:f>
              <c:numCache>
                <c:formatCode>General</c:formatCode>
                <c:ptCount val="16"/>
                <c:pt idx="0">
                  <c:v>0.3</c:v>
                </c:pt>
                <c:pt idx="1">
                  <c:v>0.31</c:v>
                </c:pt>
                <c:pt idx="2">
                  <c:v>0.32</c:v>
                </c:pt>
                <c:pt idx="3">
                  <c:v>0.33</c:v>
                </c:pt>
                <c:pt idx="4">
                  <c:v>0.34</c:v>
                </c:pt>
                <c:pt idx="5">
                  <c:v>0.35</c:v>
                </c:pt>
                <c:pt idx="6">
                  <c:v>0.36</c:v>
                </c:pt>
                <c:pt idx="7">
                  <c:v>0.37</c:v>
                </c:pt>
                <c:pt idx="8">
                  <c:v>0.38</c:v>
                </c:pt>
                <c:pt idx="9">
                  <c:v>0.39</c:v>
                </c:pt>
                <c:pt idx="10">
                  <c:v>0.4</c:v>
                </c:pt>
                <c:pt idx="11">
                  <c:v>0.41</c:v>
                </c:pt>
                <c:pt idx="12">
                  <c:v>0.42</c:v>
                </c:pt>
                <c:pt idx="13">
                  <c:v>0.43</c:v>
                </c:pt>
                <c:pt idx="14">
                  <c:v>0.44</c:v>
                </c:pt>
                <c:pt idx="15">
                  <c:v>0.45</c:v>
                </c:pt>
              </c:numCache>
            </c:numRef>
          </c:xVal>
          <c:yVal>
            <c:numRef>
              <c:f>Sheet1!$I$1:$I$16</c:f>
              <c:numCache>
                <c:formatCode>General</c:formatCode>
                <c:ptCount val="16"/>
                <c:pt idx="0">
                  <c:v>-3.3813947543659757</c:v>
                </c:pt>
                <c:pt idx="1">
                  <c:v>-3.0365542680742461</c:v>
                </c:pt>
                <c:pt idx="2">
                  <c:v>-2.6310891599660819</c:v>
                </c:pt>
                <c:pt idx="3">
                  <c:v>-2.2633643798407643</c:v>
                </c:pt>
                <c:pt idx="4">
                  <c:v>-1.9038089730366781</c:v>
                </c:pt>
                <c:pt idx="5">
                  <c:v>-1.5005835075220182</c:v>
                </c:pt>
                <c:pt idx="6">
                  <c:v>-1.1363141558521213</c:v>
                </c:pt>
                <c:pt idx="7">
                  <c:v>-0.78307188808793227</c:v>
                </c:pt>
                <c:pt idx="8">
                  <c:v>-0.36961545521446726</c:v>
                </c:pt>
                <c:pt idx="9">
                  <c:v>-1.0005003335835344E-3</c:v>
                </c:pt>
                <c:pt idx="10">
                  <c:v>0.36116484921158448</c:v>
                </c:pt>
                <c:pt idx="11">
                  <c:v>0.79975691561820361</c:v>
                </c:pt>
                <c:pt idx="12">
                  <c:v>1.1780394222994315</c:v>
                </c:pt>
                <c:pt idx="13">
                  <c:v>1.6052290676600456</c:v>
                </c:pt>
                <c:pt idx="14">
                  <c:v>1.9329696377795786</c:v>
                </c:pt>
                <c:pt idx="15">
                  <c:v>2.3542283261458841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2-47F3-9A1E-4161A79DE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399488"/>
        <c:axId val="794397848"/>
      </c:scatterChart>
      <c:valAx>
        <c:axId val="79439948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397848"/>
        <c:crosses val="autoZero"/>
        <c:crossBetween val="midCat"/>
      </c:valAx>
      <c:valAx>
        <c:axId val="79439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39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19816272965887E-2"/>
          <c:y val="6.0185185185185182E-2"/>
          <c:w val="0.85222462817147859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671916010498688E-2"/>
                  <c:y val="-0.3047765383493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Sheet1!$M$22:$M$26</c:f>
              <c:numCache>
                <c:formatCode>General</c:formatCode>
                <c:ptCount val="5"/>
                <c:pt idx="0">
                  <c:v>303.61538000000002</c:v>
                </c:pt>
                <c:pt idx="1">
                  <c:v>306.4359</c:v>
                </c:pt>
                <c:pt idx="2">
                  <c:v>309.25641000000002</c:v>
                </c:pt>
                <c:pt idx="3">
                  <c:v>311.5641</c:v>
                </c:pt>
                <c:pt idx="4">
                  <c:v>314.12821000000002</c:v>
                </c:pt>
              </c:numCache>
            </c:numRef>
          </c:xVal>
          <c:yVal>
            <c:numRef>
              <c:f>Sheet1!$K$22:$K$26</c:f>
              <c:numCache>
                <c:formatCode>General</c:formatCode>
                <c:ptCount val="5"/>
                <c:pt idx="0">
                  <c:v>0.54400000000000004</c:v>
                </c:pt>
                <c:pt idx="1">
                  <c:v>0.53500000000000003</c:v>
                </c:pt>
                <c:pt idx="2">
                  <c:v>0.53100000000000003</c:v>
                </c:pt>
                <c:pt idx="3">
                  <c:v>0.52600000000000002</c:v>
                </c:pt>
                <c:pt idx="4">
                  <c:v>0.52200000000000002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5-41E0-9EA6-37F0F7F9F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72832"/>
        <c:axId val="5691731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摄氏度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Sheet1!$L$22:$L$26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30.615379999999998</c:v>
                      </c:pt>
                      <c:pt idx="1">
                        <c:v>33.435899999999997</c:v>
                      </c:pt>
                      <c:pt idx="2">
                        <c:v>36.256410000000002</c:v>
                      </c:pt>
                      <c:pt idx="3">
                        <c:v>38.564100000000003</c:v>
                      </c:pt>
                      <c:pt idx="4">
                        <c:v>41.128210000000003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Sheet1!$K$22:$K$26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0.54400000000000004</c:v>
                      </c:pt>
                      <c:pt idx="1">
                        <c:v>0.53500000000000003</c:v>
                      </c:pt>
                      <c:pt idx="2">
                        <c:v>0.53100000000000003</c:v>
                      </c:pt>
                      <c:pt idx="3">
                        <c:v>0.52600000000000002</c:v>
                      </c:pt>
                      <c:pt idx="4">
                        <c:v>0.52200000000000002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2B5-41E0-9EA6-37F0F7F9F80C}"/>
                  </c:ext>
                </c:extLst>
              </c15:ser>
            </c15:filteredScatterSeries>
          </c:ext>
        </c:extLst>
      </c:scatterChart>
      <c:valAx>
        <c:axId val="56917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173160"/>
        <c:crosses val="autoZero"/>
        <c:crossBetween val="midCat"/>
      </c:valAx>
      <c:valAx>
        <c:axId val="56917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17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783027121609799E-2"/>
                  <c:y val="-0.40199876057159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Sheet1!$L$22:$L$26</c:f>
              <c:numCache>
                <c:formatCode>General</c:formatCode>
                <c:ptCount val="5"/>
                <c:pt idx="0">
                  <c:v>30.615379999999998</c:v>
                </c:pt>
                <c:pt idx="1">
                  <c:v>33.435899999999997</c:v>
                </c:pt>
                <c:pt idx="2">
                  <c:v>36.256410000000002</c:v>
                </c:pt>
                <c:pt idx="3">
                  <c:v>38.564100000000003</c:v>
                </c:pt>
                <c:pt idx="4">
                  <c:v>41.128210000000003</c:v>
                </c:pt>
              </c:numCache>
            </c:numRef>
          </c:xVal>
          <c:yVal>
            <c:numRef>
              <c:f>Sheet1!$K$22:$K$26</c:f>
              <c:numCache>
                <c:formatCode>General</c:formatCode>
                <c:ptCount val="5"/>
                <c:pt idx="0">
                  <c:v>0.54400000000000004</c:v>
                </c:pt>
                <c:pt idx="1">
                  <c:v>0.53500000000000003</c:v>
                </c:pt>
                <c:pt idx="2">
                  <c:v>0.53100000000000003</c:v>
                </c:pt>
                <c:pt idx="3">
                  <c:v>0.52600000000000002</c:v>
                </c:pt>
                <c:pt idx="4">
                  <c:v>0.52200000000000002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E0-43DE-AEA8-3ECC509FB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452336"/>
        <c:axId val="808452664"/>
      </c:scatterChart>
      <c:valAx>
        <c:axId val="80845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452664"/>
        <c:crosses val="autoZero"/>
        <c:crossBetween val="midCat"/>
      </c:valAx>
      <c:valAx>
        <c:axId val="8084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45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893744531933508"/>
                  <c:y val="0.24929624281393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Sheet1!$B$46:$B$66</c:f>
              <c:numCache>
                <c:formatCode>General</c:formatCode>
                <c:ptCount val="21"/>
                <c:pt idx="0">
                  <c:v>11.111111111111111</c:v>
                </c:pt>
                <c:pt idx="1">
                  <c:v>9.765625</c:v>
                </c:pt>
                <c:pt idx="2">
                  <c:v>8.6505190311418669</c:v>
                </c:pt>
                <c:pt idx="3">
                  <c:v>7.7160493827160499</c:v>
                </c:pt>
                <c:pt idx="4">
                  <c:v>6.9252077562326866</c:v>
                </c:pt>
                <c:pt idx="5">
                  <c:v>6.2499999999999991</c:v>
                </c:pt>
                <c:pt idx="6">
                  <c:v>5.6689342403628125</c:v>
                </c:pt>
                <c:pt idx="7">
                  <c:v>5.1652892561983474</c:v>
                </c:pt>
                <c:pt idx="8">
                  <c:v>4.7258979206049148</c:v>
                </c:pt>
                <c:pt idx="9">
                  <c:v>4.3402777777777777</c:v>
                </c:pt>
                <c:pt idx="10">
                  <c:v>4</c:v>
                </c:pt>
                <c:pt idx="11">
                  <c:v>3.6982248520710055</c:v>
                </c:pt>
                <c:pt idx="12">
                  <c:v>3.4293552812071328</c:v>
                </c:pt>
                <c:pt idx="13">
                  <c:v>3.1887755102040813</c:v>
                </c:pt>
                <c:pt idx="14">
                  <c:v>2.9726516052318672</c:v>
                </c:pt>
                <c:pt idx="15">
                  <c:v>2.7777777777777777</c:v>
                </c:pt>
                <c:pt idx="16">
                  <c:v>2.6014568158168574</c:v>
                </c:pt>
                <c:pt idx="17">
                  <c:v>2.44140625</c:v>
                </c:pt>
                <c:pt idx="18">
                  <c:v>2.2956841138659319</c:v>
                </c:pt>
                <c:pt idx="19">
                  <c:v>2.1626297577854667</c:v>
                </c:pt>
                <c:pt idx="20">
                  <c:v>2.0408163265306127</c:v>
                </c:pt>
              </c:numCache>
            </c:numRef>
          </c:xVal>
          <c:yVal>
            <c:numRef>
              <c:f>Sheet1!$D$46:$D$66</c:f>
              <c:numCache>
                <c:formatCode>General</c:formatCode>
                <c:ptCount val="21"/>
                <c:pt idx="0">
                  <c:v>16334437539.0625</c:v>
                </c:pt>
                <c:pt idx="1">
                  <c:v>15757401801.680101</c:v>
                </c:pt>
                <c:pt idx="2">
                  <c:v>14903614297.729597</c:v>
                </c:pt>
                <c:pt idx="3">
                  <c:v>14249256585.0625</c:v>
                </c:pt>
                <c:pt idx="4">
                  <c:v>13632638394.032101</c:v>
                </c:pt>
                <c:pt idx="5">
                  <c:v>13113584451.993597</c:v>
                </c:pt>
                <c:pt idx="6">
                  <c:v>12684922220.569603</c:v>
                </c:pt>
                <c:pt idx="7">
                  <c:v>12281606558.208097</c:v>
                </c:pt>
                <c:pt idx="8">
                  <c:v>11945694309.249603</c:v>
                </c:pt>
                <c:pt idx="9">
                  <c:v>11588438533.152103</c:v>
                </c:pt>
                <c:pt idx="10">
                  <c:v>11322330473.473597</c:v>
                </c:pt>
                <c:pt idx="11">
                  <c:v>11074480994.329597</c:v>
                </c:pt>
                <c:pt idx="12">
                  <c:v>10844158623.384098</c:v>
                </c:pt>
                <c:pt idx="13">
                  <c:v>10630684329.144104</c:v>
                </c:pt>
                <c:pt idx="14">
                  <c:v>10368291931.536102</c:v>
                </c:pt>
                <c:pt idx="15">
                  <c:v>10251813601.537598</c:v>
                </c:pt>
                <c:pt idx="16">
                  <c:v>10098039121</c:v>
                </c:pt>
                <c:pt idx="17">
                  <c:v>9958604927.6960964</c:v>
                </c:pt>
                <c:pt idx="18">
                  <c:v>9820619728.9216022</c:v>
                </c:pt>
                <c:pt idx="19">
                  <c:v>9696427553.7936001</c:v>
                </c:pt>
                <c:pt idx="20">
                  <c:v>9597924961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2-4AE4-910D-42B81D8C3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57360"/>
        <c:axId val="370865888"/>
      </c:scatterChart>
      <c:valAx>
        <c:axId val="3708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865888"/>
        <c:crosses val="autoZero"/>
        <c:crossBetween val="midCat"/>
      </c:valAx>
      <c:valAx>
        <c:axId val="3708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85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22</xdr:row>
      <xdr:rowOff>123825</xdr:rowOff>
    </xdr:from>
    <xdr:to>
      <xdr:col>8</xdr:col>
      <xdr:colOff>628650</xdr:colOff>
      <xdr:row>37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03F26C-155C-4CDC-9BB7-6FA7DD5ED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2</xdr:row>
      <xdr:rowOff>171450</xdr:rowOff>
    </xdr:from>
    <xdr:to>
      <xdr:col>17</xdr:col>
      <xdr:colOff>352425</xdr:colOff>
      <xdr:row>18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2504D1E-6DE4-4379-A537-1A7F29D01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18</xdr:row>
      <xdr:rowOff>95250</xdr:rowOff>
    </xdr:from>
    <xdr:to>
      <xdr:col>22</xdr:col>
      <xdr:colOff>571500</xdr:colOff>
      <xdr:row>33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FA5C231-3BAE-411B-B472-D8D8EE48A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238125</xdr:colOff>
      <xdr:row>27</xdr:row>
      <xdr:rowOff>76200</xdr:rowOff>
    </xdr:from>
    <xdr:to>
      <xdr:col>16</xdr:col>
      <xdr:colOff>9525</xdr:colOff>
      <xdr:row>42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F0974F3-B606-4699-94C6-1CC141025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223837</xdr:colOff>
      <xdr:row>46</xdr:row>
      <xdr:rowOff>66675</xdr:rowOff>
    </xdr:from>
    <xdr:to>
      <xdr:col>9</xdr:col>
      <xdr:colOff>528637</xdr:colOff>
      <xdr:row>61</xdr:row>
      <xdr:rowOff>95250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F6B802C-81D2-442B-A9CD-BF9463DCE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topLeftCell="A31" workbookViewId="0">
      <selection activeCell="P52" sqref="P52"/>
    </sheetView>
  </sheetViews>
  <sheetFormatPr defaultRowHeight="14.25" x14ac:dyDescent="0.2"/>
  <cols>
    <col min="5" max="5" width="10.5" bestFit="1" customWidth="1"/>
    <col min="6" max="6" width="13" bestFit="1" customWidth="1"/>
    <col min="7" max="7" width="10.5" bestFit="1" customWidth="1"/>
    <col min="8" max="8" width="13" bestFit="1" customWidth="1"/>
    <col min="17" max="17" width="12.75" bestFit="1" customWidth="1"/>
  </cols>
  <sheetData>
    <row r="1" spans="1:9" x14ac:dyDescent="0.2">
      <c r="A1" s="3">
        <v>0.3</v>
      </c>
      <c r="B1" s="2">
        <v>3.4000000000000002E-2</v>
      </c>
      <c r="C1" s="8">
        <f>C$21*A1+C$22</f>
        <v>-3.0021000000000022</v>
      </c>
      <c r="D1">
        <f>POWER(B1-C1,2)</f>
        <v>9.2179032100000118</v>
      </c>
      <c r="E1" s="8">
        <f t="shared" ref="E1:E19" si="0">E$21*POWER(A1,E$22)</f>
        <v>2.9136036350448632E-2</v>
      </c>
      <c r="F1" s="6">
        <f>POWER(B1-E1,2)</f>
        <v>2.3658142384157083E-5</v>
      </c>
      <c r="G1" s="7">
        <f t="shared" ref="G1:G19" si="1">G$21*EXP(G$22*A1)</f>
        <v>3.5584180449609405E-2</v>
      </c>
      <c r="H1">
        <f>POWER(B1-G1,2)</f>
        <v>2.5096276969246497E-6</v>
      </c>
      <c r="I1" s="13">
        <f>LOG(B1,EXP(1))</f>
        <v>-3.3813947543659757</v>
      </c>
    </row>
    <row r="2" spans="1:9" x14ac:dyDescent="0.2">
      <c r="A2" s="3">
        <v>0.31</v>
      </c>
      <c r="B2" s="2">
        <v>4.8000000000000001E-2</v>
      </c>
      <c r="C2" s="8">
        <f t="shared" ref="C2:C19" si="2">C$21*A2+C$22</f>
        <v>-2.2646700000000024</v>
      </c>
      <c r="D2">
        <f t="shared" ref="D2:D19" si="3">POWER(B2-C2,2)</f>
        <v>5.3484425289000113</v>
      </c>
      <c r="E2" s="8">
        <f t="shared" si="0"/>
        <v>4.57292192709522E-2</v>
      </c>
      <c r="F2" s="6">
        <f t="shared" ref="F2:F19" si="4">POWER(B2-E2,2)</f>
        <v>5.1564451194148642E-6</v>
      </c>
      <c r="G2" s="7">
        <f t="shared" si="1"/>
        <v>5.0838867469375791E-2</v>
      </c>
      <c r="H2">
        <f t="shared" ref="H2:H18" si="5">POWER(B2-G2,2)</f>
        <v>8.0591685086801018E-6</v>
      </c>
      <c r="I2" s="13">
        <f t="shared" ref="I2:I19" si="6">LOG(B2,EXP(1))</f>
        <v>-3.0365542680742461</v>
      </c>
    </row>
    <row r="3" spans="1:9" x14ac:dyDescent="0.2">
      <c r="A3" s="3">
        <v>0.32</v>
      </c>
      <c r="B3" s="2">
        <v>7.1999999999999995E-2</v>
      </c>
      <c r="C3" s="8">
        <f t="shared" si="2"/>
        <v>-1.5272400000000026</v>
      </c>
      <c r="D3">
        <f t="shared" si="3"/>
        <v>2.5575685776000086</v>
      </c>
      <c r="E3" s="8">
        <f t="shared" si="0"/>
        <v>7.0752425645348047E-2</v>
      </c>
      <c r="F3" s="6">
        <f t="shared" si="4"/>
        <v>1.5564417703852246E-6</v>
      </c>
      <c r="G3" s="7">
        <f t="shared" si="1"/>
        <v>7.2633131153007111E-2</v>
      </c>
      <c r="H3">
        <f t="shared" si="5"/>
        <v>4.0085505690812008E-7</v>
      </c>
      <c r="I3" s="13">
        <f t="shared" si="6"/>
        <v>-2.6310891599660819</v>
      </c>
    </row>
    <row r="4" spans="1:9" x14ac:dyDescent="0.2">
      <c r="A4" s="3">
        <v>0.33</v>
      </c>
      <c r="B4" s="2">
        <v>0.104</v>
      </c>
      <c r="C4" s="8">
        <f t="shared" si="2"/>
        <v>-0.78980999999999923</v>
      </c>
      <c r="D4">
        <f t="shared" si="3"/>
        <v>0.79889631609999856</v>
      </c>
      <c r="E4" s="8">
        <f t="shared" si="0"/>
        <v>0.10800794749866952</v>
      </c>
      <c r="F4" s="6">
        <f t="shared" si="4"/>
        <v>1.6063643152091265E-5</v>
      </c>
      <c r="G4" s="7">
        <f t="shared" si="1"/>
        <v>0.10377044186257355</v>
      </c>
      <c r="H4">
        <f t="shared" si="5"/>
        <v>5.2696938458700871E-8</v>
      </c>
      <c r="I4" s="13">
        <f t="shared" si="6"/>
        <v>-2.2633643798407643</v>
      </c>
    </row>
    <row r="5" spans="1:9" x14ac:dyDescent="0.2">
      <c r="A5" s="3">
        <v>0.34</v>
      </c>
      <c r="B5" s="2">
        <v>0.14899999999999999</v>
      </c>
      <c r="C5" s="8">
        <f t="shared" si="2"/>
        <v>-5.2379999999999427E-2</v>
      </c>
      <c r="D5">
        <f t="shared" si="3"/>
        <v>4.0553904399999764E-2</v>
      </c>
      <c r="E5" s="8">
        <f t="shared" si="0"/>
        <v>0.16281156624667728</v>
      </c>
      <c r="F5" s="6">
        <f t="shared" si="4"/>
        <v>1.9075936218635532E-4</v>
      </c>
      <c r="G5" s="7">
        <f t="shared" si="1"/>
        <v>0.14825609791858618</v>
      </c>
      <c r="H5">
        <f t="shared" si="5"/>
        <v>5.533903067318001E-7</v>
      </c>
      <c r="I5" s="13">
        <f t="shared" si="6"/>
        <v>-1.9038089730366781</v>
      </c>
    </row>
    <row r="6" spans="1:9" x14ac:dyDescent="0.2">
      <c r="A6" s="3">
        <v>0.35</v>
      </c>
      <c r="B6" s="2">
        <v>0.223</v>
      </c>
      <c r="C6" s="8">
        <f t="shared" si="2"/>
        <v>0.68504999999999683</v>
      </c>
      <c r="D6">
        <f t="shared" si="3"/>
        <v>0.21349020249999709</v>
      </c>
      <c r="E6" s="8">
        <f t="shared" si="0"/>
        <v>0.2425202388772579</v>
      </c>
      <c r="F6" s="6">
        <f t="shared" si="4"/>
        <v>3.8103972582521076E-4</v>
      </c>
      <c r="G6" s="7">
        <f t="shared" si="1"/>
        <v>0.21181244076375824</v>
      </c>
      <c r="H6">
        <f t="shared" si="5"/>
        <v>1.2516148166441836E-4</v>
      </c>
      <c r="I6" s="13">
        <f t="shared" si="6"/>
        <v>-1.5005835075220182</v>
      </c>
    </row>
    <row r="7" spans="1:9" x14ac:dyDescent="0.2">
      <c r="A7" s="3">
        <v>0.36</v>
      </c>
      <c r="B7" s="2">
        <v>0.32100000000000001</v>
      </c>
      <c r="C7" s="8">
        <f t="shared" si="2"/>
        <v>1.4224799999999966</v>
      </c>
      <c r="D7">
        <f t="shared" si="3"/>
        <v>1.2132581903999926</v>
      </c>
      <c r="E7" s="8">
        <f t="shared" si="0"/>
        <v>0.35721941893481257</v>
      </c>
      <c r="F7" s="6">
        <f t="shared" si="4"/>
        <v>1.3118463079754589E-3</v>
      </c>
      <c r="G7" s="7">
        <f t="shared" si="1"/>
        <v>0.30261493923128746</v>
      </c>
      <c r="H7">
        <f t="shared" si="5"/>
        <v>3.380104594692532E-4</v>
      </c>
      <c r="I7" s="13">
        <f t="shared" si="6"/>
        <v>-1.1363141558521213</v>
      </c>
    </row>
    <row r="8" spans="1:9" x14ac:dyDescent="0.2">
      <c r="A8" s="3">
        <v>0.37</v>
      </c>
      <c r="B8" s="2">
        <v>0.45700000000000002</v>
      </c>
      <c r="C8" s="8">
        <f t="shared" si="2"/>
        <v>2.1599099999999964</v>
      </c>
      <c r="D8">
        <f t="shared" si="3"/>
        <v>2.8999024680999876</v>
      </c>
      <c r="E8" s="8">
        <f t="shared" si="0"/>
        <v>0.52061141034815273</v>
      </c>
      <c r="F8" s="6">
        <f t="shared" si="4"/>
        <v>4.0464115264810694E-3</v>
      </c>
      <c r="G8" s="7">
        <f t="shared" si="1"/>
        <v>0.43234382794395582</v>
      </c>
      <c r="H8">
        <f t="shared" si="5"/>
        <v>6.0792682045725493E-4</v>
      </c>
      <c r="I8" s="13">
        <f t="shared" si="6"/>
        <v>-0.78307188808793227</v>
      </c>
    </row>
    <row r="9" spans="1:9" x14ac:dyDescent="0.2">
      <c r="A9" s="3">
        <v>0.38</v>
      </c>
      <c r="B9" s="2">
        <v>0.69099999999999995</v>
      </c>
      <c r="C9" s="8">
        <f t="shared" si="2"/>
        <v>2.8973399999999998</v>
      </c>
      <c r="D9">
        <f t="shared" si="3"/>
        <v>4.8679361955999996</v>
      </c>
      <c r="E9" s="8">
        <f t="shared" si="0"/>
        <v>0.751155210849201</v>
      </c>
      <c r="F9" s="6">
        <f t="shared" si="4"/>
        <v>3.6186493923118365E-3</v>
      </c>
      <c r="G9" s="7">
        <f t="shared" si="1"/>
        <v>0.61768657567288843</v>
      </c>
      <c r="H9">
        <f t="shared" si="5"/>
        <v>5.374858186567107E-3</v>
      </c>
      <c r="I9" s="13">
        <f t="shared" si="6"/>
        <v>-0.36961545521446726</v>
      </c>
    </row>
    <row r="10" spans="1:9" x14ac:dyDescent="0.2">
      <c r="A10" s="3">
        <v>0.39</v>
      </c>
      <c r="B10" s="2">
        <v>0.999</v>
      </c>
      <c r="C10" s="8">
        <f t="shared" si="2"/>
        <v>3.6347699999999996</v>
      </c>
      <c r="D10">
        <f t="shared" si="3"/>
        <v>6.9472834928999978</v>
      </c>
      <c r="E10" s="8">
        <f t="shared" si="0"/>
        <v>1.0735189978043269</v>
      </c>
      <c r="F10" s="6">
        <f t="shared" si="4"/>
        <v>5.5530810337612799E-3</v>
      </c>
      <c r="G10" s="7">
        <f t="shared" si="1"/>
        <v>0.882484451277876</v>
      </c>
      <c r="H10">
        <f t="shared" si="5"/>
        <v>1.357587309401765E-2</v>
      </c>
      <c r="I10" s="13">
        <f t="shared" si="6"/>
        <v>-1.0005003335835344E-3</v>
      </c>
    </row>
    <row r="11" spans="1:9" x14ac:dyDescent="0.2">
      <c r="A11" s="3">
        <v>0.4</v>
      </c>
      <c r="B11" s="2">
        <v>1.4350000000000001</v>
      </c>
      <c r="C11" s="8">
        <f t="shared" si="2"/>
        <v>4.3721999999999994</v>
      </c>
      <c r="D11">
        <f t="shared" si="3"/>
        <v>8.6271438399999969</v>
      </c>
      <c r="E11" s="8">
        <f t="shared" si="0"/>
        <v>1.5204189799967303</v>
      </c>
      <c r="F11" s="6">
        <f t="shared" si="4"/>
        <v>7.2964021436817952E-3</v>
      </c>
      <c r="G11" s="7">
        <f t="shared" si="1"/>
        <v>1.2607993073167216</v>
      </c>
      <c r="H11">
        <f t="shared" si="5"/>
        <v>3.0345881331334014E-2</v>
      </c>
      <c r="I11" s="13">
        <f t="shared" si="6"/>
        <v>0.36116484921158448</v>
      </c>
    </row>
    <row r="12" spans="1:9" x14ac:dyDescent="0.2">
      <c r="A12" s="3">
        <v>0.41</v>
      </c>
      <c r="B12" s="2">
        <v>2.2250000000000001</v>
      </c>
      <c r="C12" s="8">
        <f t="shared" si="2"/>
        <v>5.1096299999999957</v>
      </c>
      <c r="D12">
        <f t="shared" si="3"/>
        <v>8.3210902368999751</v>
      </c>
      <c r="E12" s="8">
        <f t="shared" si="0"/>
        <v>2.1349330478962214</v>
      </c>
      <c r="F12" s="6">
        <f t="shared" si="4"/>
        <v>8.1120558612643636E-3</v>
      </c>
      <c r="G12" s="7">
        <f t="shared" si="1"/>
        <v>1.8012950721437497</v>
      </c>
      <c r="H12">
        <f t="shared" si="5"/>
        <v>0.17952586588967032</v>
      </c>
      <c r="I12" s="13">
        <f t="shared" si="6"/>
        <v>0.79975691561820361</v>
      </c>
    </row>
    <row r="13" spans="1:9" x14ac:dyDescent="0.2">
      <c r="A13" s="3">
        <v>0.42</v>
      </c>
      <c r="B13" s="2">
        <v>3.2480000000000002</v>
      </c>
      <c r="C13" s="8">
        <f t="shared" si="2"/>
        <v>5.8470599999999955</v>
      </c>
      <c r="D13">
        <f t="shared" si="3"/>
        <v>6.755112883599975</v>
      </c>
      <c r="E13" s="8">
        <f t="shared" si="0"/>
        <v>2.9733947943242471</v>
      </c>
      <c r="F13" s="6">
        <f t="shared" si="4"/>
        <v>7.5408018984222655E-2</v>
      </c>
      <c r="G13" s="7">
        <f t="shared" si="1"/>
        <v>2.5734975567481655</v>
      </c>
      <c r="H13">
        <f t="shared" si="5"/>
        <v>0.45495354595269455</v>
      </c>
      <c r="I13" s="13">
        <f t="shared" si="6"/>
        <v>1.1780394222994315</v>
      </c>
    </row>
    <row r="14" spans="1:9" x14ac:dyDescent="0.2">
      <c r="A14" s="3">
        <v>0.43</v>
      </c>
      <c r="B14" s="2">
        <v>4.9790000000000001</v>
      </c>
      <c r="C14" s="8">
        <f t="shared" si="2"/>
        <v>6.5844899999999988</v>
      </c>
      <c r="D14">
        <f t="shared" si="3"/>
        <v>2.5775981400999961</v>
      </c>
      <c r="E14" s="8">
        <f t="shared" si="0"/>
        <v>4.1089933699024801</v>
      </c>
      <c r="F14" s="6">
        <f t="shared" si="4"/>
        <v>0.75691153641364295</v>
      </c>
      <c r="G14" s="7">
        <f t="shared" si="1"/>
        <v>3.676737796604741</v>
      </c>
      <c r="H14">
        <f t="shared" si="5"/>
        <v>1.6958868463918753</v>
      </c>
      <c r="I14" s="13">
        <f t="shared" si="6"/>
        <v>1.6052290676600456</v>
      </c>
    </row>
    <row r="15" spans="1:9" x14ac:dyDescent="0.2">
      <c r="A15" s="3">
        <v>0.44</v>
      </c>
      <c r="B15" s="2">
        <v>6.91</v>
      </c>
      <c r="C15" s="8">
        <f t="shared" si="2"/>
        <v>7.3219199999999987</v>
      </c>
      <c r="D15">
        <f t="shared" si="3"/>
        <v>0.16967808639999876</v>
      </c>
      <c r="E15" s="8">
        <f t="shared" si="0"/>
        <v>5.6362276389368269</v>
      </c>
      <c r="F15" s="6">
        <f t="shared" si="4"/>
        <v>1.622496027808451</v>
      </c>
      <c r="G15" s="7">
        <f t="shared" si="1"/>
        <v>5.2529293410573583</v>
      </c>
      <c r="H15">
        <f t="shared" si="5"/>
        <v>2.7458831687286014</v>
      </c>
      <c r="I15" s="13">
        <f t="shared" si="6"/>
        <v>1.9329696377795786</v>
      </c>
    </row>
    <row r="16" spans="1:9" x14ac:dyDescent="0.2">
      <c r="A16" s="3">
        <v>0.45</v>
      </c>
      <c r="B16" s="2">
        <v>10.53</v>
      </c>
      <c r="C16" s="8">
        <f t="shared" si="2"/>
        <v>8.059350000000002</v>
      </c>
      <c r="D16">
        <f t="shared" si="3"/>
        <v>6.1041114224999866</v>
      </c>
      <c r="E16" s="8">
        <f t="shared" si="0"/>
        <v>7.676389602447542</v>
      </c>
      <c r="F16" s="6">
        <f t="shared" si="4"/>
        <v>8.1430923010194931</v>
      </c>
      <c r="G16" s="7">
        <f t="shared" si="1"/>
        <v>7.5048230764843114</v>
      </c>
      <c r="H16">
        <f t="shared" si="5"/>
        <v>9.1516954185718422</v>
      </c>
      <c r="I16" s="13">
        <f t="shared" si="6"/>
        <v>2.3542283261458841</v>
      </c>
    </row>
    <row r="17" spans="1:13" x14ac:dyDescent="0.2">
      <c r="A17" s="3">
        <v>0.46</v>
      </c>
      <c r="B17" s="2">
        <v>12.217000000000001</v>
      </c>
      <c r="C17" s="8">
        <f t="shared" si="2"/>
        <v>8.7967799999999983</v>
      </c>
      <c r="D17">
        <f t="shared" si="3"/>
        <v>11.697904848400016</v>
      </c>
      <c r="E17" s="8">
        <f t="shared" si="0"/>
        <v>10.384282484772545</v>
      </c>
      <c r="F17" s="6">
        <f t="shared" si="4"/>
        <v>3.3588534906215002</v>
      </c>
      <c r="G17" s="7">
        <f t="shared" si="1"/>
        <v>10.722087763319191</v>
      </c>
      <c r="H17">
        <f t="shared" si="5"/>
        <v>2.2347625953780201</v>
      </c>
      <c r="I17" s="13">
        <f t="shared" si="6"/>
        <v>2.502828424421923</v>
      </c>
    </row>
    <row r="18" spans="1:13" x14ac:dyDescent="0.2">
      <c r="A18" s="3">
        <v>0.47</v>
      </c>
      <c r="B18" s="2">
        <v>12.218</v>
      </c>
      <c r="C18" s="8">
        <f t="shared" si="2"/>
        <v>9.5342099999999945</v>
      </c>
      <c r="D18">
        <f t="shared" si="3"/>
        <v>7.202728764100029</v>
      </c>
      <c r="E18" s="8">
        <f t="shared" si="0"/>
        <v>13.956413707876008</v>
      </c>
      <c r="F18" s="6">
        <f t="shared" si="4"/>
        <v>3.0220822197312107</v>
      </c>
      <c r="G18" s="7">
        <f t="shared" si="1"/>
        <v>15.318571115226616</v>
      </c>
      <c r="H18">
        <f t="shared" si="5"/>
        <v>9.6135412405776233</v>
      </c>
      <c r="I18" s="13">
        <f t="shared" si="6"/>
        <v>2.5029102742275753</v>
      </c>
    </row>
    <row r="19" spans="1:13" x14ac:dyDescent="0.2">
      <c r="A19" s="3">
        <v>0.48</v>
      </c>
      <c r="B19" s="2">
        <v>12.202</v>
      </c>
      <c r="C19" s="8">
        <f t="shared" si="2"/>
        <v>10.271639999999998</v>
      </c>
      <c r="D19">
        <f t="shared" si="3"/>
        <v>3.7262897296000079</v>
      </c>
      <c r="E19" s="8">
        <f t="shared" si="0"/>
        <v>18.640942715721437</v>
      </c>
      <c r="F19" s="6">
        <f t="shared" si="4"/>
        <v>41.459983296342152</v>
      </c>
      <c r="G19" s="7">
        <f t="shared" si="1"/>
        <v>21.885534439946966</v>
      </c>
      <c r="H19">
        <f>POWER(B19-G19,2)</f>
        <v>93.770839249638996</v>
      </c>
      <c r="I19" s="13">
        <f t="shared" si="6"/>
        <v>2.5015998727296607</v>
      </c>
    </row>
    <row r="20" spans="1:13" x14ac:dyDescent="0.2">
      <c r="A20" s="4" t="s">
        <v>0</v>
      </c>
      <c r="B20" s="5" t="s">
        <v>1</v>
      </c>
      <c r="C20" s="10" t="s">
        <v>2</v>
      </c>
      <c r="D20" s="11">
        <f>POWER(AVERAGE(D1:D19),0.5)</f>
        <v>2.1677892332743052</v>
      </c>
      <c r="E20" s="10" t="s">
        <v>6</v>
      </c>
      <c r="F20" s="12">
        <f>POWER(AVERAGE(F1:F19),0.5)</f>
        <v>1.7542337294152799</v>
      </c>
      <c r="G20" s="10" t="s">
        <v>5</v>
      </c>
      <c r="H20" s="11">
        <f>POWER(AVERAGE(H1:H19),0.5)</f>
        <v>2.5120495638992448</v>
      </c>
      <c r="I20">
        <v>19</v>
      </c>
    </row>
    <row r="21" spans="1:13" x14ac:dyDescent="0.2">
      <c r="A21" s="1"/>
      <c r="B21" s="1" t="s">
        <v>3</v>
      </c>
      <c r="C21" s="8">
        <v>73.742999999999995</v>
      </c>
      <c r="D21">
        <f>POWER(AVERAGE(D1:D13),0.5)</f>
        <v>2.1087470221947866</v>
      </c>
      <c r="E21" s="8">
        <v>449205</v>
      </c>
      <c r="F21" s="6">
        <f>POWER(AVERAGE(F1:F13),0.5)</f>
        <v>9.0283612538972935E-2</v>
      </c>
      <c r="G21" s="9">
        <v>7.9999999999999996E-7</v>
      </c>
      <c r="H21">
        <f>POWER(AVERAGE(H1:H13),0.5)</f>
        <v>0.22952437426362005</v>
      </c>
      <c r="I21">
        <v>13</v>
      </c>
    </row>
    <row r="22" spans="1:13" x14ac:dyDescent="0.2">
      <c r="A22" s="1"/>
      <c r="B22" s="1" t="s">
        <v>4</v>
      </c>
      <c r="C22" s="8">
        <v>-25.125</v>
      </c>
      <c r="D22">
        <f>POWER(AVERAGE(D1:D16),0.5)</f>
        <v>2.0411389237384103</v>
      </c>
      <c r="E22" s="8">
        <v>13.747</v>
      </c>
      <c r="F22">
        <f>POWER(AVERAGE(F1:F16),0.5)</f>
        <v>0.81503314979559738</v>
      </c>
      <c r="G22" s="8">
        <v>35.676000000000002</v>
      </c>
      <c r="H22">
        <f>POWER(AVERAGE(H1:H16),0.5)</f>
        <v>0.94466674456679112</v>
      </c>
      <c r="I22">
        <v>16</v>
      </c>
      <c r="K22" s="15">
        <v>0.54400000000000004</v>
      </c>
      <c r="L22" s="16">
        <v>30.615379999999998</v>
      </c>
      <c r="M22" s="14">
        <f>L22+273</f>
        <v>303.61538000000002</v>
      </c>
    </row>
    <row r="23" spans="1:13" x14ac:dyDescent="0.2">
      <c r="K23" s="15">
        <v>0.53500000000000003</v>
      </c>
      <c r="L23" s="16">
        <v>33.435899999999997</v>
      </c>
      <c r="M23" s="14">
        <f t="shared" ref="M23:M26" si="7">L23+273</f>
        <v>306.4359</v>
      </c>
    </row>
    <row r="24" spans="1:13" x14ac:dyDescent="0.2">
      <c r="K24" s="15">
        <v>0.53100000000000003</v>
      </c>
      <c r="L24" s="16">
        <v>36.256410000000002</v>
      </c>
      <c r="M24" s="14">
        <f t="shared" si="7"/>
        <v>309.25641000000002</v>
      </c>
    </row>
    <row r="25" spans="1:13" x14ac:dyDescent="0.2">
      <c r="K25" s="15">
        <v>0.52600000000000002</v>
      </c>
      <c r="L25" s="16">
        <v>38.564100000000003</v>
      </c>
      <c r="M25" s="14">
        <f t="shared" si="7"/>
        <v>311.5641</v>
      </c>
    </row>
    <row r="26" spans="1:13" x14ac:dyDescent="0.2">
      <c r="K26" s="15">
        <v>0.52200000000000002</v>
      </c>
      <c r="L26" s="16">
        <v>41.128210000000003</v>
      </c>
      <c r="M26" s="14">
        <f t="shared" si="7"/>
        <v>314.12821000000002</v>
      </c>
    </row>
    <row r="27" spans="1:13" x14ac:dyDescent="0.2">
      <c r="K27" s="15" t="s">
        <v>7</v>
      </c>
      <c r="L27" s="16" t="s">
        <v>9</v>
      </c>
      <c r="M27" s="14" t="s">
        <v>8</v>
      </c>
    </row>
    <row r="43" spans="1:14" x14ac:dyDescent="0.2">
      <c r="A43" s="14"/>
      <c r="B43" s="15"/>
    </row>
    <row r="44" spans="1:14" x14ac:dyDescent="0.2">
      <c r="A44" t="s">
        <v>23</v>
      </c>
    </row>
    <row r="45" spans="1:14" x14ac:dyDescent="0.2">
      <c r="A45" s="19" t="s">
        <v>19</v>
      </c>
      <c r="B45" s="15" t="s">
        <v>20</v>
      </c>
      <c r="C45" s="1" t="s">
        <v>10</v>
      </c>
      <c r="D45" s="14" t="s">
        <v>21</v>
      </c>
    </row>
    <row r="46" spans="1:14" x14ac:dyDescent="0.2">
      <c r="A46" s="19">
        <v>0.3</v>
      </c>
      <c r="B46" s="15">
        <f>1/POWER(A46,2)</f>
        <v>11.111111111111111</v>
      </c>
      <c r="C46" s="1">
        <v>357.5</v>
      </c>
      <c r="D46" s="14">
        <f>POWER(C46,4)</f>
        <v>16334437539.0625</v>
      </c>
      <c r="K46" t="s">
        <v>22</v>
      </c>
    </row>
    <row r="47" spans="1:14" ht="15" x14ac:dyDescent="0.25">
      <c r="A47" s="19">
        <v>0.32</v>
      </c>
      <c r="B47" s="15">
        <f t="shared" ref="B47:B66" si="8">1/POWER(A47,2)</f>
        <v>9.765625</v>
      </c>
      <c r="C47" s="1">
        <v>354.3</v>
      </c>
      <c r="D47" s="14">
        <f t="shared" ref="D47:D66" si="9">POWER(C47,4)</f>
        <v>15757401801.680101</v>
      </c>
      <c r="K47" s="15" t="s">
        <v>10</v>
      </c>
      <c r="L47" s="1" t="s">
        <v>11</v>
      </c>
      <c r="M47" s="1" t="s">
        <v>12</v>
      </c>
      <c r="N47" s="18" t="s">
        <v>13</v>
      </c>
    </row>
    <row r="48" spans="1:14" x14ac:dyDescent="0.2">
      <c r="A48" s="19">
        <v>0.34</v>
      </c>
      <c r="B48" s="15">
        <f t="shared" si="8"/>
        <v>8.6505190311418669</v>
      </c>
      <c r="C48" s="1">
        <v>349.4</v>
      </c>
      <c r="D48" s="14">
        <f t="shared" si="9"/>
        <v>14903614297.729597</v>
      </c>
      <c r="K48" s="17">
        <v>120</v>
      </c>
      <c r="L48" s="1">
        <v>218.1</v>
      </c>
      <c r="M48" s="1">
        <v>521.29999999999995</v>
      </c>
      <c r="N48" s="14">
        <f>L48/M48</f>
        <v>0.41837713408785732</v>
      </c>
    </row>
    <row r="49" spans="1:14" x14ac:dyDescent="0.2">
      <c r="A49" s="19">
        <v>0.36</v>
      </c>
      <c r="B49" s="15">
        <f t="shared" si="8"/>
        <v>7.7160493827160499</v>
      </c>
      <c r="C49" s="1">
        <v>345.5</v>
      </c>
      <c r="D49" s="14">
        <f t="shared" si="9"/>
        <v>14249256585.0625</v>
      </c>
      <c r="K49" s="17">
        <v>125</v>
      </c>
      <c r="L49" s="1">
        <v>221.4</v>
      </c>
      <c r="M49" s="1">
        <v>545.79999999999995</v>
      </c>
      <c r="N49" s="14">
        <f t="shared" ref="N49:N53" si="10">L49/M49</f>
        <v>0.40564309270795168</v>
      </c>
    </row>
    <row r="50" spans="1:14" x14ac:dyDescent="0.2">
      <c r="A50" s="19">
        <v>0.38</v>
      </c>
      <c r="B50" s="15">
        <f t="shared" si="8"/>
        <v>6.9252077562326866</v>
      </c>
      <c r="C50" s="1">
        <v>341.7</v>
      </c>
      <c r="D50" s="14">
        <f t="shared" si="9"/>
        <v>13632638394.032101</v>
      </c>
      <c r="K50" s="17">
        <v>130</v>
      </c>
      <c r="L50" s="1">
        <v>224.4</v>
      </c>
      <c r="M50" s="1">
        <v>570.9</v>
      </c>
      <c r="N50" s="14">
        <f t="shared" si="10"/>
        <v>0.39306358381502893</v>
      </c>
    </row>
    <row r="51" spans="1:14" x14ac:dyDescent="0.2">
      <c r="A51" s="19">
        <v>0.4</v>
      </c>
      <c r="B51" s="15">
        <f t="shared" si="8"/>
        <v>6.2499999999999991</v>
      </c>
      <c r="C51" s="1">
        <v>338.4</v>
      </c>
      <c r="D51" s="14">
        <f t="shared" si="9"/>
        <v>13113584451.993597</v>
      </c>
      <c r="K51" s="17">
        <v>135</v>
      </c>
      <c r="L51" s="1">
        <v>227.8</v>
      </c>
      <c r="M51" s="1">
        <v>596.5</v>
      </c>
      <c r="N51" s="14">
        <f t="shared" si="10"/>
        <v>0.38189438390611907</v>
      </c>
    </row>
    <row r="52" spans="1:14" x14ac:dyDescent="0.2">
      <c r="A52" s="19">
        <v>0.42</v>
      </c>
      <c r="B52" s="15">
        <f t="shared" si="8"/>
        <v>5.6689342403628125</v>
      </c>
      <c r="C52" s="1">
        <v>335.6</v>
      </c>
      <c r="D52" s="14">
        <f t="shared" si="9"/>
        <v>12684922220.569603</v>
      </c>
      <c r="K52" s="17">
        <v>140</v>
      </c>
      <c r="L52" s="1">
        <v>232.2</v>
      </c>
      <c r="M52" s="1">
        <v>622.70000000000005</v>
      </c>
      <c r="N52" s="14">
        <f t="shared" si="10"/>
        <v>0.3728922434559177</v>
      </c>
    </row>
    <row r="53" spans="1:14" x14ac:dyDescent="0.2">
      <c r="A53" s="19">
        <v>0.44</v>
      </c>
      <c r="B53" s="15">
        <f t="shared" si="8"/>
        <v>5.1652892561983474</v>
      </c>
      <c r="C53" s="1">
        <v>332.9</v>
      </c>
      <c r="D53" s="14">
        <f t="shared" si="9"/>
        <v>12281606558.208097</v>
      </c>
      <c r="K53" s="17">
        <v>145</v>
      </c>
      <c r="L53" s="1">
        <v>235</v>
      </c>
      <c r="M53" s="1">
        <v>649.4</v>
      </c>
      <c r="N53" s="14">
        <f t="shared" si="10"/>
        <v>0.36187249769017554</v>
      </c>
    </row>
    <row r="54" spans="1:14" x14ac:dyDescent="0.2">
      <c r="A54" s="19">
        <v>0.46</v>
      </c>
      <c r="B54" s="15">
        <f t="shared" si="8"/>
        <v>4.7258979206049148</v>
      </c>
      <c r="C54" s="1">
        <v>330.6</v>
      </c>
      <c r="D54" s="14">
        <f t="shared" si="9"/>
        <v>11945694309.249603</v>
      </c>
      <c r="K54" s="17" t="s">
        <v>14</v>
      </c>
      <c r="L54" s="1"/>
      <c r="M54" s="1"/>
      <c r="N54" s="1"/>
    </row>
    <row r="55" spans="1:14" x14ac:dyDescent="0.2">
      <c r="A55" s="19">
        <v>0.48</v>
      </c>
      <c r="B55" s="15">
        <f t="shared" si="8"/>
        <v>4.3402777777777777</v>
      </c>
      <c r="C55" s="1">
        <v>328.1</v>
      </c>
      <c r="D55" s="14">
        <f t="shared" si="9"/>
        <v>11588438533.152103</v>
      </c>
      <c r="K55" s="17">
        <v>1.6</v>
      </c>
      <c r="L55" s="19">
        <v>564.79999999999995</v>
      </c>
      <c r="M55" s="1">
        <v>570.9</v>
      </c>
      <c r="N55" s="14">
        <f>L55/M55</f>
        <v>0.9893151164827465</v>
      </c>
    </row>
    <row r="56" spans="1:14" x14ac:dyDescent="0.2">
      <c r="A56" s="19">
        <v>0.5</v>
      </c>
      <c r="B56" s="15">
        <f t="shared" si="8"/>
        <v>4</v>
      </c>
      <c r="C56" s="1">
        <v>326.2</v>
      </c>
      <c r="D56" s="14">
        <f t="shared" si="9"/>
        <v>11322330473.473597</v>
      </c>
      <c r="K56" s="17">
        <v>3.2</v>
      </c>
      <c r="L56" s="19">
        <v>563.29999999999995</v>
      </c>
      <c r="M56" s="1">
        <v>570.9</v>
      </c>
      <c r="N56" s="14">
        <f t="shared" ref="N56:N57" si="11">L56/M56</f>
        <v>0.98668768610965141</v>
      </c>
    </row>
    <row r="57" spans="1:14" x14ac:dyDescent="0.2">
      <c r="A57" s="19">
        <v>0.52</v>
      </c>
      <c r="B57" s="15">
        <f t="shared" si="8"/>
        <v>3.6982248520710055</v>
      </c>
      <c r="C57" s="1">
        <v>324.39999999999998</v>
      </c>
      <c r="D57" s="14">
        <f t="shared" si="9"/>
        <v>11074480994.329597</v>
      </c>
      <c r="K57" s="17">
        <v>6.4</v>
      </c>
      <c r="L57" s="19">
        <v>568.4</v>
      </c>
      <c r="M57" s="1">
        <v>570.9</v>
      </c>
      <c r="N57" s="14">
        <f t="shared" si="11"/>
        <v>0.9956209493781748</v>
      </c>
    </row>
    <row r="58" spans="1:14" x14ac:dyDescent="0.2">
      <c r="A58" s="19">
        <v>0.54</v>
      </c>
      <c r="B58" s="15">
        <f t="shared" si="8"/>
        <v>3.4293552812071328</v>
      </c>
      <c r="C58" s="1">
        <v>322.7</v>
      </c>
      <c r="D58" s="14">
        <f t="shared" si="9"/>
        <v>10844158623.384098</v>
      </c>
      <c r="K58" s="17" t="s">
        <v>15</v>
      </c>
      <c r="L58" s="1"/>
      <c r="M58" s="1"/>
      <c r="N58" s="1"/>
    </row>
    <row r="59" spans="1:14" x14ac:dyDescent="0.2">
      <c r="A59" s="19">
        <v>0.56000000000000005</v>
      </c>
      <c r="B59" s="15">
        <f t="shared" si="8"/>
        <v>3.1887755102040813</v>
      </c>
      <c r="C59" s="1">
        <v>321.10000000000002</v>
      </c>
      <c r="D59" s="14">
        <f t="shared" si="9"/>
        <v>10630684329.144104</v>
      </c>
      <c r="K59" s="17" t="s">
        <v>16</v>
      </c>
      <c r="L59" s="19">
        <v>569.4</v>
      </c>
      <c r="M59" s="1">
        <v>570.9</v>
      </c>
      <c r="N59" s="14">
        <f>L59/M59</f>
        <v>0.9973725696269049</v>
      </c>
    </row>
    <row r="60" spans="1:14" x14ac:dyDescent="0.2">
      <c r="A60" s="19">
        <v>0.57999999999999996</v>
      </c>
      <c r="B60" s="15">
        <f t="shared" si="8"/>
        <v>2.9726516052318672</v>
      </c>
      <c r="C60" s="1">
        <v>319.10000000000002</v>
      </c>
      <c r="D60" s="14">
        <f t="shared" si="9"/>
        <v>10368291931.536102</v>
      </c>
      <c r="K60" s="17" t="s">
        <v>17</v>
      </c>
      <c r="L60" s="19">
        <v>559.79999999999995</v>
      </c>
      <c r="M60" s="1">
        <v>570.9</v>
      </c>
      <c r="N60" s="14">
        <f t="shared" ref="N60:N61" si="12">L60/M60</f>
        <v>0.98055701523909611</v>
      </c>
    </row>
    <row r="61" spans="1:14" x14ac:dyDescent="0.2">
      <c r="A61" s="19">
        <v>0.6</v>
      </c>
      <c r="B61" s="15">
        <f t="shared" si="8"/>
        <v>2.7777777777777777</v>
      </c>
      <c r="C61" s="1">
        <v>318.2</v>
      </c>
      <c r="D61" s="14">
        <f t="shared" si="9"/>
        <v>10251813601.537598</v>
      </c>
      <c r="K61" s="17" t="s">
        <v>18</v>
      </c>
      <c r="L61" s="19">
        <v>568.4</v>
      </c>
      <c r="M61" s="1">
        <v>570.9</v>
      </c>
      <c r="N61" s="14">
        <f t="shared" si="12"/>
        <v>0.9956209493781748</v>
      </c>
    </row>
    <row r="62" spans="1:14" x14ac:dyDescent="0.2">
      <c r="A62" s="19">
        <v>0.62</v>
      </c>
      <c r="B62" s="15">
        <f t="shared" si="8"/>
        <v>2.6014568158168574</v>
      </c>
      <c r="C62" s="1">
        <v>317</v>
      </c>
      <c r="D62" s="14">
        <f t="shared" si="9"/>
        <v>10098039121</v>
      </c>
    </row>
    <row r="63" spans="1:14" x14ac:dyDescent="0.2">
      <c r="A63" s="19">
        <v>0.64</v>
      </c>
      <c r="B63" s="15">
        <f t="shared" si="8"/>
        <v>2.44140625</v>
      </c>
      <c r="C63" s="1">
        <v>315.89999999999998</v>
      </c>
      <c r="D63" s="14">
        <f t="shared" si="9"/>
        <v>9958604927.6960964</v>
      </c>
    </row>
    <row r="64" spans="1:14" x14ac:dyDescent="0.2">
      <c r="A64" s="19">
        <v>0.66</v>
      </c>
      <c r="B64" s="15">
        <f t="shared" si="8"/>
        <v>2.2956841138659319</v>
      </c>
      <c r="C64" s="1">
        <v>314.8</v>
      </c>
      <c r="D64" s="14">
        <f t="shared" si="9"/>
        <v>9820619728.9216022</v>
      </c>
    </row>
    <row r="65" spans="1:4" x14ac:dyDescent="0.2">
      <c r="A65" s="19">
        <v>0.68</v>
      </c>
      <c r="B65" s="15">
        <f t="shared" si="8"/>
        <v>2.1626297577854667</v>
      </c>
      <c r="C65" s="1">
        <v>313.8</v>
      </c>
      <c r="D65" s="14">
        <f t="shared" si="9"/>
        <v>9696427553.7936001</v>
      </c>
    </row>
    <row r="66" spans="1:4" x14ac:dyDescent="0.2">
      <c r="A66" s="19">
        <v>0.7</v>
      </c>
      <c r="B66" s="15">
        <f t="shared" si="8"/>
        <v>2.0408163265306127</v>
      </c>
      <c r="C66" s="1">
        <v>313</v>
      </c>
      <c r="D66" s="14">
        <f t="shared" si="9"/>
        <v>9597924961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谢尘竹</dc:creator>
  <cp:lastModifiedBy>谢尘竹</cp:lastModifiedBy>
  <dcterms:created xsi:type="dcterms:W3CDTF">2015-06-05T18:19:34Z</dcterms:created>
  <dcterms:modified xsi:type="dcterms:W3CDTF">2019-10-08T14:20:08Z</dcterms:modified>
</cp:coreProperties>
</file>